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共有ドライブ\1部_省エネ\104_R03年度補正\240_成果報告\00_制度要件検討\03.制作物\02.様式\新規作成\最終版\R3補正\"/>
    </mc:Choice>
  </mc:AlternateContent>
  <xr:revisionPtr revIDLastSave="0" documentId="13_ncr:1_{EF13F831-55F4-4ECC-BECB-42C72752A6B9}" xr6:coauthVersionLast="47" xr6:coauthVersionMax="47" xr10:uidLastSave="{00000000-0000-0000-0000-000000000000}"/>
  <workbookProtection workbookAlgorithmName="SHA-512" workbookHashValue="IYy+qim6rVJ13h207cNgGWR+BAuhjJGulMFGMfvRQdvdfl5DKNNekEPrf8VmKWA2LeDOokHTdzvJTVuKVVeucA==" workbookSaltValue="Ix/0atzEG6lGTj6m/ljUug==" workbookSpinCount="100000" lockStructure="1"/>
  <bookViews>
    <workbookView xWindow="-110" yWindow="-110" windowWidth="19420" windowHeight="10560" tabRatio="834" xr2:uid="{A865AEE4-5CD9-4213-B6D3-5D0157E93C72}"/>
  </bookViews>
  <sheets>
    <sheet name="書類一覧" sheetId="23" r:id="rId1"/>
    <sheet name="作成例_ロガー形式" sheetId="22" r:id="rId2"/>
    <sheet name="ロガー形式作成例用" sheetId="6" state="hidden" r:id="rId3"/>
    <sheet name="作成例_積算形式" sheetId="2" r:id="rId4"/>
    <sheet name="積算形式作成例用" sheetId="7" state="hidden" r:id="rId5"/>
    <sheet name="提出様式" sheetId="4" r:id="rId6"/>
    <sheet name="入力様式【No.1】" sheetId="3" r:id="rId7"/>
    <sheet name="入力様式【No.2】" sheetId="9" r:id="rId8"/>
    <sheet name="入力様式【No.3】" sheetId="10" r:id="rId9"/>
    <sheet name="入力様式【No.4】" sheetId="11" r:id="rId10"/>
    <sheet name="入力様式【No.5】" sheetId="12" r:id="rId11"/>
    <sheet name="入力様式【No.6】" sheetId="13" r:id="rId12"/>
    <sheet name="入力様式【No.7】" sheetId="14" r:id="rId13"/>
    <sheet name="入力様式【No.8】" sheetId="15" r:id="rId14"/>
    <sheet name="入力様式【No.9】" sheetId="16" r:id="rId15"/>
    <sheet name="入力様式【No.10】" sheetId="17" r:id="rId16"/>
    <sheet name="入力様式【No.11】" sheetId="18" r:id="rId17"/>
    <sheet name="入力様式【No.12】" sheetId="19" r:id="rId18"/>
    <sheet name="総括表 (あり)" sheetId="24" state="hidden" r:id="rId19"/>
    <sheet name="プルダウンリスト" sheetId="5" state="hidden" r:id="rId20"/>
    <sheet name="※エネルギー種別" sheetId="20" state="hidden" r:id="rId21"/>
    <sheet name="解説" sheetId="8" state="hidden" r:id="rId22"/>
  </sheets>
  <definedNames>
    <definedName name="_xlnm._FilterDatabase" localSheetId="2" hidden="1">ロガー形式作成例用!$C$1:$E$43</definedName>
    <definedName name="_xlnm._FilterDatabase" localSheetId="4" hidden="1">積算形式作成例用!$C$1:$E$40</definedName>
    <definedName name="_xlnm.Print_Area" localSheetId="1">作成例_ロガー形式!$A$1:$X$131</definedName>
    <definedName name="_xlnm.Print_Area" localSheetId="3">作成例_積算形式!$A$1:$X$131</definedName>
    <definedName name="_xlnm.Print_Area" localSheetId="0">書類一覧!$A$1:$F$9</definedName>
    <definedName name="_xlnm.Print_Area" localSheetId="18">'総括表 (あり)'!$A$1:$O$610</definedName>
    <definedName name="_xlnm.Print_Area" localSheetId="5">提出様式!$A$1:$O$576</definedName>
    <definedName name="_xlnm.Print_Area" localSheetId="6">入力様式【No.1】!$A$1:$X$62</definedName>
    <definedName name="_xlnm.Print_Area" localSheetId="15">入力様式【No.10】!$A$1:$X$62</definedName>
    <definedName name="_xlnm.Print_Area" localSheetId="16">入力様式【No.11】!$A$1:$X$62</definedName>
    <definedName name="_xlnm.Print_Area" localSheetId="17">入力様式【No.12】!$A$1:$X$62</definedName>
    <definedName name="_xlnm.Print_Area" localSheetId="7">入力様式【No.2】!$A$1:$X$62</definedName>
    <definedName name="_xlnm.Print_Area" localSheetId="8">入力様式【No.3】!$A$1:$X$62</definedName>
    <definedName name="_xlnm.Print_Area" localSheetId="9">入力様式【No.4】!$A$1:$X$62</definedName>
    <definedName name="_xlnm.Print_Area" localSheetId="10">入力様式【No.5】!$A$1:$X$62</definedName>
    <definedName name="_xlnm.Print_Area" localSheetId="11">入力様式【No.6】!$A$1:$X$62</definedName>
    <definedName name="_xlnm.Print_Area" localSheetId="12">入力様式【No.7】!$A$1:$X$62</definedName>
    <definedName name="_xlnm.Print_Area" localSheetId="13">入力様式【No.8】!$A$1:$X$62</definedName>
    <definedName name="_xlnm.Print_Area" localSheetId="14">入力様式【No.9】!$A$1:$X$62</definedName>
    <definedName name="プラスチック加工機械">プルダウンリスト!$E$1</definedName>
    <definedName name="プレス機械">プルダウンリスト!$F$1:$F$3</definedName>
    <definedName name="印刷機械">プルダウンリスト!$G$2:$G$4</definedName>
    <definedName name="工作機械">プルダウンリスト!$A$3:$A$5</definedName>
    <definedName name="年間稼働時間">プルダウンリスト!$M$2</definedName>
    <definedName name="年間生産量">プルダウンリスト!$O$2:$O$5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61" i="3" l="1"/>
  <c r="I60" i="9"/>
  <c r="I59" i="9"/>
  <c r="I58" i="9"/>
  <c r="I57" i="9"/>
  <c r="I56" i="9"/>
  <c r="I55" i="9"/>
  <c r="I54" i="9"/>
  <c r="I53" i="9"/>
  <c r="I52" i="9"/>
  <c r="I51" i="9"/>
  <c r="I50" i="9"/>
  <c r="I49" i="9"/>
  <c r="I48" i="9"/>
  <c r="I47" i="9"/>
  <c r="I46" i="9"/>
  <c r="I45" i="9"/>
  <c r="I44" i="9"/>
  <c r="I43" i="9"/>
  <c r="I42" i="9"/>
  <c r="I41" i="9"/>
  <c r="I40" i="9"/>
  <c r="I39" i="9"/>
  <c r="I38" i="9"/>
  <c r="I37" i="9"/>
  <c r="I36" i="9"/>
  <c r="I35" i="9"/>
  <c r="I34" i="9"/>
  <c r="I33" i="9"/>
  <c r="I32" i="9"/>
  <c r="I31" i="9"/>
  <c r="I30" i="9"/>
  <c r="I60" i="10"/>
  <c r="I59" i="10"/>
  <c r="I58" i="10"/>
  <c r="I57" i="10"/>
  <c r="I56" i="10"/>
  <c r="I55" i="10"/>
  <c r="I54" i="10"/>
  <c r="I53" i="10"/>
  <c r="I52" i="10"/>
  <c r="I51" i="10"/>
  <c r="I50" i="10"/>
  <c r="I49" i="10"/>
  <c r="I48" i="10"/>
  <c r="I47" i="10"/>
  <c r="I46" i="10"/>
  <c r="I45" i="10"/>
  <c r="I44" i="10"/>
  <c r="I43" i="10"/>
  <c r="I42" i="10"/>
  <c r="I41" i="10"/>
  <c r="I40" i="10"/>
  <c r="I39" i="10"/>
  <c r="I38" i="10"/>
  <c r="I37" i="10"/>
  <c r="I36" i="10"/>
  <c r="I35" i="10"/>
  <c r="I34" i="10"/>
  <c r="I33" i="10"/>
  <c r="I32" i="10"/>
  <c r="I31" i="10"/>
  <c r="I30" i="10"/>
  <c r="I29" i="10"/>
  <c r="I60" i="11"/>
  <c r="I59" i="11"/>
  <c r="I58" i="11"/>
  <c r="I57" i="11"/>
  <c r="I56" i="11"/>
  <c r="I55" i="11"/>
  <c r="I54" i="11"/>
  <c r="I53" i="11"/>
  <c r="I52" i="11"/>
  <c r="I51" i="11"/>
  <c r="I50" i="11"/>
  <c r="I49" i="11"/>
  <c r="I48" i="11"/>
  <c r="I47" i="11"/>
  <c r="I46" i="11"/>
  <c r="I45" i="11"/>
  <c r="I44" i="11"/>
  <c r="I43" i="11"/>
  <c r="I42" i="11"/>
  <c r="I41" i="11"/>
  <c r="I40" i="11"/>
  <c r="I39" i="11"/>
  <c r="I38" i="11"/>
  <c r="I37" i="11"/>
  <c r="I36" i="11"/>
  <c r="I35" i="11"/>
  <c r="I34" i="11"/>
  <c r="I33" i="11"/>
  <c r="I32" i="11"/>
  <c r="I31" i="11"/>
  <c r="I30" i="11"/>
  <c r="I29" i="11"/>
  <c r="I60" i="12"/>
  <c r="I59" i="12"/>
  <c r="I58" i="12"/>
  <c r="I57" i="12"/>
  <c r="I56" i="12"/>
  <c r="I55" i="12"/>
  <c r="I54" i="12"/>
  <c r="I53" i="12"/>
  <c r="I52" i="12"/>
  <c r="I51" i="12"/>
  <c r="I50" i="12"/>
  <c r="I49" i="12"/>
  <c r="I48" i="12"/>
  <c r="I47" i="12"/>
  <c r="I46" i="12"/>
  <c r="I45" i="12"/>
  <c r="I44" i="12"/>
  <c r="I43" i="12"/>
  <c r="I42" i="12"/>
  <c r="I41" i="12"/>
  <c r="I40" i="12"/>
  <c r="I39" i="12"/>
  <c r="I38" i="12"/>
  <c r="I37" i="12"/>
  <c r="I36" i="12"/>
  <c r="I35" i="12"/>
  <c r="I34" i="12"/>
  <c r="I33" i="12"/>
  <c r="I32" i="12"/>
  <c r="I31" i="12"/>
  <c r="I30" i="12"/>
  <c r="I29" i="12"/>
  <c r="I60" i="13"/>
  <c r="I59" i="13"/>
  <c r="I58" i="13"/>
  <c r="I57" i="13"/>
  <c r="I56" i="13"/>
  <c r="I55" i="13"/>
  <c r="I54" i="13"/>
  <c r="I53" i="13"/>
  <c r="I52" i="13"/>
  <c r="I51" i="13"/>
  <c r="I50" i="13"/>
  <c r="I49" i="13"/>
  <c r="I48" i="13"/>
  <c r="I47" i="13"/>
  <c r="I46" i="13"/>
  <c r="I45" i="13"/>
  <c r="I44" i="13"/>
  <c r="I43" i="13"/>
  <c r="I42" i="13"/>
  <c r="I41" i="13"/>
  <c r="I40" i="13"/>
  <c r="I39" i="13"/>
  <c r="I38" i="13"/>
  <c r="I37" i="13"/>
  <c r="I36" i="13"/>
  <c r="I35" i="13"/>
  <c r="I34" i="13"/>
  <c r="I33" i="13"/>
  <c r="I32" i="13"/>
  <c r="I31" i="13"/>
  <c r="I30" i="13"/>
  <c r="I29" i="13"/>
  <c r="I60" i="14"/>
  <c r="I59" i="14"/>
  <c r="I58" i="14"/>
  <c r="I57" i="14"/>
  <c r="I56" i="14"/>
  <c r="I55" i="14"/>
  <c r="I54" i="14"/>
  <c r="I53" i="14"/>
  <c r="I52" i="14"/>
  <c r="I51" i="14"/>
  <c r="I50" i="14"/>
  <c r="I49" i="14"/>
  <c r="I48" i="14"/>
  <c r="I47" i="14"/>
  <c r="I46" i="14"/>
  <c r="I45" i="14"/>
  <c r="I44" i="14"/>
  <c r="I43" i="14"/>
  <c r="I42" i="14"/>
  <c r="I41" i="14"/>
  <c r="I40" i="14"/>
  <c r="I39" i="14"/>
  <c r="I38" i="14"/>
  <c r="I37" i="14"/>
  <c r="I36" i="14"/>
  <c r="I35" i="14"/>
  <c r="I34" i="14"/>
  <c r="I33" i="14"/>
  <c r="I32" i="14"/>
  <c r="I31" i="14"/>
  <c r="I30" i="14"/>
  <c r="I29" i="14"/>
  <c r="I60" i="15"/>
  <c r="I59" i="15"/>
  <c r="I58" i="15"/>
  <c r="I57" i="15"/>
  <c r="I56" i="15"/>
  <c r="I55" i="15"/>
  <c r="I54" i="15"/>
  <c r="I53" i="15"/>
  <c r="I52" i="15"/>
  <c r="I51" i="15"/>
  <c r="I50" i="15"/>
  <c r="I49" i="15"/>
  <c r="I48" i="15"/>
  <c r="I47" i="15"/>
  <c r="I46" i="15"/>
  <c r="I45" i="15"/>
  <c r="I44" i="15"/>
  <c r="I43" i="15"/>
  <c r="I42" i="15"/>
  <c r="I41" i="15"/>
  <c r="I40" i="15"/>
  <c r="I39" i="15"/>
  <c r="I38" i="15"/>
  <c r="I37" i="15"/>
  <c r="I36" i="15"/>
  <c r="I35" i="15"/>
  <c r="I34" i="15"/>
  <c r="I33" i="15"/>
  <c r="I32" i="15"/>
  <c r="I31" i="15"/>
  <c r="I30" i="15"/>
  <c r="I29" i="15"/>
  <c r="I60" i="16"/>
  <c r="I59" i="16"/>
  <c r="I58" i="16"/>
  <c r="I57" i="16"/>
  <c r="I56" i="16"/>
  <c r="I55" i="16"/>
  <c r="I54" i="16"/>
  <c r="I53" i="16"/>
  <c r="I52" i="16"/>
  <c r="I51" i="16"/>
  <c r="I50" i="16"/>
  <c r="I49" i="16"/>
  <c r="I48" i="16"/>
  <c r="I47" i="16"/>
  <c r="I46" i="16"/>
  <c r="I45" i="16"/>
  <c r="I44" i="16"/>
  <c r="I43" i="16"/>
  <c r="I42" i="16"/>
  <c r="I41" i="16"/>
  <c r="I40" i="16"/>
  <c r="I39" i="16"/>
  <c r="I38" i="16"/>
  <c r="I37" i="16"/>
  <c r="I36" i="16"/>
  <c r="I35" i="16"/>
  <c r="I34" i="16"/>
  <c r="I33" i="16"/>
  <c r="I32" i="16"/>
  <c r="I31" i="16"/>
  <c r="I30" i="16"/>
  <c r="I29" i="16"/>
  <c r="I60" i="17"/>
  <c r="I59" i="17"/>
  <c r="I58" i="17"/>
  <c r="I57" i="17"/>
  <c r="I56" i="17"/>
  <c r="I55" i="17"/>
  <c r="I54" i="17"/>
  <c r="I53" i="17"/>
  <c r="I52" i="17"/>
  <c r="I51" i="17"/>
  <c r="I50" i="17"/>
  <c r="I49" i="17"/>
  <c r="I48" i="17"/>
  <c r="I47" i="17"/>
  <c r="I46" i="17"/>
  <c r="I45" i="17"/>
  <c r="I44" i="17"/>
  <c r="I43" i="17"/>
  <c r="I42" i="17"/>
  <c r="I41" i="17"/>
  <c r="I40" i="17"/>
  <c r="I39" i="17"/>
  <c r="I38" i="17"/>
  <c r="I37" i="17"/>
  <c r="I36" i="17"/>
  <c r="I35" i="17"/>
  <c r="I34" i="17"/>
  <c r="I33" i="17"/>
  <c r="I32" i="17"/>
  <c r="I31" i="17"/>
  <c r="I30" i="17"/>
  <c r="I29" i="17"/>
  <c r="I60" i="18"/>
  <c r="I59" i="18"/>
  <c r="I58" i="18"/>
  <c r="I57" i="18"/>
  <c r="I56" i="18"/>
  <c r="I55" i="18"/>
  <c r="I54" i="18"/>
  <c r="I53" i="18"/>
  <c r="I52" i="18"/>
  <c r="I51" i="18"/>
  <c r="I50" i="18"/>
  <c r="I49" i="18"/>
  <c r="I48" i="18"/>
  <c r="I47" i="18"/>
  <c r="I46" i="18"/>
  <c r="I45" i="18"/>
  <c r="I44" i="18"/>
  <c r="I43" i="18"/>
  <c r="I42" i="18"/>
  <c r="I41" i="18"/>
  <c r="I40" i="18"/>
  <c r="I39" i="18"/>
  <c r="I38" i="18"/>
  <c r="I37" i="18"/>
  <c r="I36" i="18"/>
  <c r="I35" i="18"/>
  <c r="I34" i="18"/>
  <c r="I33" i="18"/>
  <c r="I32" i="18"/>
  <c r="I31" i="18"/>
  <c r="I30" i="18"/>
  <c r="I29" i="18"/>
  <c r="I60" i="19"/>
  <c r="I59" i="19"/>
  <c r="I58" i="19"/>
  <c r="I57" i="19"/>
  <c r="I56" i="19"/>
  <c r="I55" i="19"/>
  <c r="I54" i="19"/>
  <c r="I53" i="19"/>
  <c r="I52" i="19"/>
  <c r="I51" i="19"/>
  <c r="I50" i="19"/>
  <c r="I49" i="19"/>
  <c r="I48" i="19"/>
  <c r="I47" i="19"/>
  <c r="I46" i="19"/>
  <c r="I45" i="19"/>
  <c r="I44" i="19"/>
  <c r="I43" i="19"/>
  <c r="I42" i="19"/>
  <c r="I41" i="19"/>
  <c r="I40" i="19"/>
  <c r="I39" i="19"/>
  <c r="I38" i="19"/>
  <c r="I37" i="19"/>
  <c r="I36" i="19"/>
  <c r="I35" i="19"/>
  <c r="I34" i="19"/>
  <c r="I33" i="19"/>
  <c r="I32" i="19"/>
  <c r="I31" i="19"/>
  <c r="I30" i="19"/>
  <c r="I29" i="19"/>
  <c r="I60" i="3"/>
  <c r="I59" i="3"/>
  <c r="I58" i="3"/>
  <c r="I57" i="3"/>
  <c r="I56" i="3"/>
  <c r="I55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9" i="22"/>
  <c r="I30" i="22"/>
  <c r="I31" i="22"/>
  <c r="I32" i="22"/>
  <c r="I33" i="22"/>
  <c r="I34" i="22"/>
  <c r="I35" i="22"/>
  <c r="I36" i="22"/>
  <c r="I37" i="22"/>
  <c r="I38" i="22"/>
  <c r="I39" i="22"/>
  <c r="I40" i="22"/>
  <c r="I41" i="22"/>
  <c r="I42" i="22"/>
  <c r="I43" i="22"/>
  <c r="I44" i="22"/>
  <c r="I45" i="22"/>
  <c r="I46" i="22"/>
  <c r="I47" i="22"/>
  <c r="I48" i="22"/>
  <c r="I49" i="22"/>
  <c r="I50" i="22"/>
  <c r="I51" i="22"/>
  <c r="I52" i="22"/>
  <c r="I53" i="22"/>
  <c r="I54" i="22"/>
  <c r="I55" i="22"/>
  <c r="I56" i="22"/>
  <c r="I57" i="22"/>
  <c r="I58" i="22"/>
  <c r="I59" i="22"/>
  <c r="I60" i="22"/>
  <c r="A60" i="9"/>
  <c r="A59" i="9"/>
  <c r="A58" i="9"/>
  <c r="A57" i="9"/>
  <c r="A56" i="9"/>
  <c r="A55" i="9"/>
  <c r="A54" i="9"/>
  <c r="A53" i="9"/>
  <c r="A52" i="9"/>
  <c r="A51" i="9"/>
  <c r="A50" i="9"/>
  <c r="A49" i="9"/>
  <c r="A48" i="9"/>
  <c r="A47" i="9"/>
  <c r="A46" i="9"/>
  <c r="A45" i="9"/>
  <c r="A44" i="9"/>
  <c r="A43" i="9"/>
  <c r="A42" i="9"/>
  <c r="A41" i="9"/>
  <c r="A40" i="9"/>
  <c r="A39" i="9"/>
  <c r="A38" i="9"/>
  <c r="A37" i="9"/>
  <c r="A36" i="9"/>
  <c r="A35" i="9"/>
  <c r="A34" i="9"/>
  <c r="A33" i="9"/>
  <c r="A32" i="9"/>
  <c r="A31" i="9"/>
  <c r="A30" i="9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60" i="14"/>
  <c r="A59" i="14"/>
  <c r="A58" i="14"/>
  <c r="A57" i="14"/>
  <c r="A56" i="14"/>
  <c r="A55" i="14"/>
  <c r="A54" i="14"/>
  <c r="A53" i="14"/>
  <c r="A52" i="14"/>
  <c r="A51" i="14"/>
  <c r="A50" i="14"/>
  <c r="A49" i="14"/>
  <c r="A48" i="14"/>
  <c r="A47" i="14"/>
  <c r="A46" i="14"/>
  <c r="A45" i="14"/>
  <c r="A44" i="14"/>
  <c r="A43" i="14"/>
  <c r="A42" i="14"/>
  <c r="A41" i="14"/>
  <c r="A40" i="14"/>
  <c r="A39" i="14"/>
  <c r="A38" i="14"/>
  <c r="A37" i="14"/>
  <c r="A36" i="14"/>
  <c r="A35" i="14"/>
  <c r="A34" i="14"/>
  <c r="A33" i="14"/>
  <c r="A32" i="14"/>
  <c r="A31" i="14"/>
  <c r="A30" i="14"/>
  <c r="A29" i="14"/>
  <c r="A60" i="15"/>
  <c r="A59" i="15"/>
  <c r="A58" i="15"/>
  <c r="A57" i="15"/>
  <c r="A56" i="15"/>
  <c r="A55" i="15"/>
  <c r="A54" i="15"/>
  <c r="A53" i="15"/>
  <c r="A52" i="15"/>
  <c r="A51" i="15"/>
  <c r="A50" i="15"/>
  <c r="A49" i="15"/>
  <c r="A48" i="15"/>
  <c r="A47" i="15"/>
  <c r="A46" i="15"/>
  <c r="A45" i="15"/>
  <c r="A44" i="15"/>
  <c r="A43" i="15"/>
  <c r="A42" i="15"/>
  <c r="A41" i="15"/>
  <c r="A40" i="15"/>
  <c r="A39" i="15"/>
  <c r="A38" i="15"/>
  <c r="A37" i="15"/>
  <c r="A36" i="15"/>
  <c r="A35" i="15"/>
  <c r="A34" i="15"/>
  <c r="A33" i="15"/>
  <c r="A32" i="15"/>
  <c r="A31" i="15"/>
  <c r="A30" i="15"/>
  <c r="A29" i="15"/>
  <c r="A60" i="16"/>
  <c r="A59" i="16"/>
  <c r="A58" i="16"/>
  <c r="A57" i="16"/>
  <c r="A56" i="16"/>
  <c r="A55" i="16"/>
  <c r="A54" i="16"/>
  <c r="A53" i="16"/>
  <c r="A52" i="16"/>
  <c r="A51" i="16"/>
  <c r="A50" i="16"/>
  <c r="A49" i="16"/>
  <c r="A48" i="16"/>
  <c r="A47" i="16"/>
  <c r="A46" i="16"/>
  <c r="A45" i="16"/>
  <c r="A44" i="16"/>
  <c r="A43" i="16"/>
  <c r="A42" i="16"/>
  <c r="A41" i="16"/>
  <c r="A40" i="16"/>
  <c r="A39" i="16"/>
  <c r="A38" i="16"/>
  <c r="A37" i="16"/>
  <c r="A36" i="16"/>
  <c r="A35" i="16"/>
  <c r="A34" i="16"/>
  <c r="A33" i="16"/>
  <c r="A32" i="16"/>
  <c r="A31" i="16"/>
  <c r="A30" i="16"/>
  <c r="A29" i="16"/>
  <c r="A60" i="17"/>
  <c r="A59" i="17"/>
  <c r="A58" i="17"/>
  <c r="A57" i="17"/>
  <c r="A56" i="17"/>
  <c r="A55" i="17"/>
  <c r="A54" i="17"/>
  <c r="A53" i="17"/>
  <c r="A52" i="17"/>
  <c r="A51" i="17"/>
  <c r="A50" i="17"/>
  <c r="A49" i="17"/>
  <c r="A48" i="17"/>
  <c r="A47" i="17"/>
  <c r="A46" i="17"/>
  <c r="A45" i="17"/>
  <c r="A44" i="17"/>
  <c r="A43" i="17"/>
  <c r="A42" i="17"/>
  <c r="A41" i="17"/>
  <c r="A40" i="17"/>
  <c r="A39" i="17"/>
  <c r="A38" i="17"/>
  <c r="A37" i="17"/>
  <c r="A36" i="17"/>
  <c r="A35" i="17"/>
  <c r="A34" i="17"/>
  <c r="A33" i="17"/>
  <c r="A32" i="17"/>
  <c r="A31" i="17"/>
  <c r="A30" i="17"/>
  <c r="A29" i="17"/>
  <c r="A60" i="18"/>
  <c r="A59" i="18"/>
  <c r="A58" i="18"/>
  <c r="A57" i="18"/>
  <c r="A56" i="18"/>
  <c r="A55" i="18"/>
  <c r="A54" i="18"/>
  <c r="A53" i="18"/>
  <c r="A52" i="18"/>
  <c r="A51" i="18"/>
  <c r="A50" i="18"/>
  <c r="A49" i="18"/>
  <c r="A48" i="18"/>
  <c r="A47" i="18"/>
  <c r="A46" i="18"/>
  <c r="A45" i="18"/>
  <c r="A44" i="18"/>
  <c r="A43" i="18"/>
  <c r="A42" i="18"/>
  <c r="A41" i="18"/>
  <c r="A40" i="18"/>
  <c r="A39" i="18"/>
  <c r="A38" i="18"/>
  <c r="A37" i="18"/>
  <c r="A36" i="18"/>
  <c r="A35" i="18"/>
  <c r="A34" i="18"/>
  <c r="A33" i="18"/>
  <c r="A32" i="18"/>
  <c r="A31" i="18"/>
  <c r="A30" i="18"/>
  <c r="A29" i="18"/>
  <c r="A60" i="19"/>
  <c r="A59" i="19"/>
  <c r="A58" i="19"/>
  <c r="A57" i="19"/>
  <c r="A56" i="19"/>
  <c r="A55" i="19"/>
  <c r="A54" i="19"/>
  <c r="A53" i="19"/>
  <c r="A52" i="19"/>
  <c r="A51" i="19"/>
  <c r="A50" i="19"/>
  <c r="A49" i="19"/>
  <c r="A48" i="19"/>
  <c r="A47" i="19"/>
  <c r="A46" i="19"/>
  <c r="A45" i="19"/>
  <c r="A44" i="19"/>
  <c r="A43" i="19"/>
  <c r="A42" i="19"/>
  <c r="A41" i="19"/>
  <c r="A40" i="19"/>
  <c r="A39" i="19"/>
  <c r="A38" i="19"/>
  <c r="A37" i="19"/>
  <c r="A36" i="19"/>
  <c r="A35" i="19"/>
  <c r="A34" i="19"/>
  <c r="A33" i="19"/>
  <c r="A32" i="19"/>
  <c r="A31" i="19"/>
  <c r="A30" i="19"/>
  <c r="A29" i="19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9" i="22"/>
  <c r="A30" i="22"/>
  <c r="A31" i="22"/>
  <c r="A32" i="22"/>
  <c r="A33" i="22"/>
  <c r="A34" i="22"/>
  <c r="A35" i="22"/>
  <c r="A36" i="22"/>
  <c r="A37" i="22"/>
  <c r="A38" i="22"/>
  <c r="A39" i="22"/>
  <c r="A40" i="22"/>
  <c r="A41" i="22"/>
  <c r="A42" i="22"/>
  <c r="A43" i="22"/>
  <c r="A44" i="22"/>
  <c r="A45" i="22"/>
  <c r="A46" i="22"/>
  <c r="A47" i="22"/>
  <c r="A48" i="22"/>
  <c r="A49" i="22"/>
  <c r="A50" i="22"/>
  <c r="A51" i="22"/>
  <c r="A52" i="22"/>
  <c r="A53" i="22"/>
  <c r="A54" i="22"/>
  <c r="A55" i="22"/>
  <c r="A56" i="22"/>
  <c r="A57" i="22"/>
  <c r="A58" i="22"/>
  <c r="A59" i="22"/>
  <c r="A60" i="22"/>
  <c r="S60" i="3"/>
  <c r="S59" i="3"/>
  <c r="S58" i="3"/>
  <c r="S57" i="3"/>
  <c r="S56" i="3"/>
  <c r="S55" i="3"/>
  <c r="S54" i="3"/>
  <c r="S53" i="3"/>
  <c r="S52" i="3"/>
  <c r="S51" i="3"/>
  <c r="S50" i="3"/>
  <c r="S49" i="3"/>
  <c r="S48" i="3"/>
  <c r="S47" i="3"/>
  <c r="S46" i="3"/>
  <c r="S45" i="3"/>
  <c r="S44" i="3"/>
  <c r="S43" i="3"/>
  <c r="S42" i="3"/>
  <c r="S41" i="3"/>
  <c r="S40" i="3"/>
  <c r="S39" i="3"/>
  <c r="S38" i="3"/>
  <c r="S37" i="3"/>
  <c r="S61" i="3" s="1"/>
  <c r="S36" i="3"/>
  <c r="S35" i="3"/>
  <c r="S34" i="3"/>
  <c r="S33" i="3"/>
  <c r="S32" i="3"/>
  <c r="S31" i="3"/>
  <c r="S60" i="9"/>
  <c r="S59" i="9"/>
  <c r="S58" i="9"/>
  <c r="S57" i="9"/>
  <c r="S56" i="9"/>
  <c r="S55" i="9"/>
  <c r="S54" i="9"/>
  <c r="S53" i="9"/>
  <c r="S52" i="9"/>
  <c r="S51" i="9"/>
  <c r="S50" i="9"/>
  <c r="S49" i="9"/>
  <c r="S48" i="9"/>
  <c r="S47" i="9"/>
  <c r="S46" i="9"/>
  <c r="S45" i="9"/>
  <c r="S44" i="9"/>
  <c r="S43" i="9"/>
  <c r="S42" i="9"/>
  <c r="S41" i="9"/>
  <c r="S40" i="9"/>
  <c r="S39" i="9"/>
  <c r="S38" i="9"/>
  <c r="S37" i="9"/>
  <c r="S36" i="9"/>
  <c r="S35" i="9"/>
  <c r="S34" i="9"/>
  <c r="S33" i="9"/>
  <c r="S32" i="9"/>
  <c r="S31" i="9"/>
  <c r="S60" i="10"/>
  <c r="S59" i="10"/>
  <c r="S58" i="10"/>
  <c r="S57" i="10"/>
  <c r="S56" i="10"/>
  <c r="S55" i="10"/>
  <c r="S54" i="10"/>
  <c r="S53" i="10"/>
  <c r="S52" i="10"/>
  <c r="S51" i="10"/>
  <c r="S50" i="10"/>
  <c r="S49" i="10"/>
  <c r="S48" i="10"/>
  <c r="S47" i="10"/>
  <c r="S46" i="10"/>
  <c r="S45" i="10"/>
  <c r="S44" i="10"/>
  <c r="S43" i="10"/>
  <c r="S42" i="10"/>
  <c r="S41" i="10"/>
  <c r="S40" i="10"/>
  <c r="S39" i="10"/>
  <c r="S38" i="10"/>
  <c r="S37" i="10"/>
  <c r="S36" i="10"/>
  <c r="S35" i="10"/>
  <c r="S34" i="10"/>
  <c r="S33" i="10"/>
  <c r="S32" i="10"/>
  <c r="S31" i="10"/>
  <c r="S60" i="11"/>
  <c r="S59" i="11"/>
  <c r="S58" i="11"/>
  <c r="S57" i="11"/>
  <c r="S56" i="11"/>
  <c r="S55" i="11"/>
  <c r="S54" i="11"/>
  <c r="S53" i="11"/>
  <c r="S52" i="11"/>
  <c r="S51" i="11"/>
  <c r="S50" i="11"/>
  <c r="S49" i="11"/>
  <c r="S48" i="11"/>
  <c r="S47" i="11"/>
  <c r="S46" i="11"/>
  <c r="S45" i="11"/>
  <c r="S44" i="11"/>
  <c r="S43" i="11"/>
  <c r="S42" i="11"/>
  <c r="S41" i="11"/>
  <c r="S40" i="11"/>
  <c r="S39" i="11"/>
  <c r="S38" i="11"/>
  <c r="S37" i="11"/>
  <c r="S36" i="11"/>
  <c r="S35" i="11"/>
  <c r="S34" i="11"/>
  <c r="S33" i="11"/>
  <c r="S32" i="11"/>
  <c r="S31" i="11"/>
  <c r="S60" i="12"/>
  <c r="S59" i="12"/>
  <c r="S58" i="12"/>
  <c r="S57" i="12"/>
  <c r="S56" i="12"/>
  <c r="S55" i="12"/>
  <c r="S54" i="12"/>
  <c r="S53" i="12"/>
  <c r="S52" i="12"/>
  <c r="S51" i="12"/>
  <c r="S50" i="12"/>
  <c r="S49" i="12"/>
  <c r="S48" i="12"/>
  <c r="S47" i="12"/>
  <c r="S46" i="12"/>
  <c r="S45" i="12"/>
  <c r="S44" i="12"/>
  <c r="S43" i="12"/>
  <c r="S42" i="12"/>
  <c r="S41" i="12"/>
  <c r="S40" i="12"/>
  <c r="S39" i="12"/>
  <c r="S38" i="12"/>
  <c r="S37" i="12"/>
  <c r="S36" i="12"/>
  <c r="S35" i="12"/>
  <c r="S34" i="12"/>
  <c r="S33" i="12"/>
  <c r="S32" i="12"/>
  <c r="S31" i="12"/>
  <c r="S60" i="13"/>
  <c r="S59" i="13"/>
  <c r="S58" i="13"/>
  <c r="S57" i="13"/>
  <c r="S56" i="13"/>
  <c r="S55" i="13"/>
  <c r="S54" i="13"/>
  <c r="S53" i="13"/>
  <c r="S52" i="13"/>
  <c r="S51" i="13"/>
  <c r="S50" i="13"/>
  <c r="S49" i="13"/>
  <c r="S48" i="13"/>
  <c r="S47" i="13"/>
  <c r="S46" i="13"/>
  <c r="S45" i="13"/>
  <c r="S44" i="13"/>
  <c r="S43" i="13"/>
  <c r="S42" i="13"/>
  <c r="S41" i="13"/>
  <c r="S40" i="13"/>
  <c r="S39" i="13"/>
  <c r="S38" i="13"/>
  <c r="S37" i="13"/>
  <c r="S36" i="13"/>
  <c r="S35" i="13"/>
  <c r="S34" i="13"/>
  <c r="S33" i="13"/>
  <c r="S32" i="13"/>
  <c r="S31" i="13"/>
  <c r="S60" i="14"/>
  <c r="S59" i="14"/>
  <c r="S58" i="14"/>
  <c r="S57" i="14"/>
  <c r="S56" i="14"/>
  <c r="S55" i="14"/>
  <c r="S54" i="14"/>
  <c r="S53" i="14"/>
  <c r="S52" i="14"/>
  <c r="S51" i="14"/>
  <c r="S50" i="14"/>
  <c r="S49" i="14"/>
  <c r="S48" i="14"/>
  <c r="S47" i="14"/>
  <c r="S46" i="14"/>
  <c r="S45" i="14"/>
  <c r="S44" i="14"/>
  <c r="S43" i="14"/>
  <c r="S42" i="14"/>
  <c r="S41" i="14"/>
  <c r="S40" i="14"/>
  <c r="S39" i="14"/>
  <c r="S38" i="14"/>
  <c r="S37" i="14"/>
  <c r="S36" i="14"/>
  <c r="S35" i="14"/>
  <c r="S34" i="14"/>
  <c r="S33" i="14"/>
  <c r="S32" i="14"/>
  <c r="S31" i="14"/>
  <c r="S60" i="15"/>
  <c r="S59" i="15"/>
  <c r="S58" i="15"/>
  <c r="S57" i="15"/>
  <c r="S56" i="15"/>
  <c r="S55" i="15"/>
  <c r="S54" i="15"/>
  <c r="S53" i="15"/>
  <c r="S52" i="15"/>
  <c r="S51" i="15"/>
  <c r="S50" i="15"/>
  <c r="S49" i="15"/>
  <c r="S48" i="15"/>
  <c r="S47" i="15"/>
  <c r="S46" i="15"/>
  <c r="S45" i="15"/>
  <c r="S44" i="15"/>
  <c r="S43" i="15"/>
  <c r="S42" i="15"/>
  <c r="S41" i="15"/>
  <c r="S40" i="15"/>
  <c r="S39" i="15"/>
  <c r="S38" i="15"/>
  <c r="S37" i="15"/>
  <c r="S36" i="15"/>
  <c r="S35" i="15"/>
  <c r="S34" i="15"/>
  <c r="S33" i="15"/>
  <c r="S32" i="15"/>
  <c r="S31" i="15"/>
  <c r="S61" i="15" s="1"/>
  <c r="S60" i="16"/>
  <c r="S59" i="16"/>
  <c r="S58" i="16"/>
  <c r="S57" i="16"/>
  <c r="S56" i="16"/>
  <c r="S55" i="16"/>
  <c r="S54" i="16"/>
  <c r="S53" i="16"/>
  <c r="S52" i="16"/>
  <c r="S51" i="16"/>
  <c r="S50" i="16"/>
  <c r="S49" i="16"/>
  <c r="S48" i="16"/>
  <c r="S47" i="16"/>
  <c r="S46" i="16"/>
  <c r="S45" i="16"/>
  <c r="S44" i="16"/>
  <c r="S43" i="16"/>
  <c r="S42" i="16"/>
  <c r="S41" i="16"/>
  <c r="S40" i="16"/>
  <c r="S39" i="16"/>
  <c r="S38" i="16"/>
  <c r="S37" i="16"/>
  <c r="S36" i="16"/>
  <c r="S35" i="16"/>
  <c r="S34" i="16"/>
  <c r="S33" i="16"/>
  <c r="S32" i="16"/>
  <c r="S31" i="16"/>
  <c r="S60" i="17"/>
  <c r="S59" i="17"/>
  <c r="S58" i="17"/>
  <c r="S57" i="17"/>
  <c r="S56" i="17"/>
  <c r="S55" i="17"/>
  <c r="S54" i="17"/>
  <c r="S53" i="17"/>
  <c r="S52" i="17"/>
  <c r="S51" i="17"/>
  <c r="S50" i="17"/>
  <c r="S49" i="17"/>
  <c r="S48" i="17"/>
  <c r="S47" i="17"/>
  <c r="S46" i="17"/>
  <c r="S45" i="17"/>
  <c r="S44" i="17"/>
  <c r="S43" i="17"/>
  <c r="S42" i="17"/>
  <c r="S41" i="17"/>
  <c r="S40" i="17"/>
  <c r="S39" i="17"/>
  <c r="S38" i="17"/>
  <c r="S37" i="17"/>
  <c r="S36" i="17"/>
  <c r="S35" i="17"/>
  <c r="S61" i="17" s="1"/>
  <c r="S34" i="17"/>
  <c r="S33" i="17"/>
  <c r="S32" i="17"/>
  <c r="S31" i="17"/>
  <c r="S60" i="18"/>
  <c r="S59" i="18"/>
  <c r="S58" i="18"/>
  <c r="S57" i="18"/>
  <c r="S56" i="18"/>
  <c r="S55" i="18"/>
  <c r="S54" i="18"/>
  <c r="S53" i="18"/>
  <c r="S52" i="18"/>
  <c r="S51" i="18"/>
  <c r="S50" i="18"/>
  <c r="S49" i="18"/>
  <c r="S48" i="18"/>
  <c r="S47" i="18"/>
  <c r="S46" i="18"/>
  <c r="S45" i="18"/>
  <c r="S44" i="18"/>
  <c r="S43" i="18"/>
  <c r="S42" i="18"/>
  <c r="S41" i="18"/>
  <c r="S40" i="18"/>
  <c r="S39" i="18"/>
  <c r="S38" i="18"/>
  <c r="S37" i="18"/>
  <c r="S36" i="18"/>
  <c r="S35" i="18"/>
  <c r="S34" i="18"/>
  <c r="S33" i="18"/>
  <c r="S62" i="18" s="1"/>
  <c r="S32" i="18"/>
  <c r="S31" i="18"/>
  <c r="S60" i="19"/>
  <c r="S59" i="19"/>
  <c r="S58" i="19"/>
  <c r="S57" i="19"/>
  <c r="S56" i="19"/>
  <c r="S55" i="19"/>
  <c r="S54" i="19"/>
  <c r="S53" i="19"/>
  <c r="S52" i="19"/>
  <c r="S51" i="19"/>
  <c r="S50" i="19"/>
  <c r="S49" i="19"/>
  <c r="S48" i="19"/>
  <c r="S47" i="19"/>
  <c r="S46" i="19"/>
  <c r="S45" i="19"/>
  <c r="S44" i="19"/>
  <c r="S43" i="19"/>
  <c r="S42" i="19"/>
  <c r="S41" i="19"/>
  <c r="S40" i="19"/>
  <c r="S39" i="19"/>
  <c r="S38" i="19"/>
  <c r="S37" i="19"/>
  <c r="S36" i="19"/>
  <c r="S35" i="19"/>
  <c r="S34" i="19"/>
  <c r="S33" i="19"/>
  <c r="S32" i="19"/>
  <c r="S31" i="19"/>
  <c r="S61" i="19" s="1"/>
  <c r="S30" i="3"/>
  <c r="S30" i="9"/>
  <c r="S30" i="10"/>
  <c r="S30" i="11"/>
  <c r="S30" i="12"/>
  <c r="S30" i="13"/>
  <c r="S30" i="14"/>
  <c r="S30" i="15"/>
  <c r="S30" i="16"/>
  <c r="S30" i="17"/>
  <c r="S30" i="18"/>
  <c r="S30" i="19"/>
  <c r="T61" i="11"/>
  <c r="K61" i="17"/>
  <c r="S61" i="9" l="1"/>
  <c r="S62" i="11"/>
  <c r="S61" i="13"/>
  <c r="S61" i="12"/>
  <c r="S61" i="14"/>
  <c r="S62" i="10"/>
  <c r="S61" i="11"/>
  <c r="S62" i="15"/>
  <c r="S62" i="17"/>
  <c r="S62" i="16"/>
  <c r="S62" i="9"/>
  <c r="S61" i="10"/>
  <c r="S62" i="14"/>
  <c r="S61" i="16"/>
  <c r="S62" i="13"/>
  <c r="S62" i="3"/>
  <c r="S61" i="18"/>
  <c r="S62" i="12"/>
  <c r="S62" i="19"/>
  <c r="E9" i="19"/>
  <c r="E9" i="18"/>
  <c r="E9" i="17"/>
  <c r="E9" i="16"/>
  <c r="E9" i="15"/>
  <c r="E9" i="14"/>
  <c r="E9" i="13"/>
  <c r="E9" i="12"/>
  <c r="E9" i="11"/>
  <c r="E9" i="10"/>
  <c r="E9" i="9"/>
  <c r="E8" i="19"/>
  <c r="E8" i="18"/>
  <c r="E8" i="17"/>
  <c r="E8" i="16"/>
  <c r="E8" i="15"/>
  <c r="E8" i="14"/>
  <c r="E8" i="13"/>
  <c r="E8" i="12"/>
  <c r="E8" i="11"/>
  <c r="E8" i="10"/>
  <c r="E8" i="9"/>
  <c r="F7" i="19"/>
  <c r="F7" i="18"/>
  <c r="F7" i="17"/>
  <c r="F7" i="16"/>
  <c r="F7" i="15"/>
  <c r="F7" i="14"/>
  <c r="F7" i="13"/>
  <c r="F7" i="12"/>
  <c r="F7" i="11"/>
  <c r="F7" i="10"/>
  <c r="F7" i="9"/>
  <c r="P7" i="22" l="1"/>
  <c r="P7" i="2"/>
  <c r="C60" i="9" l="1"/>
  <c r="C59" i="9"/>
  <c r="C58" i="9"/>
  <c r="C57" i="9"/>
  <c r="C56" i="9"/>
  <c r="C55" i="9"/>
  <c r="C54" i="9"/>
  <c r="C53" i="9"/>
  <c r="C52" i="9"/>
  <c r="C51" i="9"/>
  <c r="C50" i="9"/>
  <c r="C49" i="9"/>
  <c r="C48" i="9"/>
  <c r="C47" i="9"/>
  <c r="C46" i="9"/>
  <c r="C45" i="9"/>
  <c r="C44" i="9"/>
  <c r="C43" i="9"/>
  <c r="C42" i="9"/>
  <c r="C41" i="9"/>
  <c r="C40" i="9"/>
  <c r="C39" i="9"/>
  <c r="C38" i="9"/>
  <c r="C37" i="9"/>
  <c r="C36" i="9"/>
  <c r="C35" i="9"/>
  <c r="C34" i="9"/>
  <c r="C33" i="9"/>
  <c r="C32" i="9"/>
  <c r="C31" i="9"/>
  <c r="C30" i="9"/>
  <c r="J19" i="9" l="1"/>
  <c r="J18" i="9"/>
  <c r="J19" i="3"/>
  <c r="J18" i="3"/>
  <c r="L556" i="4" l="1"/>
  <c r="E556" i="4"/>
  <c r="N556" i="4" s="1"/>
  <c r="N557" i="4" s="1"/>
  <c r="N558" i="4" s="1"/>
  <c r="L508" i="4"/>
  <c r="E508" i="4"/>
  <c r="N508" i="4" s="1"/>
  <c r="N509" i="4" s="1"/>
  <c r="N510" i="4" s="1"/>
  <c r="L460" i="4"/>
  <c r="E460" i="4"/>
  <c r="N460" i="4" s="1"/>
  <c r="N461" i="4" s="1"/>
  <c r="N462" i="4" s="1"/>
  <c r="L412" i="4"/>
  <c r="E412" i="4"/>
  <c r="N412" i="4" s="1"/>
  <c r="N413" i="4" s="1"/>
  <c r="N414" i="4" s="1"/>
  <c r="L364" i="4"/>
  <c r="E364" i="4"/>
  <c r="N364" i="4" s="1"/>
  <c r="N365" i="4" s="1"/>
  <c r="N366" i="4" s="1"/>
  <c r="L316" i="4"/>
  <c r="E316" i="4"/>
  <c r="N316" i="4" s="1"/>
  <c r="N317" i="4" s="1"/>
  <c r="N318" i="4" s="1"/>
  <c r="L268" i="4"/>
  <c r="E268" i="4"/>
  <c r="N268" i="4" s="1"/>
  <c r="N269" i="4" s="1"/>
  <c r="N270" i="4" s="1"/>
  <c r="L220" i="4"/>
  <c r="E220" i="4"/>
  <c r="N220" i="4" s="1"/>
  <c r="N221" i="4" s="1"/>
  <c r="N222" i="4" s="1"/>
  <c r="L172" i="4"/>
  <c r="E172" i="4"/>
  <c r="N172" i="4" s="1"/>
  <c r="N173" i="4" s="1"/>
  <c r="N174" i="4" s="1"/>
  <c r="L124" i="4"/>
  <c r="E124" i="4"/>
  <c r="N124" i="4" s="1"/>
  <c r="N125" i="4" s="1"/>
  <c r="N126" i="4" s="1"/>
  <c r="L76" i="4"/>
  <c r="E76" i="4"/>
  <c r="N76" i="4" s="1"/>
  <c r="N77" i="4" s="1"/>
  <c r="N78" i="4" s="1"/>
  <c r="S61" i="2" l="1"/>
  <c r="S62" i="2"/>
  <c r="L61" i="3"/>
  <c r="K61" i="3"/>
  <c r="V61" i="10"/>
  <c r="U61" i="10"/>
  <c r="T61" i="10"/>
  <c r="Q61" i="10"/>
  <c r="M61" i="10"/>
  <c r="L61" i="10"/>
  <c r="K61" i="10"/>
  <c r="I61" i="10"/>
  <c r="V60" i="10"/>
  <c r="O60" i="10"/>
  <c r="M60" i="10"/>
  <c r="G60" i="10"/>
  <c r="C60" i="10"/>
  <c r="V59" i="10"/>
  <c r="O59" i="10"/>
  <c r="M59" i="10"/>
  <c r="G59" i="10"/>
  <c r="C59" i="10"/>
  <c r="V58" i="10"/>
  <c r="O58" i="10"/>
  <c r="M58" i="10"/>
  <c r="G58" i="10"/>
  <c r="C58" i="10"/>
  <c r="V57" i="10"/>
  <c r="O57" i="10"/>
  <c r="M57" i="10"/>
  <c r="G57" i="10"/>
  <c r="C57" i="10"/>
  <c r="V56" i="10"/>
  <c r="O56" i="10"/>
  <c r="M56" i="10"/>
  <c r="G56" i="10"/>
  <c r="C56" i="10"/>
  <c r="V55" i="10"/>
  <c r="O55" i="10"/>
  <c r="M55" i="10"/>
  <c r="G55" i="10"/>
  <c r="C55" i="10"/>
  <c r="V54" i="10"/>
  <c r="O54" i="10"/>
  <c r="M54" i="10"/>
  <c r="G54" i="10"/>
  <c r="C54" i="10"/>
  <c r="V53" i="10"/>
  <c r="O53" i="10"/>
  <c r="M53" i="10"/>
  <c r="G53" i="10"/>
  <c r="C53" i="10"/>
  <c r="V52" i="10"/>
  <c r="O52" i="10"/>
  <c r="M52" i="10"/>
  <c r="G52" i="10"/>
  <c r="C52" i="10"/>
  <c r="V51" i="10"/>
  <c r="O51" i="10"/>
  <c r="M51" i="10"/>
  <c r="G51" i="10"/>
  <c r="C51" i="10"/>
  <c r="V50" i="10"/>
  <c r="O50" i="10"/>
  <c r="M50" i="10"/>
  <c r="G50" i="10"/>
  <c r="C50" i="10"/>
  <c r="V49" i="10"/>
  <c r="O49" i="10"/>
  <c r="M49" i="10"/>
  <c r="G49" i="10"/>
  <c r="C49" i="10"/>
  <c r="V48" i="10"/>
  <c r="O48" i="10"/>
  <c r="M48" i="10"/>
  <c r="G48" i="10"/>
  <c r="C48" i="10"/>
  <c r="V47" i="10"/>
  <c r="O47" i="10"/>
  <c r="M47" i="10"/>
  <c r="G47" i="10"/>
  <c r="C47" i="10"/>
  <c r="V46" i="10"/>
  <c r="O46" i="10"/>
  <c r="M46" i="10"/>
  <c r="G46" i="10"/>
  <c r="C46" i="10"/>
  <c r="V45" i="10"/>
  <c r="O45" i="10"/>
  <c r="M45" i="10"/>
  <c r="G45" i="10"/>
  <c r="C45" i="10"/>
  <c r="V44" i="10"/>
  <c r="O44" i="10"/>
  <c r="M44" i="10"/>
  <c r="G44" i="10"/>
  <c r="C44" i="10"/>
  <c r="V43" i="10"/>
  <c r="O43" i="10"/>
  <c r="M43" i="10"/>
  <c r="G43" i="10"/>
  <c r="C43" i="10"/>
  <c r="V42" i="10"/>
  <c r="O42" i="10"/>
  <c r="M42" i="10"/>
  <c r="G42" i="10"/>
  <c r="C42" i="10"/>
  <c r="V41" i="10"/>
  <c r="O41" i="10"/>
  <c r="M41" i="10"/>
  <c r="G41" i="10"/>
  <c r="C41" i="10"/>
  <c r="V40" i="10"/>
  <c r="O40" i="10"/>
  <c r="M40" i="10"/>
  <c r="G40" i="10"/>
  <c r="C40" i="10"/>
  <c r="V39" i="10"/>
  <c r="O39" i="10"/>
  <c r="M39" i="10"/>
  <c r="G39" i="10"/>
  <c r="C39" i="10"/>
  <c r="V38" i="10"/>
  <c r="O38" i="10"/>
  <c r="M38" i="10"/>
  <c r="G38" i="10"/>
  <c r="C38" i="10"/>
  <c r="V37" i="10"/>
  <c r="O37" i="10"/>
  <c r="M37" i="10"/>
  <c r="G37" i="10"/>
  <c r="C37" i="10"/>
  <c r="V36" i="10"/>
  <c r="O36" i="10"/>
  <c r="M36" i="10"/>
  <c r="G36" i="10"/>
  <c r="C36" i="10"/>
  <c r="V35" i="10"/>
  <c r="O35" i="10"/>
  <c r="M35" i="10"/>
  <c r="G35" i="10"/>
  <c r="C35" i="10"/>
  <c r="V34" i="10"/>
  <c r="O34" i="10"/>
  <c r="M34" i="10"/>
  <c r="G34" i="10"/>
  <c r="C34" i="10"/>
  <c r="V33" i="10"/>
  <c r="O33" i="10"/>
  <c r="M33" i="10"/>
  <c r="G33" i="10"/>
  <c r="C33" i="10"/>
  <c r="V32" i="10"/>
  <c r="O32" i="10"/>
  <c r="M32" i="10"/>
  <c r="G32" i="10"/>
  <c r="C32" i="10"/>
  <c r="V31" i="10"/>
  <c r="O31" i="10"/>
  <c r="M31" i="10"/>
  <c r="G31" i="10"/>
  <c r="C31" i="10"/>
  <c r="O30" i="10"/>
  <c r="P61" i="10" s="1"/>
  <c r="M30" i="10"/>
  <c r="G30" i="10"/>
  <c r="C30" i="10"/>
  <c r="F61" i="10" s="1"/>
  <c r="G29" i="10"/>
  <c r="V61" i="11"/>
  <c r="U61" i="11"/>
  <c r="M61" i="11"/>
  <c r="L61" i="11"/>
  <c r="K61" i="11"/>
  <c r="I61" i="11"/>
  <c r="V60" i="11"/>
  <c r="O60" i="11"/>
  <c r="M60" i="11"/>
  <c r="G60" i="11"/>
  <c r="C60" i="11"/>
  <c r="V59" i="11"/>
  <c r="O59" i="11"/>
  <c r="M59" i="11"/>
  <c r="G59" i="11"/>
  <c r="C59" i="11"/>
  <c r="V58" i="11"/>
  <c r="O58" i="11"/>
  <c r="M58" i="11"/>
  <c r="G58" i="11"/>
  <c r="C58" i="11"/>
  <c r="V57" i="11"/>
  <c r="O57" i="11"/>
  <c r="M57" i="11"/>
  <c r="G57" i="11"/>
  <c r="C57" i="11"/>
  <c r="V56" i="11"/>
  <c r="O56" i="11"/>
  <c r="M56" i="11"/>
  <c r="G56" i="11"/>
  <c r="C56" i="11"/>
  <c r="V55" i="11"/>
  <c r="O55" i="11"/>
  <c r="M55" i="11"/>
  <c r="G55" i="11"/>
  <c r="C55" i="11"/>
  <c r="V54" i="11"/>
  <c r="O54" i="11"/>
  <c r="M54" i="11"/>
  <c r="G54" i="11"/>
  <c r="C54" i="11"/>
  <c r="V53" i="11"/>
  <c r="O53" i="11"/>
  <c r="M53" i="11"/>
  <c r="G53" i="11"/>
  <c r="C53" i="11"/>
  <c r="V52" i="11"/>
  <c r="O52" i="11"/>
  <c r="M52" i="11"/>
  <c r="G52" i="11"/>
  <c r="C52" i="11"/>
  <c r="V51" i="11"/>
  <c r="O51" i="11"/>
  <c r="M51" i="11"/>
  <c r="G51" i="11"/>
  <c r="C51" i="11"/>
  <c r="V50" i="11"/>
  <c r="O50" i="11"/>
  <c r="M50" i="11"/>
  <c r="G50" i="11"/>
  <c r="C50" i="11"/>
  <c r="V49" i="11"/>
  <c r="O49" i="11"/>
  <c r="M49" i="11"/>
  <c r="G49" i="11"/>
  <c r="C49" i="11"/>
  <c r="V48" i="11"/>
  <c r="O48" i="11"/>
  <c r="M48" i="11"/>
  <c r="G48" i="11"/>
  <c r="C48" i="11"/>
  <c r="V47" i="11"/>
  <c r="O47" i="11"/>
  <c r="M47" i="11"/>
  <c r="G47" i="11"/>
  <c r="C47" i="11"/>
  <c r="V46" i="11"/>
  <c r="O46" i="11"/>
  <c r="M46" i="11"/>
  <c r="G46" i="11"/>
  <c r="C46" i="11"/>
  <c r="V45" i="11"/>
  <c r="O45" i="11"/>
  <c r="M45" i="11"/>
  <c r="G45" i="11"/>
  <c r="C45" i="11"/>
  <c r="V44" i="11"/>
  <c r="O44" i="11"/>
  <c r="M44" i="11"/>
  <c r="G44" i="11"/>
  <c r="C44" i="11"/>
  <c r="V43" i="11"/>
  <c r="O43" i="11"/>
  <c r="M43" i="11"/>
  <c r="G43" i="11"/>
  <c r="C43" i="11"/>
  <c r="V42" i="11"/>
  <c r="O42" i="11"/>
  <c r="M42" i="11"/>
  <c r="G42" i="11"/>
  <c r="C42" i="11"/>
  <c r="V41" i="11"/>
  <c r="O41" i="11"/>
  <c r="M41" i="11"/>
  <c r="G41" i="11"/>
  <c r="C41" i="11"/>
  <c r="V40" i="11"/>
  <c r="O40" i="11"/>
  <c r="M40" i="11"/>
  <c r="G40" i="11"/>
  <c r="C40" i="11"/>
  <c r="V39" i="11"/>
  <c r="O39" i="11"/>
  <c r="M39" i="11"/>
  <c r="G39" i="11"/>
  <c r="C39" i="11"/>
  <c r="V38" i="11"/>
  <c r="O38" i="11"/>
  <c r="M38" i="11"/>
  <c r="G38" i="11"/>
  <c r="C38" i="11"/>
  <c r="V37" i="11"/>
  <c r="O37" i="11"/>
  <c r="M37" i="11"/>
  <c r="G37" i="11"/>
  <c r="C37" i="11"/>
  <c r="V36" i="11"/>
  <c r="O36" i="11"/>
  <c r="M36" i="11"/>
  <c r="G36" i="11"/>
  <c r="C36" i="11"/>
  <c r="V35" i="11"/>
  <c r="O35" i="11"/>
  <c r="M35" i="11"/>
  <c r="G35" i="11"/>
  <c r="C35" i="11"/>
  <c r="V34" i="11"/>
  <c r="O34" i="11"/>
  <c r="M34" i="11"/>
  <c r="G34" i="11"/>
  <c r="C34" i="11"/>
  <c r="V33" i="11"/>
  <c r="O33" i="11"/>
  <c r="M33" i="11"/>
  <c r="G33" i="11"/>
  <c r="C33" i="11"/>
  <c r="V32" i="11"/>
  <c r="O32" i="11"/>
  <c r="M32" i="11"/>
  <c r="G32" i="11"/>
  <c r="C32" i="11"/>
  <c r="V31" i="11"/>
  <c r="O31" i="11"/>
  <c r="P61" i="11" s="1"/>
  <c r="M31" i="11"/>
  <c r="G31" i="11"/>
  <c r="C31" i="11"/>
  <c r="O30" i="11"/>
  <c r="M30" i="11"/>
  <c r="G30" i="11"/>
  <c r="C30" i="11"/>
  <c r="F61" i="11" s="1"/>
  <c r="G29" i="11"/>
  <c r="V61" i="12"/>
  <c r="U61" i="12"/>
  <c r="T61" i="12"/>
  <c r="M61" i="12"/>
  <c r="L61" i="12"/>
  <c r="K61" i="12"/>
  <c r="V60" i="12"/>
  <c r="O60" i="12"/>
  <c r="M60" i="12"/>
  <c r="G60" i="12"/>
  <c r="C60" i="12"/>
  <c r="V59" i="12"/>
  <c r="O59" i="12"/>
  <c r="M59" i="12"/>
  <c r="G59" i="12"/>
  <c r="C59" i="12"/>
  <c r="V58" i="12"/>
  <c r="O58" i="12"/>
  <c r="M58" i="12"/>
  <c r="G58" i="12"/>
  <c r="C58" i="12"/>
  <c r="V57" i="12"/>
  <c r="O57" i="12"/>
  <c r="M57" i="12"/>
  <c r="G57" i="12"/>
  <c r="C57" i="12"/>
  <c r="V56" i="12"/>
  <c r="O56" i="12"/>
  <c r="M56" i="12"/>
  <c r="G56" i="12"/>
  <c r="C56" i="12"/>
  <c r="V55" i="12"/>
  <c r="O55" i="12"/>
  <c r="M55" i="12"/>
  <c r="G55" i="12"/>
  <c r="C55" i="12"/>
  <c r="V54" i="12"/>
  <c r="O54" i="12"/>
  <c r="M54" i="12"/>
  <c r="G54" i="12"/>
  <c r="C54" i="12"/>
  <c r="V53" i="12"/>
  <c r="O53" i="12"/>
  <c r="M53" i="12"/>
  <c r="G53" i="12"/>
  <c r="C53" i="12"/>
  <c r="V52" i="12"/>
  <c r="O52" i="12"/>
  <c r="M52" i="12"/>
  <c r="G52" i="12"/>
  <c r="C52" i="12"/>
  <c r="V51" i="12"/>
  <c r="O51" i="12"/>
  <c r="M51" i="12"/>
  <c r="G51" i="12"/>
  <c r="C51" i="12"/>
  <c r="V50" i="12"/>
  <c r="O50" i="12"/>
  <c r="M50" i="12"/>
  <c r="G50" i="12"/>
  <c r="C50" i="12"/>
  <c r="V49" i="12"/>
  <c r="O49" i="12"/>
  <c r="M49" i="12"/>
  <c r="G49" i="12"/>
  <c r="C49" i="12"/>
  <c r="V48" i="12"/>
  <c r="O48" i="12"/>
  <c r="M48" i="12"/>
  <c r="G48" i="12"/>
  <c r="C48" i="12"/>
  <c r="V47" i="12"/>
  <c r="O47" i="12"/>
  <c r="M47" i="12"/>
  <c r="G47" i="12"/>
  <c r="C47" i="12"/>
  <c r="V46" i="12"/>
  <c r="O46" i="12"/>
  <c r="M46" i="12"/>
  <c r="G46" i="12"/>
  <c r="C46" i="12"/>
  <c r="V45" i="12"/>
  <c r="O45" i="12"/>
  <c r="M45" i="12"/>
  <c r="G45" i="12"/>
  <c r="C45" i="12"/>
  <c r="V44" i="12"/>
  <c r="O44" i="12"/>
  <c r="M44" i="12"/>
  <c r="G44" i="12"/>
  <c r="C44" i="12"/>
  <c r="V43" i="12"/>
  <c r="O43" i="12"/>
  <c r="M43" i="12"/>
  <c r="G43" i="12"/>
  <c r="C43" i="12"/>
  <c r="V42" i="12"/>
  <c r="O42" i="12"/>
  <c r="M42" i="12"/>
  <c r="G42" i="12"/>
  <c r="C42" i="12"/>
  <c r="V41" i="12"/>
  <c r="O41" i="12"/>
  <c r="M41" i="12"/>
  <c r="G41" i="12"/>
  <c r="C41" i="12"/>
  <c r="V40" i="12"/>
  <c r="O40" i="12"/>
  <c r="M40" i="12"/>
  <c r="G40" i="12"/>
  <c r="C40" i="12"/>
  <c r="V39" i="12"/>
  <c r="O39" i="12"/>
  <c r="M39" i="12"/>
  <c r="G39" i="12"/>
  <c r="C39" i="12"/>
  <c r="V38" i="12"/>
  <c r="O38" i="12"/>
  <c r="M38" i="12"/>
  <c r="G38" i="12"/>
  <c r="C38" i="12"/>
  <c r="V37" i="12"/>
  <c r="O37" i="12"/>
  <c r="Q61" i="12" s="1"/>
  <c r="M37" i="12"/>
  <c r="G37" i="12"/>
  <c r="C37" i="12"/>
  <c r="V36" i="12"/>
  <c r="O36" i="12"/>
  <c r="M36" i="12"/>
  <c r="G36" i="12"/>
  <c r="C36" i="12"/>
  <c r="V35" i="12"/>
  <c r="O35" i="12"/>
  <c r="M35" i="12"/>
  <c r="G35" i="12"/>
  <c r="C35" i="12"/>
  <c r="V34" i="12"/>
  <c r="O34" i="12"/>
  <c r="M34" i="12"/>
  <c r="G34" i="12"/>
  <c r="C34" i="12"/>
  <c r="V33" i="12"/>
  <c r="O33" i="12"/>
  <c r="M33" i="12"/>
  <c r="G33" i="12"/>
  <c r="C33" i="12"/>
  <c r="V32" i="12"/>
  <c r="O32" i="12"/>
  <c r="M32" i="12"/>
  <c r="G32" i="12"/>
  <c r="C32" i="12"/>
  <c r="V31" i="12"/>
  <c r="O31" i="12"/>
  <c r="M31" i="12"/>
  <c r="G31" i="12"/>
  <c r="C31" i="12"/>
  <c r="O30" i="12"/>
  <c r="P61" i="12" s="1"/>
  <c r="M30" i="12"/>
  <c r="G30" i="12"/>
  <c r="C30" i="12"/>
  <c r="F61" i="12" s="1"/>
  <c r="G29" i="12"/>
  <c r="I61" i="12" s="1"/>
  <c r="V61" i="13"/>
  <c r="U61" i="13"/>
  <c r="T61" i="13"/>
  <c r="M61" i="13"/>
  <c r="L61" i="13"/>
  <c r="K61" i="13"/>
  <c r="V60" i="13"/>
  <c r="O60" i="13"/>
  <c r="M60" i="13"/>
  <c r="G60" i="13"/>
  <c r="C60" i="13"/>
  <c r="V59" i="13"/>
  <c r="O59" i="13"/>
  <c r="M59" i="13"/>
  <c r="G59" i="13"/>
  <c r="C59" i="13"/>
  <c r="V58" i="13"/>
  <c r="O58" i="13"/>
  <c r="M58" i="13"/>
  <c r="G58" i="13"/>
  <c r="C58" i="13"/>
  <c r="V57" i="13"/>
  <c r="O57" i="13"/>
  <c r="M57" i="13"/>
  <c r="G57" i="13"/>
  <c r="C57" i="13"/>
  <c r="V56" i="13"/>
  <c r="O56" i="13"/>
  <c r="M56" i="13"/>
  <c r="G56" i="13"/>
  <c r="C56" i="13"/>
  <c r="V55" i="13"/>
  <c r="O55" i="13"/>
  <c r="M55" i="13"/>
  <c r="G55" i="13"/>
  <c r="C55" i="13"/>
  <c r="V54" i="13"/>
  <c r="O54" i="13"/>
  <c r="M54" i="13"/>
  <c r="G54" i="13"/>
  <c r="C54" i="13"/>
  <c r="V53" i="13"/>
  <c r="O53" i="13"/>
  <c r="M53" i="13"/>
  <c r="G53" i="13"/>
  <c r="C53" i="13"/>
  <c r="V52" i="13"/>
  <c r="O52" i="13"/>
  <c r="M52" i="13"/>
  <c r="G52" i="13"/>
  <c r="C52" i="13"/>
  <c r="V51" i="13"/>
  <c r="O51" i="13"/>
  <c r="M51" i="13"/>
  <c r="G51" i="13"/>
  <c r="C51" i="13"/>
  <c r="V50" i="13"/>
  <c r="O50" i="13"/>
  <c r="M50" i="13"/>
  <c r="G50" i="13"/>
  <c r="C50" i="13"/>
  <c r="V49" i="13"/>
  <c r="O49" i="13"/>
  <c r="M49" i="13"/>
  <c r="G49" i="13"/>
  <c r="C49" i="13"/>
  <c r="V48" i="13"/>
  <c r="O48" i="13"/>
  <c r="M48" i="13"/>
  <c r="G48" i="13"/>
  <c r="C48" i="13"/>
  <c r="V47" i="13"/>
  <c r="O47" i="13"/>
  <c r="M47" i="13"/>
  <c r="G47" i="13"/>
  <c r="C47" i="13"/>
  <c r="V46" i="13"/>
  <c r="O46" i="13"/>
  <c r="M46" i="13"/>
  <c r="G46" i="13"/>
  <c r="C46" i="13"/>
  <c r="V45" i="13"/>
  <c r="O45" i="13"/>
  <c r="M45" i="13"/>
  <c r="G45" i="13"/>
  <c r="C45" i="13"/>
  <c r="V44" i="13"/>
  <c r="O44" i="13"/>
  <c r="M44" i="13"/>
  <c r="G44" i="13"/>
  <c r="C44" i="13"/>
  <c r="V43" i="13"/>
  <c r="O43" i="13"/>
  <c r="M43" i="13"/>
  <c r="G43" i="13"/>
  <c r="C43" i="13"/>
  <c r="V42" i="13"/>
  <c r="O42" i="13"/>
  <c r="M42" i="13"/>
  <c r="G42" i="13"/>
  <c r="C42" i="13"/>
  <c r="V41" i="13"/>
  <c r="O41" i="13"/>
  <c r="M41" i="13"/>
  <c r="G41" i="13"/>
  <c r="C41" i="13"/>
  <c r="V40" i="13"/>
  <c r="O40" i="13"/>
  <c r="M40" i="13"/>
  <c r="G40" i="13"/>
  <c r="C40" i="13"/>
  <c r="V39" i="13"/>
  <c r="O39" i="13"/>
  <c r="M39" i="13"/>
  <c r="G39" i="13"/>
  <c r="C39" i="13"/>
  <c r="V38" i="13"/>
  <c r="O38" i="13"/>
  <c r="M38" i="13"/>
  <c r="G38" i="13"/>
  <c r="C38" i="13"/>
  <c r="V37" i="13"/>
  <c r="O37" i="13"/>
  <c r="M37" i="13"/>
  <c r="G37" i="13"/>
  <c r="C37" i="13"/>
  <c r="V36" i="13"/>
  <c r="O36" i="13"/>
  <c r="M36" i="13"/>
  <c r="G36" i="13"/>
  <c r="C36" i="13"/>
  <c r="V35" i="13"/>
  <c r="O35" i="13"/>
  <c r="M35" i="13"/>
  <c r="G35" i="13"/>
  <c r="C35" i="13"/>
  <c r="V34" i="13"/>
  <c r="O34" i="13"/>
  <c r="M34" i="13"/>
  <c r="G34" i="13"/>
  <c r="C34" i="13"/>
  <c r="V33" i="13"/>
  <c r="O33" i="13"/>
  <c r="M33" i="13"/>
  <c r="G33" i="13"/>
  <c r="C33" i="13"/>
  <c r="V32" i="13"/>
  <c r="O32" i="13"/>
  <c r="M32" i="13"/>
  <c r="G32" i="13"/>
  <c r="C32" i="13"/>
  <c r="V31" i="13"/>
  <c r="O31" i="13"/>
  <c r="M31" i="13"/>
  <c r="G31" i="13"/>
  <c r="C31" i="13"/>
  <c r="O30" i="13"/>
  <c r="Q61" i="13" s="1"/>
  <c r="M30" i="13"/>
  <c r="G30" i="13"/>
  <c r="C30" i="13"/>
  <c r="F61" i="13" s="1"/>
  <c r="I61" i="13"/>
  <c r="G29" i="13"/>
  <c r="V61" i="14"/>
  <c r="U61" i="14"/>
  <c r="T61" i="14"/>
  <c r="M61" i="14"/>
  <c r="L61" i="14"/>
  <c r="K61" i="14"/>
  <c r="I61" i="14"/>
  <c r="V60" i="14"/>
  <c r="O60" i="14"/>
  <c r="M60" i="14"/>
  <c r="G60" i="14"/>
  <c r="C60" i="14"/>
  <c r="V59" i="14"/>
  <c r="O59" i="14"/>
  <c r="M59" i="14"/>
  <c r="G59" i="14"/>
  <c r="C59" i="14"/>
  <c r="V58" i="14"/>
  <c r="O58" i="14"/>
  <c r="M58" i="14"/>
  <c r="G58" i="14"/>
  <c r="C58" i="14"/>
  <c r="V57" i="14"/>
  <c r="O57" i="14"/>
  <c r="M57" i="14"/>
  <c r="G57" i="14"/>
  <c r="C57" i="14"/>
  <c r="V56" i="14"/>
  <c r="O56" i="14"/>
  <c r="M56" i="14"/>
  <c r="G56" i="14"/>
  <c r="C56" i="14"/>
  <c r="V55" i="14"/>
  <c r="O55" i="14"/>
  <c r="M55" i="14"/>
  <c r="G55" i="14"/>
  <c r="C55" i="14"/>
  <c r="V54" i="14"/>
  <c r="O54" i="14"/>
  <c r="M54" i="14"/>
  <c r="G54" i="14"/>
  <c r="C54" i="14"/>
  <c r="V53" i="14"/>
  <c r="O53" i="14"/>
  <c r="M53" i="14"/>
  <c r="G53" i="14"/>
  <c r="C53" i="14"/>
  <c r="V52" i="14"/>
  <c r="O52" i="14"/>
  <c r="M52" i="14"/>
  <c r="G52" i="14"/>
  <c r="C52" i="14"/>
  <c r="V51" i="14"/>
  <c r="O51" i="14"/>
  <c r="M51" i="14"/>
  <c r="G51" i="14"/>
  <c r="C51" i="14"/>
  <c r="V50" i="14"/>
  <c r="O50" i="14"/>
  <c r="M50" i="14"/>
  <c r="G50" i="14"/>
  <c r="C50" i="14"/>
  <c r="V49" i="14"/>
  <c r="O49" i="14"/>
  <c r="M49" i="14"/>
  <c r="G49" i="14"/>
  <c r="C49" i="14"/>
  <c r="V48" i="14"/>
  <c r="O48" i="14"/>
  <c r="M48" i="14"/>
  <c r="G48" i="14"/>
  <c r="C48" i="14"/>
  <c r="V47" i="14"/>
  <c r="O47" i="14"/>
  <c r="M47" i="14"/>
  <c r="G47" i="14"/>
  <c r="C47" i="14"/>
  <c r="V46" i="14"/>
  <c r="O46" i="14"/>
  <c r="M46" i="14"/>
  <c r="G46" i="14"/>
  <c r="C46" i="14"/>
  <c r="V45" i="14"/>
  <c r="O45" i="14"/>
  <c r="M45" i="14"/>
  <c r="G45" i="14"/>
  <c r="C45" i="14"/>
  <c r="V44" i="14"/>
  <c r="O44" i="14"/>
  <c r="M44" i="14"/>
  <c r="G44" i="14"/>
  <c r="C44" i="14"/>
  <c r="V43" i="14"/>
  <c r="O43" i="14"/>
  <c r="M43" i="14"/>
  <c r="G43" i="14"/>
  <c r="C43" i="14"/>
  <c r="V42" i="14"/>
  <c r="O42" i="14"/>
  <c r="M42" i="14"/>
  <c r="G42" i="14"/>
  <c r="C42" i="14"/>
  <c r="V41" i="14"/>
  <c r="O41" i="14"/>
  <c r="M41" i="14"/>
  <c r="G41" i="14"/>
  <c r="C41" i="14"/>
  <c r="V40" i="14"/>
  <c r="O40" i="14"/>
  <c r="M40" i="14"/>
  <c r="G40" i="14"/>
  <c r="C40" i="14"/>
  <c r="V39" i="14"/>
  <c r="O39" i="14"/>
  <c r="M39" i="14"/>
  <c r="G39" i="14"/>
  <c r="C39" i="14"/>
  <c r="V38" i="14"/>
  <c r="O38" i="14"/>
  <c r="M38" i="14"/>
  <c r="G38" i="14"/>
  <c r="C38" i="14"/>
  <c r="V37" i="14"/>
  <c r="O37" i="14"/>
  <c r="M37" i="14"/>
  <c r="G37" i="14"/>
  <c r="C37" i="14"/>
  <c r="V36" i="14"/>
  <c r="O36" i="14"/>
  <c r="M36" i="14"/>
  <c r="G36" i="14"/>
  <c r="C36" i="14"/>
  <c r="V35" i="14"/>
  <c r="O35" i="14"/>
  <c r="M35" i="14"/>
  <c r="G35" i="14"/>
  <c r="C35" i="14"/>
  <c r="V34" i="14"/>
  <c r="O34" i="14"/>
  <c r="M34" i="14"/>
  <c r="G34" i="14"/>
  <c r="C34" i="14"/>
  <c r="V33" i="14"/>
  <c r="O33" i="14"/>
  <c r="M33" i="14"/>
  <c r="G33" i="14"/>
  <c r="C33" i="14"/>
  <c r="V32" i="14"/>
  <c r="O32" i="14"/>
  <c r="M32" i="14"/>
  <c r="G32" i="14"/>
  <c r="C32" i="14"/>
  <c r="V31" i="14"/>
  <c r="O31" i="14"/>
  <c r="M31" i="14"/>
  <c r="G31" i="14"/>
  <c r="C31" i="14"/>
  <c r="D61" i="14" s="1"/>
  <c r="O30" i="14"/>
  <c r="Q61" i="14" s="1"/>
  <c r="M30" i="14"/>
  <c r="G30" i="14"/>
  <c r="C30" i="14"/>
  <c r="F61" i="14" s="1"/>
  <c r="G29" i="14"/>
  <c r="V61" i="15"/>
  <c r="U61" i="15"/>
  <c r="T61" i="15"/>
  <c r="M61" i="15"/>
  <c r="L61" i="15"/>
  <c r="K61" i="15"/>
  <c r="I61" i="15"/>
  <c r="V60" i="15"/>
  <c r="O60" i="15"/>
  <c r="M60" i="15"/>
  <c r="G60" i="15"/>
  <c r="C60" i="15"/>
  <c r="V59" i="15"/>
  <c r="O59" i="15"/>
  <c r="M59" i="15"/>
  <c r="G59" i="15"/>
  <c r="C59" i="15"/>
  <c r="V58" i="15"/>
  <c r="O58" i="15"/>
  <c r="M58" i="15"/>
  <c r="G58" i="15"/>
  <c r="C58" i="15"/>
  <c r="V57" i="15"/>
  <c r="O57" i="15"/>
  <c r="M57" i="15"/>
  <c r="G57" i="15"/>
  <c r="C57" i="15"/>
  <c r="V56" i="15"/>
  <c r="O56" i="15"/>
  <c r="M56" i="15"/>
  <c r="G56" i="15"/>
  <c r="C56" i="15"/>
  <c r="V55" i="15"/>
  <c r="O55" i="15"/>
  <c r="M55" i="15"/>
  <c r="G55" i="15"/>
  <c r="C55" i="15"/>
  <c r="V54" i="15"/>
  <c r="O54" i="15"/>
  <c r="M54" i="15"/>
  <c r="G54" i="15"/>
  <c r="C54" i="15"/>
  <c r="V53" i="15"/>
  <c r="O53" i="15"/>
  <c r="M53" i="15"/>
  <c r="G53" i="15"/>
  <c r="C53" i="15"/>
  <c r="V52" i="15"/>
  <c r="O52" i="15"/>
  <c r="M52" i="15"/>
  <c r="G52" i="15"/>
  <c r="C52" i="15"/>
  <c r="V51" i="15"/>
  <c r="O51" i="15"/>
  <c r="M51" i="15"/>
  <c r="G51" i="15"/>
  <c r="C51" i="15"/>
  <c r="V50" i="15"/>
  <c r="O50" i="15"/>
  <c r="M50" i="15"/>
  <c r="G50" i="15"/>
  <c r="C50" i="15"/>
  <c r="V49" i="15"/>
  <c r="O49" i="15"/>
  <c r="M49" i="15"/>
  <c r="G49" i="15"/>
  <c r="C49" i="15"/>
  <c r="V48" i="15"/>
  <c r="O48" i="15"/>
  <c r="M48" i="15"/>
  <c r="G48" i="15"/>
  <c r="C48" i="15"/>
  <c r="V47" i="15"/>
  <c r="O47" i="15"/>
  <c r="M47" i="15"/>
  <c r="G47" i="15"/>
  <c r="C47" i="15"/>
  <c r="V46" i="15"/>
  <c r="O46" i="15"/>
  <c r="M46" i="15"/>
  <c r="G46" i="15"/>
  <c r="C46" i="15"/>
  <c r="V45" i="15"/>
  <c r="O45" i="15"/>
  <c r="M45" i="15"/>
  <c r="G45" i="15"/>
  <c r="C45" i="15"/>
  <c r="V44" i="15"/>
  <c r="O44" i="15"/>
  <c r="M44" i="15"/>
  <c r="G44" i="15"/>
  <c r="C44" i="15"/>
  <c r="V43" i="15"/>
  <c r="O43" i="15"/>
  <c r="M43" i="15"/>
  <c r="G43" i="15"/>
  <c r="C43" i="15"/>
  <c r="V42" i="15"/>
  <c r="O42" i="15"/>
  <c r="M42" i="15"/>
  <c r="G42" i="15"/>
  <c r="C42" i="15"/>
  <c r="V41" i="15"/>
  <c r="O41" i="15"/>
  <c r="M41" i="15"/>
  <c r="G41" i="15"/>
  <c r="C41" i="15"/>
  <c r="V40" i="15"/>
  <c r="O40" i="15"/>
  <c r="M40" i="15"/>
  <c r="G40" i="15"/>
  <c r="C40" i="15"/>
  <c r="V39" i="15"/>
  <c r="O39" i="15"/>
  <c r="M39" i="15"/>
  <c r="G39" i="15"/>
  <c r="C39" i="15"/>
  <c r="V38" i="15"/>
  <c r="O38" i="15"/>
  <c r="M38" i="15"/>
  <c r="G38" i="15"/>
  <c r="C38" i="15"/>
  <c r="V37" i="15"/>
  <c r="O37" i="15"/>
  <c r="M37" i="15"/>
  <c r="G37" i="15"/>
  <c r="C37" i="15"/>
  <c r="V36" i="15"/>
  <c r="O36" i="15"/>
  <c r="M36" i="15"/>
  <c r="G36" i="15"/>
  <c r="C36" i="15"/>
  <c r="V35" i="15"/>
  <c r="O35" i="15"/>
  <c r="M35" i="15"/>
  <c r="G35" i="15"/>
  <c r="C35" i="15"/>
  <c r="V34" i="15"/>
  <c r="O34" i="15"/>
  <c r="M34" i="15"/>
  <c r="G34" i="15"/>
  <c r="C34" i="15"/>
  <c r="V33" i="15"/>
  <c r="O33" i="15"/>
  <c r="M33" i="15"/>
  <c r="G33" i="15"/>
  <c r="C33" i="15"/>
  <c r="V32" i="15"/>
  <c r="O32" i="15"/>
  <c r="M32" i="15"/>
  <c r="G32" i="15"/>
  <c r="C32" i="15"/>
  <c r="V31" i="15"/>
  <c r="O31" i="15"/>
  <c r="M31" i="15"/>
  <c r="G31" i="15"/>
  <c r="C31" i="15"/>
  <c r="O30" i="15"/>
  <c r="P61" i="15" s="1"/>
  <c r="M30" i="15"/>
  <c r="G30" i="15"/>
  <c r="C30" i="15"/>
  <c r="F61" i="15" s="1"/>
  <c r="G29" i="15"/>
  <c r="V61" i="16"/>
  <c r="U61" i="16"/>
  <c r="T61" i="16"/>
  <c r="M61" i="16"/>
  <c r="L61" i="16"/>
  <c r="K61" i="16"/>
  <c r="I61" i="16"/>
  <c r="V60" i="16"/>
  <c r="O60" i="16"/>
  <c r="M60" i="16"/>
  <c r="G60" i="16"/>
  <c r="C60" i="16"/>
  <c r="V59" i="16"/>
  <c r="O59" i="16"/>
  <c r="M59" i="16"/>
  <c r="G59" i="16"/>
  <c r="C59" i="16"/>
  <c r="V58" i="16"/>
  <c r="O58" i="16"/>
  <c r="M58" i="16"/>
  <c r="G58" i="16"/>
  <c r="C58" i="16"/>
  <c r="V57" i="16"/>
  <c r="O57" i="16"/>
  <c r="M57" i="16"/>
  <c r="G57" i="16"/>
  <c r="C57" i="16"/>
  <c r="V56" i="16"/>
  <c r="O56" i="16"/>
  <c r="M56" i="16"/>
  <c r="G56" i="16"/>
  <c r="C56" i="16"/>
  <c r="V55" i="16"/>
  <c r="O55" i="16"/>
  <c r="M55" i="16"/>
  <c r="G55" i="16"/>
  <c r="C55" i="16"/>
  <c r="V54" i="16"/>
  <c r="O54" i="16"/>
  <c r="M54" i="16"/>
  <c r="G54" i="16"/>
  <c r="C54" i="16"/>
  <c r="V53" i="16"/>
  <c r="O53" i="16"/>
  <c r="M53" i="16"/>
  <c r="G53" i="16"/>
  <c r="C53" i="16"/>
  <c r="V52" i="16"/>
  <c r="O52" i="16"/>
  <c r="M52" i="16"/>
  <c r="G52" i="16"/>
  <c r="C52" i="16"/>
  <c r="V51" i="16"/>
  <c r="O51" i="16"/>
  <c r="M51" i="16"/>
  <c r="G51" i="16"/>
  <c r="C51" i="16"/>
  <c r="V50" i="16"/>
  <c r="O50" i="16"/>
  <c r="M50" i="16"/>
  <c r="G50" i="16"/>
  <c r="C50" i="16"/>
  <c r="V49" i="16"/>
  <c r="O49" i="16"/>
  <c r="M49" i="16"/>
  <c r="G49" i="16"/>
  <c r="C49" i="16"/>
  <c r="V48" i="16"/>
  <c r="O48" i="16"/>
  <c r="M48" i="16"/>
  <c r="G48" i="16"/>
  <c r="C48" i="16"/>
  <c r="V47" i="16"/>
  <c r="O47" i="16"/>
  <c r="M47" i="16"/>
  <c r="G47" i="16"/>
  <c r="C47" i="16"/>
  <c r="V46" i="16"/>
  <c r="O46" i="16"/>
  <c r="M46" i="16"/>
  <c r="G46" i="16"/>
  <c r="C46" i="16"/>
  <c r="V45" i="16"/>
  <c r="O45" i="16"/>
  <c r="M45" i="16"/>
  <c r="G45" i="16"/>
  <c r="C45" i="16"/>
  <c r="V44" i="16"/>
  <c r="O44" i="16"/>
  <c r="M44" i="16"/>
  <c r="G44" i="16"/>
  <c r="C44" i="16"/>
  <c r="V43" i="16"/>
  <c r="O43" i="16"/>
  <c r="M43" i="16"/>
  <c r="G43" i="16"/>
  <c r="C43" i="16"/>
  <c r="V42" i="16"/>
  <c r="O42" i="16"/>
  <c r="M42" i="16"/>
  <c r="G42" i="16"/>
  <c r="C42" i="16"/>
  <c r="V41" i="16"/>
  <c r="O41" i="16"/>
  <c r="M41" i="16"/>
  <c r="G41" i="16"/>
  <c r="C41" i="16"/>
  <c r="V40" i="16"/>
  <c r="O40" i="16"/>
  <c r="M40" i="16"/>
  <c r="G40" i="16"/>
  <c r="C40" i="16"/>
  <c r="V39" i="16"/>
  <c r="O39" i="16"/>
  <c r="M39" i="16"/>
  <c r="G39" i="16"/>
  <c r="C39" i="16"/>
  <c r="V38" i="16"/>
  <c r="O38" i="16"/>
  <c r="M38" i="16"/>
  <c r="G38" i="16"/>
  <c r="C38" i="16"/>
  <c r="V37" i="16"/>
  <c r="O37" i="16"/>
  <c r="M37" i="16"/>
  <c r="G37" i="16"/>
  <c r="C37" i="16"/>
  <c r="V36" i="16"/>
  <c r="O36" i="16"/>
  <c r="M36" i="16"/>
  <c r="G36" i="16"/>
  <c r="C36" i="16"/>
  <c r="V35" i="16"/>
  <c r="O35" i="16"/>
  <c r="M35" i="16"/>
  <c r="G35" i="16"/>
  <c r="C35" i="16"/>
  <c r="V34" i="16"/>
  <c r="O34" i="16"/>
  <c r="M34" i="16"/>
  <c r="G34" i="16"/>
  <c r="C34" i="16"/>
  <c r="V33" i="16"/>
  <c r="O33" i="16"/>
  <c r="M33" i="16"/>
  <c r="G33" i="16"/>
  <c r="C33" i="16"/>
  <c r="V32" i="16"/>
  <c r="O32" i="16"/>
  <c r="M32" i="16"/>
  <c r="G32" i="16"/>
  <c r="C32" i="16"/>
  <c r="D61" i="16" s="1"/>
  <c r="V31" i="16"/>
  <c r="O31" i="16"/>
  <c r="M31" i="16"/>
  <c r="G31" i="16"/>
  <c r="C31" i="16"/>
  <c r="O30" i="16"/>
  <c r="Q61" i="16" s="1"/>
  <c r="M30" i="16"/>
  <c r="G30" i="16"/>
  <c r="C30" i="16"/>
  <c r="F61" i="16" s="1"/>
  <c r="G29" i="16"/>
  <c r="V61" i="17"/>
  <c r="U61" i="17"/>
  <c r="T61" i="17"/>
  <c r="M61" i="17"/>
  <c r="L61" i="17"/>
  <c r="I61" i="17"/>
  <c r="V60" i="17"/>
  <c r="O60" i="17"/>
  <c r="M60" i="17"/>
  <c r="G60" i="17"/>
  <c r="C60" i="17"/>
  <c r="V59" i="17"/>
  <c r="O59" i="17"/>
  <c r="M59" i="17"/>
  <c r="G59" i="17"/>
  <c r="C59" i="17"/>
  <c r="V58" i="17"/>
  <c r="O58" i="17"/>
  <c r="M58" i="17"/>
  <c r="G58" i="17"/>
  <c r="C58" i="17"/>
  <c r="V57" i="17"/>
  <c r="O57" i="17"/>
  <c r="M57" i="17"/>
  <c r="G57" i="17"/>
  <c r="C57" i="17"/>
  <c r="V56" i="17"/>
  <c r="O56" i="17"/>
  <c r="M56" i="17"/>
  <c r="G56" i="17"/>
  <c r="C56" i="17"/>
  <c r="V55" i="17"/>
  <c r="O55" i="17"/>
  <c r="M55" i="17"/>
  <c r="G55" i="17"/>
  <c r="C55" i="17"/>
  <c r="V54" i="17"/>
  <c r="O54" i="17"/>
  <c r="M54" i="17"/>
  <c r="G54" i="17"/>
  <c r="C54" i="17"/>
  <c r="V53" i="17"/>
  <c r="O53" i="17"/>
  <c r="M53" i="17"/>
  <c r="G53" i="17"/>
  <c r="C53" i="17"/>
  <c r="V52" i="17"/>
  <c r="O52" i="17"/>
  <c r="M52" i="17"/>
  <c r="G52" i="17"/>
  <c r="C52" i="17"/>
  <c r="V51" i="17"/>
  <c r="O51" i="17"/>
  <c r="M51" i="17"/>
  <c r="G51" i="17"/>
  <c r="C51" i="17"/>
  <c r="V50" i="17"/>
  <c r="O50" i="17"/>
  <c r="M50" i="17"/>
  <c r="G50" i="17"/>
  <c r="C50" i="17"/>
  <c r="V49" i="17"/>
  <c r="O49" i="17"/>
  <c r="M49" i="17"/>
  <c r="G49" i="17"/>
  <c r="C49" i="17"/>
  <c r="V48" i="17"/>
  <c r="O48" i="17"/>
  <c r="M48" i="17"/>
  <c r="G48" i="17"/>
  <c r="C48" i="17"/>
  <c r="V47" i="17"/>
  <c r="O47" i="17"/>
  <c r="M47" i="17"/>
  <c r="G47" i="17"/>
  <c r="C47" i="17"/>
  <c r="V46" i="17"/>
  <c r="O46" i="17"/>
  <c r="M46" i="17"/>
  <c r="G46" i="17"/>
  <c r="C46" i="17"/>
  <c r="V45" i="17"/>
  <c r="O45" i="17"/>
  <c r="M45" i="17"/>
  <c r="G45" i="17"/>
  <c r="C45" i="17"/>
  <c r="V44" i="17"/>
  <c r="O44" i="17"/>
  <c r="M44" i="17"/>
  <c r="G44" i="17"/>
  <c r="C44" i="17"/>
  <c r="V43" i="17"/>
  <c r="O43" i="17"/>
  <c r="M43" i="17"/>
  <c r="G43" i="17"/>
  <c r="C43" i="17"/>
  <c r="V42" i="17"/>
  <c r="O42" i="17"/>
  <c r="M42" i="17"/>
  <c r="G42" i="17"/>
  <c r="C42" i="17"/>
  <c r="V41" i="17"/>
  <c r="O41" i="17"/>
  <c r="M41" i="17"/>
  <c r="G41" i="17"/>
  <c r="C41" i="17"/>
  <c r="V40" i="17"/>
  <c r="O40" i="17"/>
  <c r="M40" i="17"/>
  <c r="G40" i="17"/>
  <c r="C40" i="17"/>
  <c r="V39" i="17"/>
  <c r="O39" i="17"/>
  <c r="M39" i="17"/>
  <c r="G39" i="17"/>
  <c r="C39" i="17"/>
  <c r="V38" i="17"/>
  <c r="O38" i="17"/>
  <c r="M38" i="17"/>
  <c r="G38" i="17"/>
  <c r="C38" i="17"/>
  <c r="V37" i="17"/>
  <c r="O37" i="17"/>
  <c r="M37" i="17"/>
  <c r="G37" i="17"/>
  <c r="C37" i="17"/>
  <c r="V36" i="17"/>
  <c r="O36" i="17"/>
  <c r="M36" i="17"/>
  <c r="G36" i="17"/>
  <c r="C36" i="17"/>
  <c r="V35" i="17"/>
  <c r="O35" i="17"/>
  <c r="M35" i="17"/>
  <c r="G35" i="17"/>
  <c r="C35" i="17"/>
  <c r="V34" i="17"/>
  <c r="O34" i="17"/>
  <c r="M34" i="17"/>
  <c r="G34" i="17"/>
  <c r="C34" i="17"/>
  <c r="V33" i="17"/>
  <c r="O33" i="17"/>
  <c r="M33" i="17"/>
  <c r="G33" i="17"/>
  <c r="C33" i="17"/>
  <c r="V32" i="17"/>
  <c r="O32" i="17"/>
  <c r="M32" i="17"/>
  <c r="G32" i="17"/>
  <c r="C32" i="17"/>
  <c r="V31" i="17"/>
  <c r="O31" i="17"/>
  <c r="M31" i="17"/>
  <c r="G31" i="17"/>
  <c r="C31" i="17"/>
  <c r="O30" i="17"/>
  <c r="Q61" i="17" s="1"/>
  <c r="M30" i="17"/>
  <c r="G30" i="17"/>
  <c r="C30" i="17"/>
  <c r="F61" i="17" s="1"/>
  <c r="G29" i="17"/>
  <c r="V61" i="18"/>
  <c r="U61" i="18"/>
  <c r="T61" i="18"/>
  <c r="M61" i="18"/>
  <c r="L61" i="18"/>
  <c r="K61" i="18"/>
  <c r="I61" i="18"/>
  <c r="V60" i="18"/>
  <c r="O60" i="18"/>
  <c r="M60" i="18"/>
  <c r="G60" i="18"/>
  <c r="C60" i="18"/>
  <c r="V59" i="18"/>
  <c r="O59" i="18"/>
  <c r="M59" i="18"/>
  <c r="G59" i="18"/>
  <c r="C59" i="18"/>
  <c r="V58" i="18"/>
  <c r="O58" i="18"/>
  <c r="M58" i="18"/>
  <c r="G58" i="18"/>
  <c r="C58" i="18"/>
  <c r="V57" i="18"/>
  <c r="O57" i="18"/>
  <c r="M57" i="18"/>
  <c r="G57" i="18"/>
  <c r="C57" i="18"/>
  <c r="V56" i="18"/>
  <c r="O56" i="18"/>
  <c r="M56" i="18"/>
  <c r="G56" i="18"/>
  <c r="C56" i="18"/>
  <c r="V55" i="18"/>
  <c r="O55" i="18"/>
  <c r="M55" i="18"/>
  <c r="G55" i="18"/>
  <c r="C55" i="18"/>
  <c r="V54" i="18"/>
  <c r="O54" i="18"/>
  <c r="M54" i="18"/>
  <c r="G54" i="18"/>
  <c r="C54" i="18"/>
  <c r="V53" i="18"/>
  <c r="O53" i="18"/>
  <c r="M53" i="18"/>
  <c r="G53" i="18"/>
  <c r="C53" i="18"/>
  <c r="V52" i="18"/>
  <c r="O52" i="18"/>
  <c r="M52" i="18"/>
  <c r="G52" i="18"/>
  <c r="C52" i="18"/>
  <c r="V51" i="18"/>
  <c r="O51" i="18"/>
  <c r="M51" i="18"/>
  <c r="G51" i="18"/>
  <c r="C51" i="18"/>
  <c r="V50" i="18"/>
  <c r="O50" i="18"/>
  <c r="M50" i="18"/>
  <c r="G50" i="18"/>
  <c r="C50" i="18"/>
  <c r="V49" i="18"/>
  <c r="O49" i="18"/>
  <c r="M49" i="18"/>
  <c r="G49" i="18"/>
  <c r="C49" i="18"/>
  <c r="V48" i="18"/>
  <c r="O48" i="18"/>
  <c r="M48" i="18"/>
  <c r="G48" i="18"/>
  <c r="C48" i="18"/>
  <c r="V47" i="18"/>
  <c r="O47" i="18"/>
  <c r="M47" i="18"/>
  <c r="G47" i="18"/>
  <c r="C47" i="18"/>
  <c r="V46" i="18"/>
  <c r="O46" i="18"/>
  <c r="M46" i="18"/>
  <c r="G46" i="18"/>
  <c r="C46" i="18"/>
  <c r="V45" i="18"/>
  <c r="O45" i="18"/>
  <c r="M45" i="18"/>
  <c r="G45" i="18"/>
  <c r="C45" i="18"/>
  <c r="V44" i="18"/>
  <c r="O44" i="18"/>
  <c r="M44" i="18"/>
  <c r="G44" i="18"/>
  <c r="C44" i="18"/>
  <c r="V43" i="18"/>
  <c r="O43" i="18"/>
  <c r="M43" i="18"/>
  <c r="G43" i="18"/>
  <c r="C43" i="18"/>
  <c r="V42" i="18"/>
  <c r="O42" i="18"/>
  <c r="M42" i="18"/>
  <c r="G42" i="18"/>
  <c r="C42" i="18"/>
  <c r="V41" i="18"/>
  <c r="O41" i="18"/>
  <c r="M41" i="18"/>
  <c r="G41" i="18"/>
  <c r="C41" i="18"/>
  <c r="V40" i="18"/>
  <c r="O40" i="18"/>
  <c r="M40" i="18"/>
  <c r="G40" i="18"/>
  <c r="C40" i="18"/>
  <c r="V39" i="18"/>
  <c r="O39" i="18"/>
  <c r="M39" i="18"/>
  <c r="G39" i="18"/>
  <c r="C39" i="18"/>
  <c r="V38" i="18"/>
  <c r="O38" i="18"/>
  <c r="M38" i="18"/>
  <c r="G38" i="18"/>
  <c r="C38" i="18"/>
  <c r="V37" i="18"/>
  <c r="O37" i="18"/>
  <c r="M37" i="18"/>
  <c r="G37" i="18"/>
  <c r="C37" i="18"/>
  <c r="V36" i="18"/>
  <c r="O36" i="18"/>
  <c r="M36" i="18"/>
  <c r="G36" i="18"/>
  <c r="C36" i="18"/>
  <c r="V35" i="18"/>
  <c r="O35" i="18"/>
  <c r="M35" i="18"/>
  <c r="G35" i="18"/>
  <c r="C35" i="18"/>
  <c r="V34" i="18"/>
  <c r="O34" i="18"/>
  <c r="M34" i="18"/>
  <c r="G34" i="18"/>
  <c r="C34" i="18"/>
  <c r="V33" i="18"/>
  <c r="O33" i="18"/>
  <c r="M33" i="18"/>
  <c r="G33" i="18"/>
  <c r="C33" i="18"/>
  <c r="V32" i="18"/>
  <c r="O32" i="18"/>
  <c r="M32" i="18"/>
  <c r="G32" i="18"/>
  <c r="C32" i="18"/>
  <c r="V31" i="18"/>
  <c r="O31" i="18"/>
  <c r="M31" i="18"/>
  <c r="G31" i="18"/>
  <c r="C31" i="18"/>
  <c r="O30" i="18"/>
  <c r="Q61" i="18" s="1"/>
  <c r="M30" i="18"/>
  <c r="G30" i="18"/>
  <c r="C30" i="18"/>
  <c r="F61" i="18" s="1"/>
  <c r="G29" i="18"/>
  <c r="V61" i="19"/>
  <c r="U61" i="19"/>
  <c r="T61" i="19"/>
  <c r="M61" i="19"/>
  <c r="L61" i="19"/>
  <c r="K61" i="19"/>
  <c r="I61" i="19"/>
  <c r="F61" i="19"/>
  <c r="V60" i="19"/>
  <c r="O60" i="19"/>
  <c r="M60" i="19"/>
  <c r="G60" i="19"/>
  <c r="C60" i="19"/>
  <c r="V59" i="19"/>
  <c r="O59" i="19"/>
  <c r="M59" i="19"/>
  <c r="G59" i="19"/>
  <c r="C59" i="19"/>
  <c r="V58" i="19"/>
  <c r="O58" i="19"/>
  <c r="M58" i="19"/>
  <c r="G58" i="19"/>
  <c r="C58" i="19"/>
  <c r="V57" i="19"/>
  <c r="O57" i="19"/>
  <c r="M57" i="19"/>
  <c r="G57" i="19"/>
  <c r="C57" i="19"/>
  <c r="V56" i="19"/>
  <c r="O56" i="19"/>
  <c r="M56" i="19"/>
  <c r="G56" i="19"/>
  <c r="C56" i="19"/>
  <c r="V55" i="19"/>
  <c r="O55" i="19"/>
  <c r="M55" i="19"/>
  <c r="G55" i="19"/>
  <c r="C55" i="19"/>
  <c r="V54" i="19"/>
  <c r="O54" i="19"/>
  <c r="M54" i="19"/>
  <c r="G54" i="19"/>
  <c r="C54" i="19"/>
  <c r="V53" i="19"/>
  <c r="O53" i="19"/>
  <c r="M53" i="19"/>
  <c r="G53" i="19"/>
  <c r="C53" i="19"/>
  <c r="V52" i="19"/>
  <c r="O52" i="19"/>
  <c r="M52" i="19"/>
  <c r="G52" i="19"/>
  <c r="C52" i="19"/>
  <c r="V51" i="19"/>
  <c r="O51" i="19"/>
  <c r="M51" i="19"/>
  <c r="G51" i="19"/>
  <c r="C51" i="19"/>
  <c r="V50" i="19"/>
  <c r="O50" i="19"/>
  <c r="M50" i="19"/>
  <c r="G50" i="19"/>
  <c r="C50" i="19"/>
  <c r="V49" i="19"/>
  <c r="O49" i="19"/>
  <c r="M49" i="19"/>
  <c r="G49" i="19"/>
  <c r="C49" i="19"/>
  <c r="V48" i="19"/>
  <c r="O48" i="19"/>
  <c r="M48" i="19"/>
  <c r="G48" i="19"/>
  <c r="C48" i="19"/>
  <c r="V47" i="19"/>
  <c r="O47" i="19"/>
  <c r="M47" i="19"/>
  <c r="G47" i="19"/>
  <c r="C47" i="19"/>
  <c r="V46" i="19"/>
  <c r="O46" i="19"/>
  <c r="M46" i="19"/>
  <c r="G46" i="19"/>
  <c r="C46" i="19"/>
  <c r="V45" i="19"/>
  <c r="O45" i="19"/>
  <c r="M45" i="19"/>
  <c r="G45" i="19"/>
  <c r="C45" i="19"/>
  <c r="V44" i="19"/>
  <c r="O44" i="19"/>
  <c r="M44" i="19"/>
  <c r="G44" i="19"/>
  <c r="C44" i="19"/>
  <c r="V43" i="19"/>
  <c r="O43" i="19"/>
  <c r="M43" i="19"/>
  <c r="G43" i="19"/>
  <c r="C43" i="19"/>
  <c r="V42" i="19"/>
  <c r="O42" i="19"/>
  <c r="M42" i="19"/>
  <c r="G42" i="19"/>
  <c r="C42" i="19"/>
  <c r="V41" i="19"/>
  <c r="O41" i="19"/>
  <c r="M41" i="19"/>
  <c r="G41" i="19"/>
  <c r="C41" i="19"/>
  <c r="V40" i="19"/>
  <c r="O40" i="19"/>
  <c r="M40" i="19"/>
  <c r="G40" i="19"/>
  <c r="C40" i="19"/>
  <c r="V39" i="19"/>
  <c r="O39" i="19"/>
  <c r="M39" i="19"/>
  <c r="G39" i="19"/>
  <c r="C39" i="19"/>
  <c r="V38" i="19"/>
  <c r="O38" i="19"/>
  <c r="M38" i="19"/>
  <c r="G38" i="19"/>
  <c r="C38" i="19"/>
  <c r="V37" i="19"/>
  <c r="O37" i="19"/>
  <c r="M37" i="19"/>
  <c r="G37" i="19"/>
  <c r="C37" i="19"/>
  <c r="V36" i="19"/>
  <c r="O36" i="19"/>
  <c r="M36" i="19"/>
  <c r="G36" i="19"/>
  <c r="C36" i="19"/>
  <c r="V35" i="19"/>
  <c r="O35" i="19"/>
  <c r="M35" i="19"/>
  <c r="G35" i="19"/>
  <c r="C35" i="19"/>
  <c r="V34" i="19"/>
  <c r="O34" i="19"/>
  <c r="M34" i="19"/>
  <c r="G34" i="19"/>
  <c r="C34" i="19"/>
  <c r="V33" i="19"/>
  <c r="O33" i="19"/>
  <c r="M33" i="19"/>
  <c r="G33" i="19"/>
  <c r="C33" i="19"/>
  <c r="V32" i="19"/>
  <c r="O32" i="19"/>
  <c r="M32" i="19"/>
  <c r="G32" i="19"/>
  <c r="C32" i="19"/>
  <c r="V31" i="19"/>
  <c r="O31" i="19"/>
  <c r="M31" i="19"/>
  <c r="G31" i="19"/>
  <c r="C31" i="19"/>
  <c r="O30" i="19"/>
  <c r="M30" i="19"/>
  <c r="G30" i="19"/>
  <c r="C30" i="19"/>
  <c r="D61" i="19" s="1"/>
  <c r="G29" i="19"/>
  <c r="V61" i="9"/>
  <c r="U61" i="9"/>
  <c r="T61" i="9"/>
  <c r="M61" i="9"/>
  <c r="L61" i="9"/>
  <c r="K61" i="9"/>
  <c r="P14" i="9" s="1"/>
  <c r="I61" i="9"/>
  <c r="F61" i="9"/>
  <c r="D61" i="9"/>
  <c r="V60" i="9"/>
  <c r="O60" i="9"/>
  <c r="M60" i="9"/>
  <c r="G60" i="9"/>
  <c r="V59" i="9"/>
  <c r="O59" i="9"/>
  <c r="M59" i="9"/>
  <c r="G59" i="9"/>
  <c r="V58" i="9"/>
  <c r="O58" i="9"/>
  <c r="M58" i="9"/>
  <c r="G58" i="9"/>
  <c r="V57" i="9"/>
  <c r="O57" i="9"/>
  <c r="M57" i="9"/>
  <c r="G57" i="9"/>
  <c r="V56" i="9"/>
  <c r="O56" i="9"/>
  <c r="M56" i="9"/>
  <c r="G56" i="9"/>
  <c r="V55" i="9"/>
  <c r="O55" i="9"/>
  <c r="M55" i="9"/>
  <c r="G55" i="9"/>
  <c r="V54" i="9"/>
  <c r="O54" i="9"/>
  <c r="M54" i="9"/>
  <c r="G54" i="9"/>
  <c r="V53" i="9"/>
  <c r="O53" i="9"/>
  <c r="M53" i="9"/>
  <c r="G53" i="9"/>
  <c r="V52" i="9"/>
  <c r="O52" i="9"/>
  <c r="M52" i="9"/>
  <c r="G52" i="9"/>
  <c r="V51" i="9"/>
  <c r="O51" i="9"/>
  <c r="M51" i="9"/>
  <c r="G51" i="9"/>
  <c r="V50" i="9"/>
  <c r="O50" i="9"/>
  <c r="M50" i="9"/>
  <c r="G50" i="9"/>
  <c r="V49" i="9"/>
  <c r="O49" i="9"/>
  <c r="M49" i="9"/>
  <c r="G49" i="9"/>
  <c r="V48" i="9"/>
  <c r="O48" i="9"/>
  <c r="M48" i="9"/>
  <c r="G48" i="9"/>
  <c r="V47" i="9"/>
  <c r="O47" i="9"/>
  <c r="M47" i="9"/>
  <c r="G47" i="9"/>
  <c r="V46" i="9"/>
  <c r="O46" i="9"/>
  <c r="M46" i="9"/>
  <c r="G46" i="9"/>
  <c r="V45" i="9"/>
  <c r="O45" i="9"/>
  <c r="M45" i="9"/>
  <c r="G45" i="9"/>
  <c r="V44" i="9"/>
  <c r="O44" i="9"/>
  <c r="M44" i="9"/>
  <c r="G44" i="9"/>
  <c r="V43" i="9"/>
  <c r="O43" i="9"/>
  <c r="M43" i="9"/>
  <c r="G43" i="9"/>
  <c r="V42" i="9"/>
  <c r="O42" i="9"/>
  <c r="M42" i="9"/>
  <c r="G42" i="9"/>
  <c r="V41" i="9"/>
  <c r="O41" i="9"/>
  <c r="M41" i="9"/>
  <c r="G41" i="9"/>
  <c r="V40" i="9"/>
  <c r="O40" i="9"/>
  <c r="M40" i="9"/>
  <c r="G40" i="9"/>
  <c r="V39" i="9"/>
  <c r="O39" i="9"/>
  <c r="M39" i="9"/>
  <c r="G39" i="9"/>
  <c r="V38" i="9"/>
  <c r="O38" i="9"/>
  <c r="M38" i="9"/>
  <c r="G38" i="9"/>
  <c r="V37" i="9"/>
  <c r="O37" i="9"/>
  <c r="M37" i="9"/>
  <c r="G37" i="9"/>
  <c r="V36" i="9"/>
  <c r="O36" i="9"/>
  <c r="M36" i="9"/>
  <c r="G36" i="9"/>
  <c r="V35" i="9"/>
  <c r="O35" i="9"/>
  <c r="M35" i="9"/>
  <c r="G35" i="9"/>
  <c r="V34" i="9"/>
  <c r="O34" i="9"/>
  <c r="M34" i="9"/>
  <c r="G34" i="9"/>
  <c r="V33" i="9"/>
  <c r="O33" i="9"/>
  <c r="M33" i="9"/>
  <c r="G33" i="9"/>
  <c r="V32" i="9"/>
  <c r="O32" i="9"/>
  <c r="M32" i="9"/>
  <c r="G32" i="9"/>
  <c r="V31" i="9"/>
  <c r="O31" i="9"/>
  <c r="Q61" i="9" s="1"/>
  <c r="M31" i="9"/>
  <c r="G31" i="9"/>
  <c r="O30" i="9"/>
  <c r="P61" i="9" s="1"/>
  <c r="M30" i="9"/>
  <c r="G30" i="9"/>
  <c r="G29" i="9"/>
  <c r="A29" i="9" s="1"/>
  <c r="I29" i="9" s="1"/>
  <c r="J19" i="10"/>
  <c r="J18" i="10"/>
  <c r="R14" i="10"/>
  <c r="P14" i="10"/>
  <c r="L126" i="4" s="1"/>
  <c r="O14" i="10"/>
  <c r="J126" i="4" s="1"/>
  <c r="R13" i="10"/>
  <c r="O13" i="10"/>
  <c r="J125" i="4" s="1"/>
  <c r="P12" i="10"/>
  <c r="L150" i="24" s="1"/>
  <c r="N10" i="10"/>
  <c r="H124" i="4" s="1"/>
  <c r="P7" i="10"/>
  <c r="E125" i="4" s="1"/>
  <c r="J19" i="11"/>
  <c r="J18" i="11"/>
  <c r="R14" i="11"/>
  <c r="P14" i="11"/>
  <c r="L174" i="4" s="1"/>
  <c r="O14" i="11"/>
  <c r="J174" i="4" s="1"/>
  <c r="R13" i="11"/>
  <c r="O13" i="11"/>
  <c r="J173" i="4" s="1"/>
  <c r="P12" i="11"/>
  <c r="L198" i="24" s="1"/>
  <c r="N10" i="11"/>
  <c r="H172" i="4" s="1"/>
  <c r="P7" i="11"/>
  <c r="E173" i="4" s="1"/>
  <c r="J19" i="12"/>
  <c r="J18" i="12"/>
  <c r="R14" i="12"/>
  <c r="P14" i="12"/>
  <c r="L222" i="4" s="1"/>
  <c r="O14" i="12"/>
  <c r="J222" i="4" s="1"/>
  <c r="R13" i="12"/>
  <c r="O13" i="12"/>
  <c r="J221" i="4" s="1"/>
  <c r="P12" i="12"/>
  <c r="L246" i="24" s="1"/>
  <c r="N10" i="12"/>
  <c r="H220" i="4" s="1"/>
  <c r="P7" i="12"/>
  <c r="E221" i="4" s="1"/>
  <c r="J19" i="13"/>
  <c r="J18" i="13"/>
  <c r="R14" i="13"/>
  <c r="P14" i="13"/>
  <c r="O14" i="13"/>
  <c r="J270" i="4" s="1"/>
  <c r="R13" i="13"/>
  <c r="O13" i="13"/>
  <c r="J269" i="4" s="1"/>
  <c r="P12" i="13"/>
  <c r="L294" i="24" s="1"/>
  <c r="N10" i="13"/>
  <c r="H268" i="4" s="1"/>
  <c r="P7" i="13"/>
  <c r="J19" i="14"/>
  <c r="J18" i="14"/>
  <c r="R14" i="14"/>
  <c r="P14" i="14"/>
  <c r="L318" i="4" s="1"/>
  <c r="O14" i="14"/>
  <c r="J318" i="4" s="1"/>
  <c r="R13" i="14"/>
  <c r="O13" i="14"/>
  <c r="J317" i="4" s="1"/>
  <c r="P12" i="14"/>
  <c r="L342" i="24" s="1"/>
  <c r="N10" i="14"/>
  <c r="H316" i="4" s="1"/>
  <c r="P7" i="14"/>
  <c r="E317" i="4" s="1"/>
  <c r="J19" i="15"/>
  <c r="J18" i="15"/>
  <c r="R14" i="15"/>
  <c r="P14" i="15"/>
  <c r="O14" i="15"/>
  <c r="J366" i="4" s="1"/>
  <c r="R13" i="15"/>
  <c r="O13" i="15"/>
  <c r="J365" i="4" s="1"/>
  <c r="P12" i="15"/>
  <c r="L390" i="24" s="1"/>
  <c r="N10" i="15"/>
  <c r="H364" i="4" s="1"/>
  <c r="P7" i="15"/>
  <c r="E365" i="4" s="1"/>
  <c r="J19" i="16"/>
  <c r="J18" i="16"/>
  <c r="R14" i="16"/>
  <c r="P14" i="16"/>
  <c r="L414" i="4" s="1"/>
  <c r="O14" i="16"/>
  <c r="J414" i="4" s="1"/>
  <c r="R13" i="16"/>
  <c r="O13" i="16"/>
  <c r="J413" i="4" s="1"/>
  <c r="P12" i="16"/>
  <c r="L438" i="24" s="1"/>
  <c r="N10" i="16"/>
  <c r="H412" i="4" s="1"/>
  <c r="P7" i="16"/>
  <c r="J19" i="17"/>
  <c r="J18" i="17"/>
  <c r="R14" i="17"/>
  <c r="P14" i="17"/>
  <c r="O14" i="17"/>
  <c r="J462" i="4" s="1"/>
  <c r="R13" i="17"/>
  <c r="O13" i="17"/>
  <c r="J461" i="4" s="1"/>
  <c r="P12" i="17"/>
  <c r="L486" i="24" s="1"/>
  <c r="N10" i="17"/>
  <c r="H460" i="4" s="1"/>
  <c r="P7" i="17"/>
  <c r="J19" i="18"/>
  <c r="J18" i="18"/>
  <c r="R14" i="18"/>
  <c r="P14" i="18"/>
  <c r="L510" i="4" s="1"/>
  <c r="O14" i="18"/>
  <c r="J510" i="4" s="1"/>
  <c r="R13" i="18"/>
  <c r="O13" i="18"/>
  <c r="J509" i="4" s="1"/>
  <c r="P12" i="18"/>
  <c r="L534" i="24" s="1"/>
  <c r="N10" i="18"/>
  <c r="H508" i="4" s="1"/>
  <c r="P7" i="18"/>
  <c r="J19" i="19"/>
  <c r="J18" i="19"/>
  <c r="R14" i="19"/>
  <c r="P14" i="19"/>
  <c r="O14" i="19"/>
  <c r="J558" i="4" s="1"/>
  <c r="R13" i="19"/>
  <c r="O13" i="19"/>
  <c r="J557" i="4" s="1"/>
  <c r="P12" i="19"/>
  <c r="L582" i="24" s="1"/>
  <c r="N10" i="19"/>
  <c r="H556" i="4" s="1"/>
  <c r="P7" i="19"/>
  <c r="E557" i="4" s="1"/>
  <c r="R14" i="9"/>
  <c r="O14" i="9"/>
  <c r="J78" i="4" s="1"/>
  <c r="R13" i="9"/>
  <c r="O13" i="9"/>
  <c r="J77" i="4" s="1"/>
  <c r="P12" i="9"/>
  <c r="L102" i="24" s="1"/>
  <c r="N10" i="9"/>
  <c r="H76" i="4" s="1"/>
  <c r="P7" i="9"/>
  <c r="E77" i="4" s="1"/>
  <c r="V61" i="3"/>
  <c r="U61" i="3"/>
  <c r="T61" i="3"/>
  <c r="V60" i="3"/>
  <c r="V59" i="3"/>
  <c r="V58" i="3"/>
  <c r="V57" i="3"/>
  <c r="V56" i="3"/>
  <c r="V55" i="3"/>
  <c r="V54" i="3"/>
  <c r="V53" i="3"/>
  <c r="V52" i="3"/>
  <c r="V51" i="3"/>
  <c r="V50" i="3"/>
  <c r="V49" i="3"/>
  <c r="V48" i="3"/>
  <c r="V47" i="3"/>
  <c r="V46" i="3"/>
  <c r="V45" i="3"/>
  <c r="V44" i="3"/>
  <c r="V43" i="3"/>
  <c r="V42" i="3"/>
  <c r="V41" i="3"/>
  <c r="V40" i="3"/>
  <c r="V39" i="3"/>
  <c r="V38" i="3"/>
  <c r="V37" i="3"/>
  <c r="V36" i="3"/>
  <c r="V35" i="3"/>
  <c r="V34" i="3"/>
  <c r="V33" i="3"/>
  <c r="V32" i="3"/>
  <c r="V31" i="3"/>
  <c r="V61" i="2"/>
  <c r="U61" i="2"/>
  <c r="T61" i="2"/>
  <c r="V60" i="2"/>
  <c r="V59" i="2"/>
  <c r="V58" i="2"/>
  <c r="V57" i="2"/>
  <c r="V56" i="2"/>
  <c r="V55" i="2"/>
  <c r="V54" i="2"/>
  <c r="V53" i="2"/>
  <c r="V52" i="2"/>
  <c r="V51" i="2"/>
  <c r="V50" i="2"/>
  <c r="V49" i="2"/>
  <c r="V48" i="2"/>
  <c r="V47" i="2"/>
  <c r="V46" i="2"/>
  <c r="V45" i="2"/>
  <c r="V44" i="2"/>
  <c r="V43" i="2"/>
  <c r="V42" i="2"/>
  <c r="V41" i="2"/>
  <c r="V40" i="2"/>
  <c r="V39" i="2"/>
  <c r="V38" i="2"/>
  <c r="V37" i="2"/>
  <c r="V36" i="2"/>
  <c r="V35" i="2"/>
  <c r="V34" i="2"/>
  <c r="V33" i="2"/>
  <c r="V32" i="2"/>
  <c r="V31" i="2"/>
  <c r="V30" i="2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61" i="2"/>
  <c r="L61" i="2"/>
  <c r="K61" i="2"/>
  <c r="M60" i="2"/>
  <c r="I60" i="2"/>
  <c r="M59" i="2"/>
  <c r="I59" i="2"/>
  <c r="M58" i="2"/>
  <c r="I58" i="2"/>
  <c r="M57" i="2"/>
  <c r="I57" i="2"/>
  <c r="M56" i="2"/>
  <c r="I56" i="2"/>
  <c r="M55" i="2"/>
  <c r="I55" i="2"/>
  <c r="M54" i="2"/>
  <c r="I54" i="2"/>
  <c r="M53" i="2"/>
  <c r="I53" i="2"/>
  <c r="M52" i="2"/>
  <c r="I52" i="2"/>
  <c r="M51" i="2"/>
  <c r="I51" i="2"/>
  <c r="M50" i="2"/>
  <c r="I50" i="2"/>
  <c r="M49" i="2"/>
  <c r="I49" i="2"/>
  <c r="M48" i="2"/>
  <c r="I48" i="2"/>
  <c r="M47" i="2"/>
  <c r="I47" i="2"/>
  <c r="M46" i="2"/>
  <c r="M45" i="2"/>
  <c r="M44" i="2"/>
  <c r="M43" i="2"/>
  <c r="M42" i="2"/>
  <c r="M41" i="2"/>
  <c r="M40" i="2"/>
  <c r="M39" i="2"/>
  <c r="M38" i="2"/>
  <c r="M37" i="2"/>
  <c r="M36" i="2"/>
  <c r="M35" i="2"/>
  <c r="M34" i="2"/>
  <c r="M33" i="2"/>
  <c r="M32" i="2"/>
  <c r="M31" i="2"/>
  <c r="M30" i="2"/>
  <c r="U61" i="22"/>
  <c r="T61" i="22"/>
  <c r="V61" i="22"/>
  <c r="V31" i="22"/>
  <c r="V32" i="22"/>
  <c r="V33" i="22"/>
  <c r="V34" i="22"/>
  <c r="V35" i="22"/>
  <c r="V36" i="22"/>
  <c r="V37" i="22"/>
  <c r="V38" i="22"/>
  <c r="V39" i="22"/>
  <c r="V40" i="22"/>
  <c r="V41" i="22"/>
  <c r="V42" i="22"/>
  <c r="V43" i="22"/>
  <c r="V44" i="22"/>
  <c r="V45" i="22"/>
  <c r="V46" i="22"/>
  <c r="V47" i="22"/>
  <c r="V48" i="22"/>
  <c r="V49" i="22"/>
  <c r="V50" i="22"/>
  <c r="V51" i="22"/>
  <c r="V52" i="22"/>
  <c r="V53" i="22"/>
  <c r="V54" i="22"/>
  <c r="V55" i="22"/>
  <c r="V56" i="22"/>
  <c r="V57" i="22"/>
  <c r="V58" i="22"/>
  <c r="V59" i="22"/>
  <c r="V60" i="22"/>
  <c r="V30" i="22"/>
  <c r="M61" i="22"/>
  <c r="M47" i="22"/>
  <c r="K61" i="22"/>
  <c r="P14" i="22" s="1"/>
  <c r="L61" i="22"/>
  <c r="P14" i="3"/>
  <c r="L64" i="24" s="1"/>
  <c r="O60" i="2"/>
  <c r="O59" i="2"/>
  <c r="O58" i="2"/>
  <c r="O57" i="2"/>
  <c r="O56" i="2"/>
  <c r="O55" i="2"/>
  <c r="O54" i="2"/>
  <c r="O53" i="2"/>
  <c r="O52" i="2"/>
  <c r="O51" i="2"/>
  <c r="O50" i="2"/>
  <c r="O49" i="2"/>
  <c r="O48" i="2"/>
  <c r="O47" i="2"/>
  <c r="O46" i="2"/>
  <c r="O45" i="2"/>
  <c r="O44" i="2"/>
  <c r="O43" i="2"/>
  <c r="O42" i="2"/>
  <c r="O41" i="2"/>
  <c r="O40" i="2"/>
  <c r="O39" i="2"/>
  <c r="O38" i="2"/>
  <c r="O37" i="2"/>
  <c r="O36" i="2"/>
  <c r="O35" i="2"/>
  <c r="O34" i="2"/>
  <c r="O33" i="2"/>
  <c r="O32" i="2"/>
  <c r="O31" i="2"/>
  <c r="O60" i="3"/>
  <c r="O59" i="3"/>
  <c r="O58" i="3"/>
  <c r="O57" i="3"/>
  <c r="O56" i="3"/>
  <c r="O55" i="3"/>
  <c r="O54" i="3"/>
  <c r="O53" i="3"/>
  <c r="O52" i="3"/>
  <c r="O51" i="3"/>
  <c r="O50" i="3"/>
  <c r="O49" i="3"/>
  <c r="O48" i="3"/>
  <c r="O47" i="3"/>
  <c r="O46" i="3"/>
  <c r="O45" i="3"/>
  <c r="O44" i="3"/>
  <c r="O43" i="3"/>
  <c r="O42" i="3"/>
  <c r="O41" i="3"/>
  <c r="O40" i="3"/>
  <c r="O39" i="3"/>
  <c r="O38" i="3"/>
  <c r="O37" i="3"/>
  <c r="O36" i="3"/>
  <c r="O35" i="3"/>
  <c r="O34" i="3"/>
  <c r="O33" i="3"/>
  <c r="O32" i="3"/>
  <c r="O31" i="3"/>
  <c r="O60" i="22"/>
  <c r="O59" i="22"/>
  <c r="O58" i="22"/>
  <c r="O57" i="22"/>
  <c r="O56" i="22"/>
  <c r="O55" i="22"/>
  <c r="O54" i="22"/>
  <c r="O53" i="22"/>
  <c r="O52" i="22"/>
  <c r="O51" i="22"/>
  <c r="O50" i="22"/>
  <c r="O49" i="22"/>
  <c r="O48" i="22"/>
  <c r="O47" i="22"/>
  <c r="O46" i="22"/>
  <c r="O45" i="22"/>
  <c r="O44" i="22"/>
  <c r="O43" i="22"/>
  <c r="O42" i="22"/>
  <c r="O41" i="22"/>
  <c r="O40" i="22"/>
  <c r="O39" i="22"/>
  <c r="O38" i="22"/>
  <c r="O37" i="22"/>
  <c r="O36" i="22"/>
  <c r="O35" i="22"/>
  <c r="O34" i="22"/>
  <c r="O33" i="22"/>
  <c r="O32" i="22"/>
  <c r="O31" i="22"/>
  <c r="O30" i="2"/>
  <c r="O30" i="3"/>
  <c r="O30" i="2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60" i="22"/>
  <c r="C59" i="22"/>
  <c r="C58" i="22"/>
  <c r="C57" i="22"/>
  <c r="C56" i="22"/>
  <c r="C55" i="22"/>
  <c r="C54" i="22"/>
  <c r="C53" i="22"/>
  <c r="C52" i="22"/>
  <c r="C51" i="22"/>
  <c r="C50" i="22"/>
  <c r="C49" i="22"/>
  <c r="C48" i="22"/>
  <c r="C47" i="22"/>
  <c r="C46" i="22"/>
  <c r="C45" i="22"/>
  <c r="C44" i="22"/>
  <c r="C43" i="22"/>
  <c r="C42" i="22"/>
  <c r="C41" i="22"/>
  <c r="C40" i="22"/>
  <c r="C39" i="22"/>
  <c r="C38" i="22"/>
  <c r="C37" i="22"/>
  <c r="C36" i="22"/>
  <c r="C35" i="22"/>
  <c r="C34" i="22"/>
  <c r="C33" i="22"/>
  <c r="C32" i="22"/>
  <c r="C31" i="22"/>
  <c r="C30" i="2"/>
  <c r="C30" i="3"/>
  <c r="C30" i="22"/>
  <c r="B607" i="24"/>
  <c r="L589" i="24"/>
  <c r="E589" i="24"/>
  <c r="N589" i="24" s="1"/>
  <c r="N591" i="24" s="1"/>
  <c r="N592" i="24" s="1"/>
  <c r="E582" i="24"/>
  <c r="L579" i="24"/>
  <c r="H579" i="24"/>
  <c r="E579" i="24"/>
  <c r="E577" i="24"/>
  <c r="E576" i="24"/>
  <c r="E575" i="24"/>
  <c r="E574" i="24"/>
  <c r="E573" i="24"/>
  <c r="L569" i="24"/>
  <c r="L565" i="24"/>
  <c r="E565" i="24"/>
  <c r="B559" i="24"/>
  <c r="N541" i="24"/>
  <c r="N543" i="24" s="1"/>
  <c r="N544" i="24" s="1"/>
  <c r="L541" i="24"/>
  <c r="E541" i="24"/>
  <c r="E534" i="24"/>
  <c r="L531" i="24"/>
  <c r="H531" i="24"/>
  <c r="E531" i="24"/>
  <c r="E529" i="24"/>
  <c r="E528" i="24"/>
  <c r="E527" i="24"/>
  <c r="E526" i="24"/>
  <c r="E525" i="24"/>
  <c r="L521" i="24"/>
  <c r="L517" i="24"/>
  <c r="E517" i="24"/>
  <c r="B511" i="24"/>
  <c r="L493" i="24"/>
  <c r="E493" i="24"/>
  <c r="N493" i="24" s="1"/>
  <c r="N495" i="24" s="1"/>
  <c r="N496" i="24" s="1"/>
  <c r="E486" i="24"/>
  <c r="L483" i="24"/>
  <c r="H483" i="24"/>
  <c r="E483" i="24"/>
  <c r="E481" i="24"/>
  <c r="E480" i="24"/>
  <c r="E479" i="24"/>
  <c r="E478" i="24"/>
  <c r="E477" i="24"/>
  <c r="L473" i="24"/>
  <c r="L469" i="24"/>
  <c r="E469" i="24"/>
  <c r="B463" i="24"/>
  <c r="L445" i="24"/>
  <c r="E445" i="24"/>
  <c r="N445" i="24" s="1"/>
  <c r="N447" i="24" s="1"/>
  <c r="N448" i="24" s="1"/>
  <c r="E438" i="24"/>
  <c r="L435" i="24"/>
  <c r="H435" i="24"/>
  <c r="E435" i="24"/>
  <c r="E433" i="24"/>
  <c r="E432" i="24"/>
  <c r="E431" i="24"/>
  <c r="E430" i="24"/>
  <c r="E429" i="24"/>
  <c r="L425" i="24"/>
  <c r="L421" i="24"/>
  <c r="E421" i="24"/>
  <c r="B415" i="24"/>
  <c r="N397" i="24"/>
  <c r="N399" i="24" s="1"/>
  <c r="N400" i="24" s="1"/>
  <c r="L397" i="24"/>
  <c r="E397" i="24"/>
  <c r="E390" i="24"/>
  <c r="L387" i="24"/>
  <c r="H387" i="24"/>
  <c r="E387" i="24"/>
  <c r="E385" i="24"/>
  <c r="E384" i="24"/>
  <c r="E383" i="24"/>
  <c r="E382" i="24"/>
  <c r="E381" i="24"/>
  <c r="L377" i="24"/>
  <c r="L373" i="24"/>
  <c r="E373" i="24"/>
  <c r="B367" i="24"/>
  <c r="L349" i="24"/>
  <c r="E349" i="24"/>
  <c r="N349" i="24" s="1"/>
  <c r="N351" i="24" s="1"/>
  <c r="N352" i="24" s="1"/>
  <c r="E342" i="24"/>
  <c r="L339" i="24"/>
  <c r="H339" i="24"/>
  <c r="E339" i="24"/>
  <c r="E337" i="24"/>
  <c r="E336" i="24"/>
  <c r="E335" i="24"/>
  <c r="E334" i="24"/>
  <c r="E333" i="24"/>
  <c r="L329" i="24"/>
  <c r="L325" i="24"/>
  <c r="E325" i="24"/>
  <c r="B319" i="24"/>
  <c r="L301" i="24"/>
  <c r="E301" i="24"/>
  <c r="N301" i="24" s="1"/>
  <c r="N303" i="24" s="1"/>
  <c r="N304" i="24" s="1"/>
  <c r="E294" i="24"/>
  <c r="L291" i="24"/>
  <c r="H291" i="24"/>
  <c r="E291" i="24"/>
  <c r="E289" i="24"/>
  <c r="E288" i="24"/>
  <c r="E287" i="24"/>
  <c r="E286" i="24"/>
  <c r="E285" i="24"/>
  <c r="L281" i="24"/>
  <c r="L277" i="24"/>
  <c r="E277" i="24"/>
  <c r="B271" i="24"/>
  <c r="L253" i="24"/>
  <c r="E253" i="24"/>
  <c r="N253" i="24" s="1"/>
  <c r="N255" i="24" s="1"/>
  <c r="N256" i="24" s="1"/>
  <c r="E246" i="24"/>
  <c r="L243" i="24"/>
  <c r="H243" i="24"/>
  <c r="E243" i="24"/>
  <c r="E241" i="24"/>
  <c r="E240" i="24"/>
  <c r="E239" i="24"/>
  <c r="E238" i="24"/>
  <c r="E237" i="24"/>
  <c r="L233" i="24"/>
  <c r="L229" i="24"/>
  <c r="E229" i="24"/>
  <c r="B223" i="24"/>
  <c r="L205" i="24"/>
  <c r="E205" i="24"/>
  <c r="N205" i="24" s="1"/>
  <c r="N207" i="24" s="1"/>
  <c r="N208" i="24" s="1"/>
  <c r="E198" i="24"/>
  <c r="L195" i="24"/>
  <c r="H195" i="24"/>
  <c r="E195" i="24"/>
  <c r="E193" i="24"/>
  <c r="E192" i="24"/>
  <c r="E191" i="24"/>
  <c r="E190" i="24"/>
  <c r="E189" i="24"/>
  <c r="L185" i="24"/>
  <c r="E185" i="24"/>
  <c r="L181" i="24"/>
  <c r="E181" i="24"/>
  <c r="B175" i="24"/>
  <c r="L157" i="24"/>
  <c r="E157" i="24"/>
  <c r="N157" i="24" s="1"/>
  <c r="N159" i="24" s="1"/>
  <c r="N160" i="24" s="1"/>
  <c r="E150" i="24"/>
  <c r="L147" i="24"/>
  <c r="H147" i="24"/>
  <c r="E147" i="24"/>
  <c r="E145" i="24"/>
  <c r="E144" i="24"/>
  <c r="E143" i="24"/>
  <c r="E142" i="24"/>
  <c r="E141" i="24"/>
  <c r="L137" i="24"/>
  <c r="L133" i="24"/>
  <c r="E133" i="24"/>
  <c r="B127" i="24"/>
  <c r="L109" i="24"/>
  <c r="E109" i="24"/>
  <c r="N109" i="24" s="1"/>
  <c r="N111" i="24" s="1"/>
  <c r="N112" i="24" s="1"/>
  <c r="E102" i="24"/>
  <c r="L99" i="24"/>
  <c r="H99" i="24"/>
  <c r="E99" i="24"/>
  <c r="E97" i="24"/>
  <c r="E96" i="24"/>
  <c r="E95" i="24"/>
  <c r="E94" i="24"/>
  <c r="E93" i="24"/>
  <c r="L89" i="24"/>
  <c r="L85" i="24"/>
  <c r="E85" i="24"/>
  <c r="B79" i="24"/>
  <c r="L61" i="24"/>
  <c r="E61" i="24"/>
  <c r="N61" i="24" s="1"/>
  <c r="N63" i="24" s="1"/>
  <c r="N64" i="24" s="1"/>
  <c r="E54" i="24"/>
  <c r="L51" i="24"/>
  <c r="H51" i="24"/>
  <c r="E51" i="24"/>
  <c r="E49" i="24"/>
  <c r="E48" i="24"/>
  <c r="E47" i="24"/>
  <c r="E46" i="24"/>
  <c r="E45" i="24"/>
  <c r="L42" i="24"/>
  <c r="E42" i="24"/>
  <c r="L41" i="24"/>
  <c r="E41" i="24"/>
  <c r="L40" i="24"/>
  <c r="E40" i="24"/>
  <c r="L37" i="24"/>
  <c r="E37" i="24"/>
  <c r="Z17" i="24"/>
  <c r="Z18" i="24" s="1"/>
  <c r="Z19" i="24" s="1"/>
  <c r="Z20" i="24" s="1"/>
  <c r="Z21" i="24" s="1"/>
  <c r="Z22" i="24" s="1"/>
  <c r="Z23" i="24" s="1"/>
  <c r="Z24" i="24" s="1"/>
  <c r="Z25" i="24" s="1"/>
  <c r="Z26" i="24" s="1"/>
  <c r="Z27" i="24" s="1"/>
  <c r="R17" i="24"/>
  <c r="R18" i="24" s="1"/>
  <c r="R19" i="24" s="1"/>
  <c r="R20" i="24" s="1"/>
  <c r="R21" i="24" s="1"/>
  <c r="R22" i="24" s="1"/>
  <c r="R23" i="24" s="1"/>
  <c r="R24" i="24" s="1"/>
  <c r="R25" i="24" s="1"/>
  <c r="R26" i="24" s="1"/>
  <c r="R27" i="24" s="1"/>
  <c r="Z14" i="24"/>
  <c r="Y14" i="24"/>
  <c r="X14" i="24"/>
  <c r="W14" i="24"/>
  <c r="V14" i="24"/>
  <c r="U14" i="24"/>
  <c r="S14" i="24"/>
  <c r="Q14" i="24"/>
  <c r="X17" i="24" s="1"/>
  <c r="X18" i="24" s="1"/>
  <c r="X19" i="24" s="1"/>
  <c r="X20" i="24" s="1"/>
  <c r="X21" i="24" s="1"/>
  <c r="X22" i="24" s="1"/>
  <c r="X23" i="24" s="1"/>
  <c r="X24" i="24" s="1"/>
  <c r="X25" i="24" s="1"/>
  <c r="X26" i="24" s="1"/>
  <c r="X27" i="24" s="1"/>
  <c r="F12" i="24"/>
  <c r="F11" i="24"/>
  <c r="F7" i="24"/>
  <c r="F6" i="24"/>
  <c r="F5" i="24"/>
  <c r="AA20" i="22"/>
  <c r="L570" i="24"/>
  <c r="L568" i="24"/>
  <c r="E570" i="24"/>
  <c r="E569" i="24"/>
  <c r="E568" i="24"/>
  <c r="L522" i="24"/>
  <c r="L520" i="24"/>
  <c r="E522" i="24"/>
  <c r="E521" i="24"/>
  <c r="E520" i="24"/>
  <c r="L474" i="24"/>
  <c r="L472" i="24"/>
  <c r="E474" i="24"/>
  <c r="E473" i="24"/>
  <c r="E472" i="24"/>
  <c r="L426" i="24"/>
  <c r="L424" i="24"/>
  <c r="E426" i="24"/>
  <c r="E425" i="24"/>
  <c r="E424" i="24"/>
  <c r="L378" i="24"/>
  <c r="L376" i="24"/>
  <c r="E378" i="24"/>
  <c r="E377" i="24"/>
  <c r="E376" i="24"/>
  <c r="L330" i="24"/>
  <c r="L328" i="24"/>
  <c r="E330" i="24"/>
  <c r="E329" i="24"/>
  <c r="E328" i="24"/>
  <c r="L282" i="24"/>
  <c r="L280" i="24"/>
  <c r="E282" i="24"/>
  <c r="E281" i="24"/>
  <c r="E280" i="24"/>
  <c r="L234" i="24"/>
  <c r="L232" i="24"/>
  <c r="E234" i="24"/>
  <c r="E233" i="24"/>
  <c r="E232" i="24"/>
  <c r="L186" i="24"/>
  <c r="L184" i="24"/>
  <c r="E186" i="24"/>
  <c r="E184" i="24"/>
  <c r="L138" i="24"/>
  <c r="L136" i="24"/>
  <c r="E138" i="24"/>
  <c r="E137" i="24"/>
  <c r="E136" i="24"/>
  <c r="E207" i="24" l="1"/>
  <c r="E591" i="24"/>
  <c r="E255" i="24"/>
  <c r="E399" i="24"/>
  <c r="L352" i="24"/>
  <c r="L18" i="9"/>
  <c r="L19" i="10"/>
  <c r="Q61" i="11"/>
  <c r="L19" i="11" s="1"/>
  <c r="P61" i="13"/>
  <c r="L19" i="13"/>
  <c r="P61" i="14"/>
  <c r="L18" i="14" s="1"/>
  <c r="L19" i="14"/>
  <c r="Q61" i="15"/>
  <c r="L19" i="15" s="1"/>
  <c r="L19" i="16"/>
  <c r="P61" i="16"/>
  <c r="L18" i="16" s="1"/>
  <c r="P61" i="17"/>
  <c r="P61" i="18"/>
  <c r="L19" i="18"/>
  <c r="P61" i="19"/>
  <c r="Q61" i="19"/>
  <c r="L544" i="24"/>
  <c r="D61" i="18"/>
  <c r="L19" i="17"/>
  <c r="D61" i="17"/>
  <c r="D61" i="15"/>
  <c r="L18" i="15" s="1"/>
  <c r="D61" i="13"/>
  <c r="D61" i="12"/>
  <c r="L18" i="12" s="1"/>
  <c r="D61" i="11"/>
  <c r="L18" i="11" s="1"/>
  <c r="D61" i="10"/>
  <c r="L18" i="10" s="1"/>
  <c r="L160" i="24"/>
  <c r="L256" i="24"/>
  <c r="E159" i="24"/>
  <c r="L19" i="9"/>
  <c r="E447" i="24"/>
  <c r="E413" i="4"/>
  <c r="E543" i="24"/>
  <c r="E509" i="4"/>
  <c r="E303" i="24"/>
  <c r="E269" i="4"/>
  <c r="E111" i="24"/>
  <c r="E351" i="24"/>
  <c r="L400" i="24"/>
  <c r="L366" i="4"/>
  <c r="L208" i="24"/>
  <c r="L496" i="24"/>
  <c r="L462" i="4"/>
  <c r="L19" i="12"/>
  <c r="L448" i="24"/>
  <c r="L112" i="24"/>
  <c r="L78" i="4"/>
  <c r="L592" i="24"/>
  <c r="L558" i="4"/>
  <c r="E495" i="24"/>
  <c r="E461" i="4"/>
  <c r="L304" i="24"/>
  <c r="L270" i="4"/>
  <c r="Q17" i="24"/>
  <c r="Q18" i="24" s="1"/>
  <c r="Q19" i="24" s="1"/>
  <c r="Q20" i="24" s="1"/>
  <c r="Q21" i="24" s="1"/>
  <c r="Q22" i="24" s="1"/>
  <c r="Q23" i="24" s="1"/>
  <c r="Q24" i="24" s="1"/>
  <c r="Q25" i="24" s="1"/>
  <c r="Q26" i="24" s="1"/>
  <c r="Q27" i="24" s="1"/>
  <c r="Y17" i="24"/>
  <c r="Y18" i="24" s="1"/>
  <c r="Y19" i="24" s="1"/>
  <c r="Y20" i="24" s="1"/>
  <c r="Y21" i="24" s="1"/>
  <c r="Y22" i="24" s="1"/>
  <c r="Y23" i="24" s="1"/>
  <c r="Y24" i="24" s="1"/>
  <c r="Y25" i="24" s="1"/>
  <c r="Y26" i="24" s="1"/>
  <c r="Y27" i="24" s="1"/>
  <c r="S17" i="24"/>
  <c r="S18" i="24" s="1"/>
  <c r="S19" i="24" s="1"/>
  <c r="S20" i="24" s="1"/>
  <c r="S21" i="24" s="1"/>
  <c r="S22" i="24" s="1"/>
  <c r="S23" i="24" s="1"/>
  <c r="S24" i="24" s="1"/>
  <c r="S25" i="24" s="1"/>
  <c r="S26" i="24" s="1"/>
  <c r="S27" i="24" s="1"/>
  <c r="T17" i="24"/>
  <c r="T18" i="24" s="1"/>
  <c r="T19" i="24" s="1"/>
  <c r="T20" i="24" s="1"/>
  <c r="T21" i="24" s="1"/>
  <c r="T22" i="24" s="1"/>
  <c r="T23" i="24" s="1"/>
  <c r="T24" i="24" s="1"/>
  <c r="T25" i="24" s="1"/>
  <c r="T26" i="24" s="1"/>
  <c r="T27" i="24" s="1"/>
  <c r="U17" i="24"/>
  <c r="U18" i="24" s="1"/>
  <c r="U19" i="24" s="1"/>
  <c r="U20" i="24" s="1"/>
  <c r="U21" i="24" s="1"/>
  <c r="U22" i="24" s="1"/>
  <c r="U23" i="24" s="1"/>
  <c r="U24" i="24" s="1"/>
  <c r="U25" i="24" s="1"/>
  <c r="U26" i="24" s="1"/>
  <c r="U27" i="24" s="1"/>
  <c r="V17" i="24"/>
  <c r="V18" i="24" s="1"/>
  <c r="V19" i="24" s="1"/>
  <c r="V20" i="24" s="1"/>
  <c r="V21" i="24" s="1"/>
  <c r="V22" i="24" s="1"/>
  <c r="V23" i="24" s="1"/>
  <c r="V24" i="24" s="1"/>
  <c r="V25" i="24" s="1"/>
  <c r="V26" i="24" s="1"/>
  <c r="V27" i="24" s="1"/>
  <c r="W17" i="24"/>
  <c r="W18" i="24" s="1"/>
  <c r="W19" i="24" s="1"/>
  <c r="W20" i="24" s="1"/>
  <c r="W21" i="24" s="1"/>
  <c r="W22" i="24" s="1"/>
  <c r="W23" i="24" s="1"/>
  <c r="W24" i="24" s="1"/>
  <c r="W25" i="24" s="1"/>
  <c r="W26" i="24" s="1"/>
  <c r="W27" i="24" s="1"/>
  <c r="AE2" i="3"/>
  <c r="L18" i="13" l="1"/>
  <c r="L18" i="17"/>
  <c r="L18" i="18"/>
  <c r="J19" i="2"/>
  <c r="J18" i="2"/>
  <c r="R14" i="2"/>
  <c r="O14" i="2"/>
  <c r="R13" i="2"/>
  <c r="O13" i="2"/>
  <c r="P12" i="2"/>
  <c r="N10" i="2"/>
  <c r="P7" i="3"/>
  <c r="E63" i="24" s="1"/>
  <c r="J19" i="22"/>
  <c r="J18" i="22"/>
  <c r="R14" i="22"/>
  <c r="O14" i="22"/>
  <c r="R13" i="22"/>
  <c r="O13" i="22"/>
  <c r="P12" i="22"/>
  <c r="N10" i="22"/>
  <c r="M60" i="22"/>
  <c r="G60" i="22"/>
  <c r="M59" i="22"/>
  <c r="G59" i="22"/>
  <c r="M58" i="22"/>
  <c r="G58" i="22"/>
  <c r="M57" i="22"/>
  <c r="G57" i="22"/>
  <c r="M56" i="22"/>
  <c r="G56" i="22"/>
  <c r="M55" i="22"/>
  <c r="G55" i="22"/>
  <c r="M54" i="22"/>
  <c r="G54" i="22"/>
  <c r="M53" i="22"/>
  <c r="G53" i="22"/>
  <c r="M52" i="22"/>
  <c r="G52" i="22"/>
  <c r="M51" i="22"/>
  <c r="G51" i="22"/>
  <c r="M50" i="22"/>
  <c r="G50" i="22"/>
  <c r="M49" i="22"/>
  <c r="G49" i="22"/>
  <c r="M48" i="22"/>
  <c r="G48" i="22"/>
  <c r="G47" i="22"/>
  <c r="M46" i="22"/>
  <c r="G46" i="22"/>
  <c r="M45" i="22"/>
  <c r="G45" i="22"/>
  <c r="M44" i="22"/>
  <c r="G44" i="22"/>
  <c r="M43" i="22"/>
  <c r="G43" i="22"/>
  <c r="M42" i="22"/>
  <c r="G42" i="22"/>
  <c r="M41" i="22"/>
  <c r="G41" i="22"/>
  <c r="M40" i="22"/>
  <c r="G40" i="22"/>
  <c r="M39" i="22"/>
  <c r="G39" i="22"/>
  <c r="M38" i="22"/>
  <c r="G38" i="22"/>
  <c r="M37" i="22"/>
  <c r="G37" i="22"/>
  <c r="M36" i="22"/>
  <c r="G36" i="22"/>
  <c r="M35" i="22"/>
  <c r="G35" i="22"/>
  <c r="M34" i="22"/>
  <c r="G34" i="22"/>
  <c r="M33" i="22"/>
  <c r="G33" i="22"/>
  <c r="M32" i="22"/>
  <c r="G32" i="22"/>
  <c r="M31" i="22"/>
  <c r="G31" i="22"/>
  <c r="M30" i="22"/>
  <c r="G30" i="22"/>
  <c r="G29" i="22"/>
  <c r="AA21" i="22"/>
  <c r="S61" i="22" l="1"/>
  <c r="F61" i="22"/>
  <c r="AA15" i="22"/>
  <c r="P61" i="22"/>
  <c r="D61" i="22"/>
  <c r="Q61" i="22"/>
  <c r="I61" i="22" l="1"/>
  <c r="P17" i="22" s="1"/>
  <c r="Q17" i="22" s="1"/>
  <c r="S28" i="22" s="1"/>
  <c r="L18" i="22"/>
  <c r="L19" i="22"/>
  <c r="AA16" i="22" l="1"/>
  <c r="AA17" i="22" s="1"/>
  <c r="AA18" i="22" s="1"/>
  <c r="J20" i="22" s="1"/>
  <c r="P13" i="22" s="1"/>
  <c r="J28" i="22"/>
  <c r="AA28" i="22" l="1"/>
  <c r="J21" i="22" s="1"/>
  <c r="J22" i="22" s="1"/>
  <c r="AA26" i="22" l="1"/>
  <c r="P19" i="22"/>
  <c r="Q19" i="22" s="1"/>
  <c r="E537" i="24"/>
  <c r="E536" i="24"/>
  <c r="D26" i="24" s="1"/>
  <c r="J544" i="24"/>
  <c r="J543" i="24"/>
  <c r="L487" i="4"/>
  <c r="H541" i="24"/>
  <c r="J592" i="24"/>
  <c r="J591" i="24"/>
  <c r="H589" i="24"/>
  <c r="J496" i="24"/>
  <c r="J495" i="24"/>
  <c r="H493" i="24"/>
  <c r="J448" i="24"/>
  <c r="J447" i="24"/>
  <c r="H445" i="24"/>
  <c r="J400" i="24"/>
  <c r="J399" i="24"/>
  <c r="H397" i="24"/>
  <c r="J352" i="24"/>
  <c r="J351" i="24"/>
  <c r="H349" i="24"/>
  <c r="J304" i="24"/>
  <c r="J303" i="24"/>
  <c r="H301" i="24"/>
  <c r="J256" i="24"/>
  <c r="J255" i="24"/>
  <c r="H253" i="24"/>
  <c r="J208" i="24"/>
  <c r="J207" i="24"/>
  <c r="H205" i="24"/>
  <c r="J160" i="24"/>
  <c r="J159" i="24"/>
  <c r="H157" i="24"/>
  <c r="J112" i="24"/>
  <c r="J111" i="24"/>
  <c r="H109" i="24"/>
  <c r="P12" i="3"/>
  <c r="L54" i="24" s="1"/>
  <c r="L56" i="4"/>
  <c r="L104" i="4"/>
  <c r="L152" i="4"/>
  <c r="L200" i="4"/>
  <c r="L248" i="4"/>
  <c r="L296" i="4"/>
  <c r="L344" i="4"/>
  <c r="L392" i="4"/>
  <c r="L440" i="4"/>
  <c r="L488" i="4"/>
  <c r="L489" i="4"/>
  <c r="L536" i="4"/>
  <c r="L103" i="4"/>
  <c r="L105" i="4"/>
  <c r="L153" i="4"/>
  <c r="L151" i="4"/>
  <c r="L201" i="4"/>
  <c r="L199" i="4"/>
  <c r="L249" i="4"/>
  <c r="L247" i="4"/>
  <c r="L297" i="4"/>
  <c r="L295" i="4"/>
  <c r="L345" i="4"/>
  <c r="L343" i="4"/>
  <c r="L393" i="4"/>
  <c r="L391" i="4"/>
  <c r="L441" i="4"/>
  <c r="L439" i="4"/>
  <c r="L8" i="4"/>
  <c r="L55" i="4" l="1"/>
  <c r="L88" i="24"/>
  <c r="L57" i="4"/>
  <c r="L90" i="24"/>
  <c r="J536" i="24"/>
  <c r="F26" i="24" s="1"/>
  <c r="J537" i="24"/>
  <c r="U7" i="22"/>
  <c r="V7" i="22" s="1"/>
  <c r="E585" i="24"/>
  <c r="E584" i="24"/>
  <c r="D27" i="24" s="1"/>
  <c r="E489" i="24"/>
  <c r="E488" i="24"/>
  <c r="D25" i="24" s="1"/>
  <c r="E441" i="24"/>
  <c r="E440" i="24"/>
  <c r="D24" i="24" s="1"/>
  <c r="E393" i="24"/>
  <c r="E392" i="24"/>
  <c r="D23" i="24" s="1"/>
  <c r="E345" i="24"/>
  <c r="E344" i="24"/>
  <c r="D22" i="24" s="1"/>
  <c r="E297" i="24"/>
  <c r="E296" i="24"/>
  <c r="D21" i="24" s="1"/>
  <c r="E249" i="24"/>
  <c r="E248" i="24"/>
  <c r="D20" i="24" s="1"/>
  <c r="E201" i="24"/>
  <c r="E200" i="24"/>
  <c r="D19" i="24" s="1"/>
  <c r="E153" i="24"/>
  <c r="E152" i="24"/>
  <c r="D18" i="24" s="1"/>
  <c r="J105" i="24"/>
  <c r="E105" i="24"/>
  <c r="J104" i="24"/>
  <c r="F17" i="24" s="1"/>
  <c r="E104" i="24"/>
  <c r="D17" i="24" s="1"/>
  <c r="AE2" i="19" l="1"/>
  <c r="L537" i="4"/>
  <c r="G29" i="2"/>
  <c r="I29" i="2" s="1"/>
  <c r="G60" i="3"/>
  <c r="G58" i="3"/>
  <c r="G59" i="3"/>
  <c r="E57" i="24"/>
  <c r="E56" i="24"/>
  <c r="D16" i="24" s="1"/>
  <c r="G56" i="2" l="1"/>
  <c r="G57" i="2"/>
  <c r="G58" i="2"/>
  <c r="G59" i="2"/>
  <c r="G60" i="2"/>
  <c r="G55" i="2" l="1"/>
  <c r="G54" i="2"/>
  <c r="G53" i="2"/>
  <c r="G52" i="2"/>
  <c r="G51" i="2"/>
  <c r="G50" i="2"/>
  <c r="G49" i="2"/>
  <c r="G48" i="2"/>
  <c r="G47" i="2"/>
  <c r="G46" i="2"/>
  <c r="I46" i="2" s="1"/>
  <c r="G45" i="2"/>
  <c r="I45" i="2" s="1"/>
  <c r="G44" i="2"/>
  <c r="I44" i="2" s="1"/>
  <c r="G43" i="2"/>
  <c r="I43" i="2" s="1"/>
  <c r="G42" i="2"/>
  <c r="I42" i="2" s="1"/>
  <c r="G41" i="2"/>
  <c r="I41" i="2" s="1"/>
  <c r="G40" i="2"/>
  <c r="I40" i="2" s="1"/>
  <c r="G39" i="2"/>
  <c r="I39" i="2" s="1"/>
  <c r="G38" i="2"/>
  <c r="I38" i="2" s="1"/>
  <c r="G37" i="2"/>
  <c r="I37" i="2" s="1"/>
  <c r="G36" i="2"/>
  <c r="I36" i="2" s="1"/>
  <c r="G35" i="2"/>
  <c r="I35" i="2" s="1"/>
  <c r="G34" i="2"/>
  <c r="I34" i="2" s="1"/>
  <c r="G33" i="2"/>
  <c r="I33" i="2" s="1"/>
  <c r="G32" i="2"/>
  <c r="I32" i="2" s="1"/>
  <c r="G31" i="2"/>
  <c r="I31" i="2" s="1"/>
  <c r="G30" i="2"/>
  <c r="I30" i="2" s="1"/>
  <c r="L19" i="19"/>
  <c r="L18" i="19"/>
  <c r="P61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N10" i="3"/>
  <c r="H61" i="24" s="1"/>
  <c r="R14" i="3"/>
  <c r="O14" i="3"/>
  <c r="J64" i="24" s="1"/>
  <c r="R13" i="3"/>
  <c r="O13" i="3"/>
  <c r="J63" i="24" s="1"/>
  <c r="E90" i="24"/>
  <c r="E89" i="24"/>
  <c r="E88" i="24"/>
  <c r="L535" i="4"/>
  <c r="L18" i="4"/>
  <c r="H18" i="4"/>
  <c r="E18" i="4"/>
  <c r="E16" i="4"/>
  <c r="L66" i="4"/>
  <c r="H66" i="4"/>
  <c r="E66" i="4"/>
  <c r="E64" i="4"/>
  <c r="L114" i="4"/>
  <c r="H114" i="4"/>
  <c r="E114" i="4"/>
  <c r="E112" i="4"/>
  <c r="L162" i="4"/>
  <c r="H162" i="4"/>
  <c r="E162" i="4"/>
  <c r="E160" i="4"/>
  <c r="L210" i="4"/>
  <c r="H210" i="4"/>
  <c r="E210" i="4"/>
  <c r="E208" i="4"/>
  <c r="L258" i="4"/>
  <c r="H258" i="4"/>
  <c r="E258" i="4"/>
  <c r="E256" i="4"/>
  <c r="L306" i="4"/>
  <c r="H306" i="4"/>
  <c r="E306" i="4"/>
  <c r="E304" i="4"/>
  <c r="L354" i="4"/>
  <c r="H354" i="4"/>
  <c r="E354" i="4"/>
  <c r="E352" i="4"/>
  <c r="L402" i="4"/>
  <c r="H402" i="4"/>
  <c r="E402" i="4"/>
  <c r="E400" i="4"/>
  <c r="L450" i="4"/>
  <c r="H450" i="4"/>
  <c r="E450" i="4"/>
  <c r="E448" i="4"/>
  <c r="L498" i="4"/>
  <c r="H498" i="4"/>
  <c r="E498" i="4"/>
  <c r="E496" i="4"/>
  <c r="AA20" i="19"/>
  <c r="L546" i="4"/>
  <c r="H546" i="4"/>
  <c r="E546" i="4"/>
  <c r="E544" i="4"/>
  <c r="E543" i="4"/>
  <c r="I61" i="2" l="1"/>
  <c r="J344" i="24"/>
  <c r="F22" i="24" s="1"/>
  <c r="J296" i="24"/>
  <c r="F21" i="24" s="1"/>
  <c r="J297" i="24"/>
  <c r="J440" i="24"/>
  <c r="F24" i="24" s="1"/>
  <c r="J152" i="24"/>
  <c r="F18" i="24" s="1"/>
  <c r="J584" i="24"/>
  <c r="F27" i="24" s="1"/>
  <c r="J200" i="24"/>
  <c r="F19" i="24" s="1"/>
  <c r="F61" i="3"/>
  <c r="Q61" i="3"/>
  <c r="D61" i="3"/>
  <c r="L19" i="3" l="1"/>
  <c r="J57" i="24" s="1"/>
  <c r="L18" i="3"/>
  <c r="J56" i="24" s="1"/>
  <c r="F16" i="24" s="1"/>
  <c r="J249" i="24"/>
  <c r="J585" i="24"/>
  <c r="J392" i="24"/>
  <c r="F23" i="24" s="1"/>
  <c r="J489" i="24"/>
  <c r="J345" i="24"/>
  <c r="J441" i="24"/>
  <c r="J153" i="24"/>
  <c r="J488" i="24"/>
  <c r="F25" i="24" s="1"/>
  <c r="J248" i="24"/>
  <c r="F20" i="24" s="1"/>
  <c r="J393" i="24"/>
  <c r="J201" i="24"/>
  <c r="L549" i="4"/>
  <c r="E551" i="4"/>
  <c r="E552" i="4"/>
  <c r="E504" i="4"/>
  <c r="E455" i="4"/>
  <c r="E407" i="4"/>
  <c r="E408" i="4"/>
  <c r="E359" i="4"/>
  <c r="E360" i="4"/>
  <c r="E311" i="4"/>
  <c r="E312" i="4"/>
  <c r="E263" i="4"/>
  <c r="E264" i="4"/>
  <c r="E215" i="4"/>
  <c r="J215" i="4"/>
  <c r="E216" i="4"/>
  <c r="J216" i="4"/>
  <c r="B573" i="4"/>
  <c r="E549" i="4"/>
  <c r="E542" i="4"/>
  <c r="E541" i="4"/>
  <c r="E540" i="4"/>
  <c r="E537" i="4"/>
  <c r="E536" i="4"/>
  <c r="E535" i="4"/>
  <c r="E532" i="4"/>
  <c r="B525" i="4"/>
  <c r="E501" i="4"/>
  <c r="E495" i="4"/>
  <c r="E494" i="4"/>
  <c r="E493" i="4"/>
  <c r="E492" i="4"/>
  <c r="E489" i="4"/>
  <c r="E488" i="4"/>
  <c r="E487" i="4"/>
  <c r="E484" i="4"/>
  <c r="B477" i="4"/>
  <c r="E453" i="4"/>
  <c r="E447" i="4"/>
  <c r="E446" i="4"/>
  <c r="E445" i="4"/>
  <c r="E444" i="4"/>
  <c r="E441" i="4"/>
  <c r="E440" i="4"/>
  <c r="E439" i="4"/>
  <c r="E436" i="4"/>
  <c r="B429" i="4"/>
  <c r="E405" i="4"/>
  <c r="E399" i="4"/>
  <c r="E398" i="4"/>
  <c r="E397" i="4"/>
  <c r="E396" i="4"/>
  <c r="E393" i="4"/>
  <c r="E392" i="4"/>
  <c r="E391" i="4"/>
  <c r="E388" i="4"/>
  <c r="B381" i="4"/>
  <c r="E357" i="4"/>
  <c r="E351" i="4"/>
  <c r="E350" i="4"/>
  <c r="E349" i="4"/>
  <c r="E348" i="4"/>
  <c r="E345" i="4"/>
  <c r="E344" i="4"/>
  <c r="E343" i="4"/>
  <c r="E340" i="4"/>
  <c r="B333" i="4"/>
  <c r="E309" i="4"/>
  <c r="E303" i="4"/>
  <c r="E302" i="4"/>
  <c r="E301" i="4"/>
  <c r="E300" i="4"/>
  <c r="E297" i="4"/>
  <c r="E296" i="4"/>
  <c r="E295" i="4"/>
  <c r="E292" i="4"/>
  <c r="B285" i="4"/>
  <c r="E261" i="4"/>
  <c r="E255" i="4"/>
  <c r="E254" i="4"/>
  <c r="E253" i="4"/>
  <c r="E252" i="4"/>
  <c r="E249" i="4"/>
  <c r="E248" i="4"/>
  <c r="E247" i="4"/>
  <c r="E244" i="4"/>
  <c r="B237" i="4"/>
  <c r="L213" i="4"/>
  <c r="E213" i="4"/>
  <c r="E207" i="4"/>
  <c r="E206" i="4"/>
  <c r="E205" i="4"/>
  <c r="E204" i="4"/>
  <c r="E201" i="4"/>
  <c r="E200" i="4"/>
  <c r="E199" i="4"/>
  <c r="E196" i="4"/>
  <c r="B189" i="4"/>
  <c r="J168" i="4"/>
  <c r="E168" i="4"/>
  <c r="J167" i="4"/>
  <c r="E167" i="4"/>
  <c r="L165" i="4"/>
  <c r="E165" i="4"/>
  <c r="E159" i="4"/>
  <c r="E158" i="4"/>
  <c r="E157" i="4"/>
  <c r="E156" i="4"/>
  <c r="E153" i="4"/>
  <c r="E152" i="4"/>
  <c r="E151" i="4"/>
  <c r="E148" i="4"/>
  <c r="B141" i="4"/>
  <c r="J120" i="4"/>
  <c r="E120" i="4"/>
  <c r="J119" i="4"/>
  <c r="E119" i="4"/>
  <c r="L117" i="4"/>
  <c r="E117" i="4"/>
  <c r="E111" i="4"/>
  <c r="E110" i="4"/>
  <c r="E109" i="4"/>
  <c r="E108" i="4"/>
  <c r="E105" i="4"/>
  <c r="E104" i="4"/>
  <c r="E103" i="4"/>
  <c r="E100" i="4"/>
  <c r="L30" i="4"/>
  <c r="E63" i="4"/>
  <c r="E15" i="4"/>
  <c r="B93" i="4"/>
  <c r="J72" i="4"/>
  <c r="E72" i="4"/>
  <c r="J71" i="4"/>
  <c r="E71" i="4"/>
  <c r="L69" i="4"/>
  <c r="E69" i="4"/>
  <c r="E62" i="4"/>
  <c r="E61" i="4"/>
  <c r="E60" i="4"/>
  <c r="E57" i="4"/>
  <c r="E56" i="4"/>
  <c r="E55" i="4"/>
  <c r="E52" i="4"/>
  <c r="AB26" i="19"/>
  <c r="AA21" i="19"/>
  <c r="AB26" i="18"/>
  <c r="AA20" i="18"/>
  <c r="AA21" i="18" s="1"/>
  <c r="AE2" i="18"/>
  <c r="AB26" i="17"/>
  <c r="AA20" i="17"/>
  <c r="AA21" i="17" s="1"/>
  <c r="L453" i="4"/>
  <c r="AE2" i="17"/>
  <c r="AB26" i="16"/>
  <c r="AA20" i="16"/>
  <c r="AA21" i="16" s="1"/>
  <c r="L405" i="4"/>
  <c r="AE2" i="16"/>
  <c r="AB26" i="15"/>
  <c r="AA20" i="15"/>
  <c r="AA21" i="15" s="1"/>
  <c r="L357" i="4"/>
  <c r="AE2" i="15"/>
  <c r="AB26" i="14"/>
  <c r="AA20" i="14"/>
  <c r="AA21" i="14" s="1"/>
  <c r="L309" i="4"/>
  <c r="AE2" i="14"/>
  <c r="AB26" i="13"/>
  <c r="AA20" i="13"/>
  <c r="AA21" i="13" s="1"/>
  <c r="AA15" i="13"/>
  <c r="L261" i="4"/>
  <c r="AE2" i="13"/>
  <c r="AB26" i="12"/>
  <c r="AA20" i="12"/>
  <c r="AA21" i="12" s="1"/>
  <c r="AE2" i="12"/>
  <c r="AB26" i="11"/>
  <c r="AA20" i="11"/>
  <c r="AA21" i="11" s="1"/>
  <c r="AE2" i="11"/>
  <c r="AB26" i="10"/>
  <c r="AA20" i="10"/>
  <c r="AA21" i="10" s="1"/>
  <c r="AA15" i="10"/>
  <c r="AE2" i="10"/>
  <c r="AB26" i="9"/>
  <c r="AA20" i="9"/>
  <c r="AA21" i="9" s="1"/>
  <c r="AE2" i="9"/>
  <c r="B45" i="4"/>
  <c r="E29" i="4"/>
  <c r="L28" i="4"/>
  <c r="E28" i="4"/>
  <c r="N28" i="4" s="1"/>
  <c r="E21" i="4"/>
  <c r="E14" i="4"/>
  <c r="E13" i="4"/>
  <c r="E12" i="4"/>
  <c r="E9" i="4"/>
  <c r="L9" i="4"/>
  <c r="E8" i="4"/>
  <c r="L7" i="4"/>
  <c r="E7" i="4"/>
  <c r="E4" i="4"/>
  <c r="AB26" i="3"/>
  <c r="AA20" i="3"/>
  <c r="AA21" i="3" s="1"/>
  <c r="E24" i="4"/>
  <c r="E23" i="4"/>
  <c r="J30" i="4"/>
  <c r="J29" i="4"/>
  <c r="L21" i="4"/>
  <c r="H28" i="4"/>
  <c r="P14" i="2"/>
  <c r="Q61" i="2"/>
  <c r="P61" i="2"/>
  <c r="F61" i="2"/>
  <c r="D61" i="2"/>
  <c r="AB26" i="2"/>
  <c r="AA20" i="2"/>
  <c r="AA21" i="2" s="1"/>
  <c r="AE2" i="2"/>
  <c r="L18" i="2" l="1"/>
  <c r="L19" i="2"/>
  <c r="J408" i="4"/>
  <c r="J359" i="4"/>
  <c r="J264" i="4"/>
  <c r="J455" i="4"/>
  <c r="J407" i="4"/>
  <c r="J312" i="4"/>
  <c r="J263" i="4"/>
  <c r="L501" i="4"/>
  <c r="AA15" i="17"/>
  <c r="AA15" i="14"/>
  <c r="AA15" i="12"/>
  <c r="AA15" i="18"/>
  <c r="E503" i="4"/>
  <c r="AA16" i="12"/>
  <c r="E456" i="4"/>
  <c r="N29" i="4"/>
  <c r="N30" i="4" s="1"/>
  <c r="AA15" i="19"/>
  <c r="AA15" i="16"/>
  <c r="J456" i="4"/>
  <c r="AA15" i="15"/>
  <c r="J360" i="4"/>
  <c r="AA16" i="11"/>
  <c r="AA15" i="11"/>
  <c r="AA16" i="10"/>
  <c r="AA17" i="10" s="1"/>
  <c r="AA16" i="9"/>
  <c r="AA15" i="9"/>
  <c r="AA15" i="2"/>
  <c r="AA15" i="3"/>
  <c r="P17" i="2" l="1"/>
  <c r="Q17" i="2" s="1"/>
  <c r="S28" i="2" s="1"/>
  <c r="AA16" i="2"/>
  <c r="AA17" i="2" s="1"/>
  <c r="J24" i="4"/>
  <c r="AA16" i="3"/>
  <c r="AA17" i="3" s="1"/>
  <c r="AA16" i="17"/>
  <c r="AA17" i="17" s="1"/>
  <c r="AA28" i="17" s="1"/>
  <c r="J21" i="17" s="1"/>
  <c r="AA16" i="16"/>
  <c r="AA17" i="16" s="1"/>
  <c r="J311" i="4"/>
  <c r="AA16" i="13"/>
  <c r="AA17" i="13" s="1"/>
  <c r="AA18" i="13" s="1"/>
  <c r="J20" i="13" s="1"/>
  <c r="AA17" i="11"/>
  <c r="AA28" i="11" s="1"/>
  <c r="AA17" i="9"/>
  <c r="AA18" i="9" s="1"/>
  <c r="J20" i="9" s="1"/>
  <c r="J504" i="4"/>
  <c r="AA17" i="12"/>
  <c r="AA16" i="15"/>
  <c r="AA17" i="15" s="1"/>
  <c r="AA28" i="10"/>
  <c r="AA18" i="10"/>
  <c r="J20" i="10" s="1"/>
  <c r="J23" i="4"/>
  <c r="J22" i="17" l="1"/>
  <c r="P17" i="17" s="1"/>
  <c r="AA26" i="17" s="1"/>
  <c r="L490" i="24"/>
  <c r="H25" i="24" s="1"/>
  <c r="P13" i="13"/>
  <c r="E298" i="24"/>
  <c r="G21" i="24" s="1"/>
  <c r="J21" i="11"/>
  <c r="P13" i="10"/>
  <c r="E154" i="24"/>
  <c r="G18" i="24" s="1"/>
  <c r="E121" i="4"/>
  <c r="J21" i="10"/>
  <c r="P13" i="9"/>
  <c r="E106" i="24"/>
  <c r="G17" i="24" s="1"/>
  <c r="E73" i="4"/>
  <c r="J28" i="2"/>
  <c r="J552" i="4"/>
  <c r="AA28" i="2"/>
  <c r="J21" i="2" s="1"/>
  <c r="AA18" i="2"/>
  <c r="J20" i="2" s="1"/>
  <c r="P13" i="2" s="1"/>
  <c r="AA18" i="11"/>
  <c r="J20" i="11" s="1"/>
  <c r="AA28" i="13"/>
  <c r="AA18" i="17"/>
  <c r="J20" i="17" s="1"/>
  <c r="AA16" i="14"/>
  <c r="AA17" i="14" s="1"/>
  <c r="AA28" i="9"/>
  <c r="AA16" i="19"/>
  <c r="AA17" i="19" s="1"/>
  <c r="AA28" i="19" s="1"/>
  <c r="J21" i="19" s="1"/>
  <c r="J551" i="4"/>
  <c r="AA18" i="12"/>
  <c r="J20" i="12" s="1"/>
  <c r="AA28" i="12"/>
  <c r="J21" i="12" s="1"/>
  <c r="J503" i="4"/>
  <c r="AA16" i="18"/>
  <c r="AA17" i="18" s="1"/>
  <c r="E265" i="4"/>
  <c r="L457" i="4"/>
  <c r="AA28" i="16"/>
  <c r="J21" i="16" s="1"/>
  <c r="AA18" i="16"/>
  <c r="J20" i="16" s="1"/>
  <c r="AA18" i="15"/>
  <c r="J20" i="15" s="1"/>
  <c r="AA28" i="15"/>
  <c r="J21" i="15" s="1"/>
  <c r="AA18" i="3"/>
  <c r="AA28" i="3"/>
  <c r="J21" i="3" s="1"/>
  <c r="L58" i="24" s="1"/>
  <c r="H16" i="24" s="1"/>
  <c r="P13" i="17" l="1"/>
  <c r="E490" i="24"/>
  <c r="G25" i="24" s="1"/>
  <c r="Q17" i="17"/>
  <c r="P19" i="17"/>
  <c r="H499" i="24"/>
  <c r="I25" i="24" s="1"/>
  <c r="H465" i="4"/>
  <c r="P13" i="16"/>
  <c r="E442" i="24"/>
  <c r="G24" i="24" s="1"/>
  <c r="J22" i="16"/>
  <c r="P17" i="16" s="1"/>
  <c r="AA26" i="16" s="1"/>
  <c r="L442" i="24"/>
  <c r="H24" i="24" s="1"/>
  <c r="J22" i="15"/>
  <c r="P17" i="15" s="1"/>
  <c r="AA26" i="15" s="1"/>
  <c r="L394" i="24"/>
  <c r="H23" i="24" s="1"/>
  <c r="P13" i="15"/>
  <c r="E394" i="24"/>
  <c r="G23" i="24" s="1"/>
  <c r="J21" i="13"/>
  <c r="L269" i="4"/>
  <c r="L303" i="24"/>
  <c r="J22" i="12"/>
  <c r="P17" i="12" s="1"/>
  <c r="AA26" i="12" s="1"/>
  <c r="L250" i="24"/>
  <c r="H20" i="24" s="1"/>
  <c r="P13" i="12"/>
  <c r="E250" i="24"/>
  <c r="G20" i="24" s="1"/>
  <c r="P13" i="11"/>
  <c r="E169" i="4"/>
  <c r="E202" i="24"/>
  <c r="G19" i="24" s="1"/>
  <c r="J22" i="11"/>
  <c r="P17" i="11" s="1"/>
  <c r="L202" i="24"/>
  <c r="H19" i="24" s="1"/>
  <c r="L169" i="4"/>
  <c r="J22" i="10"/>
  <c r="P17" i="10" s="1"/>
  <c r="L154" i="24"/>
  <c r="H18" i="24" s="1"/>
  <c r="L121" i="4"/>
  <c r="L125" i="4"/>
  <c r="L159" i="24"/>
  <c r="J21" i="9"/>
  <c r="L77" i="4"/>
  <c r="L111" i="24"/>
  <c r="J22" i="19"/>
  <c r="P17" i="19" s="1"/>
  <c r="AA26" i="19" s="1"/>
  <c r="L586" i="24"/>
  <c r="H27" i="24" s="1"/>
  <c r="J22" i="3"/>
  <c r="P17" i="3" s="1"/>
  <c r="P19" i="3" s="1"/>
  <c r="J22" i="2"/>
  <c r="P19" i="2"/>
  <c r="J20" i="3"/>
  <c r="AA26" i="2"/>
  <c r="E457" i="4"/>
  <c r="AA28" i="14"/>
  <c r="J21" i="14" s="1"/>
  <c r="AA18" i="14"/>
  <c r="J20" i="14" s="1"/>
  <c r="AA18" i="19"/>
  <c r="J20" i="19" s="1"/>
  <c r="AA18" i="18"/>
  <c r="J20" i="18" s="1"/>
  <c r="AA28" i="18"/>
  <c r="E217" i="4"/>
  <c r="E361" i="4"/>
  <c r="E409" i="4"/>
  <c r="L553" i="4"/>
  <c r="L409" i="4"/>
  <c r="L361" i="4"/>
  <c r="P13" i="18" l="1"/>
  <c r="E538" i="24"/>
  <c r="G26" i="24" s="1"/>
  <c r="J21" i="18"/>
  <c r="Q19" i="17"/>
  <c r="U7" i="17"/>
  <c r="H503" i="24"/>
  <c r="H507" i="24" s="1"/>
  <c r="S28" i="17"/>
  <c r="J28" i="17"/>
  <c r="M499" i="24"/>
  <c r="K25" i="24" s="1"/>
  <c r="M465" i="4"/>
  <c r="L461" i="4"/>
  <c r="L495" i="24"/>
  <c r="Q17" i="16"/>
  <c r="P19" i="16"/>
  <c r="H451" i="24"/>
  <c r="I24" i="24" s="1"/>
  <c r="H417" i="4"/>
  <c r="L413" i="4"/>
  <c r="L447" i="24"/>
  <c r="L365" i="4"/>
  <c r="L399" i="24"/>
  <c r="P19" i="15"/>
  <c r="H373" i="4" s="1"/>
  <c r="Q17" i="15"/>
  <c r="H403" i="24"/>
  <c r="I23" i="24" s="1"/>
  <c r="H369" i="4"/>
  <c r="P13" i="14"/>
  <c r="E346" i="24"/>
  <c r="G22" i="24" s="1"/>
  <c r="J22" i="14"/>
  <c r="P17" i="14" s="1"/>
  <c r="L346" i="24"/>
  <c r="H22" i="24" s="1"/>
  <c r="J22" i="13"/>
  <c r="P17" i="13" s="1"/>
  <c r="L298" i="24"/>
  <c r="H21" i="24" s="1"/>
  <c r="L265" i="4"/>
  <c r="L221" i="4"/>
  <c r="L255" i="24"/>
  <c r="Q17" i="12"/>
  <c r="P19" i="12"/>
  <c r="H229" i="4" s="1"/>
  <c r="H259" i="24"/>
  <c r="I20" i="24" s="1"/>
  <c r="H225" i="4"/>
  <c r="P19" i="11"/>
  <c r="Q17" i="11"/>
  <c r="H177" i="4"/>
  <c r="H211" i="24"/>
  <c r="I19" i="24" s="1"/>
  <c r="AA26" i="11"/>
  <c r="L173" i="4"/>
  <c r="L207" i="24"/>
  <c r="Q17" i="10"/>
  <c r="P19" i="10"/>
  <c r="H163" i="24"/>
  <c r="I18" i="24" s="1"/>
  <c r="H129" i="4"/>
  <c r="AA26" i="10"/>
  <c r="J22" i="9"/>
  <c r="P17" i="9" s="1"/>
  <c r="L106" i="24"/>
  <c r="H17" i="24" s="1"/>
  <c r="L73" i="4"/>
  <c r="U7" i="3"/>
  <c r="H41" i="4" s="1"/>
  <c r="M41" i="4" s="1"/>
  <c r="H37" i="4"/>
  <c r="P13" i="19"/>
  <c r="E586" i="24"/>
  <c r="G27" i="24" s="1"/>
  <c r="Q17" i="19"/>
  <c r="H595" i="24"/>
  <c r="I27" i="24" s="1"/>
  <c r="P19" i="19"/>
  <c r="H561" i="4"/>
  <c r="AA26" i="3"/>
  <c r="H67" i="24"/>
  <c r="I16" i="24" s="1"/>
  <c r="Q17" i="3"/>
  <c r="S28" i="3" s="1"/>
  <c r="H33" i="4"/>
  <c r="E58" i="24"/>
  <c r="G16" i="24" s="1"/>
  <c r="P13" i="3"/>
  <c r="H71" i="24"/>
  <c r="H75" i="24" s="1"/>
  <c r="Q19" i="2"/>
  <c r="U7" i="2"/>
  <c r="V7" i="2" s="1"/>
  <c r="J23" i="2"/>
  <c r="E25" i="4"/>
  <c r="H469" i="4"/>
  <c r="E313" i="4"/>
  <c r="E553" i="4"/>
  <c r="E505" i="4"/>
  <c r="L217" i="4"/>
  <c r="L25" i="4"/>
  <c r="J22" i="18" l="1"/>
  <c r="P17" i="18" s="1"/>
  <c r="L538" i="24"/>
  <c r="H26" i="24" s="1"/>
  <c r="L509" i="4"/>
  <c r="L543" i="24"/>
  <c r="L25" i="24"/>
  <c r="M507" i="24"/>
  <c r="N25" i="24" s="1"/>
  <c r="V7" i="17"/>
  <c r="H473" i="4"/>
  <c r="M473" i="4" s="1"/>
  <c r="M503" i="24"/>
  <c r="M469" i="4"/>
  <c r="U7" i="16"/>
  <c r="Q19" i="16"/>
  <c r="H455" i="24"/>
  <c r="H459" i="24" s="1"/>
  <c r="S28" i="16"/>
  <c r="J28" i="16"/>
  <c r="M451" i="24"/>
  <c r="K24" i="24" s="1"/>
  <c r="M417" i="4"/>
  <c r="S28" i="15"/>
  <c r="J28" i="15"/>
  <c r="M403" i="24"/>
  <c r="K23" i="24" s="1"/>
  <c r="M369" i="4"/>
  <c r="U7" i="15"/>
  <c r="Q19" i="15"/>
  <c r="H407" i="24"/>
  <c r="H411" i="24" s="1"/>
  <c r="Q17" i="14"/>
  <c r="P19" i="14"/>
  <c r="H325" i="4" s="1"/>
  <c r="H355" i="24"/>
  <c r="I22" i="24" s="1"/>
  <c r="H321" i="4"/>
  <c r="AA26" i="14"/>
  <c r="L317" i="4"/>
  <c r="L351" i="24"/>
  <c r="Q17" i="13"/>
  <c r="P19" i="13"/>
  <c r="H307" i="24"/>
  <c r="I21" i="24" s="1"/>
  <c r="H273" i="4"/>
  <c r="AA26" i="13"/>
  <c r="U7" i="12"/>
  <c r="Q19" i="12"/>
  <c r="H263" i="24"/>
  <c r="H267" i="24" s="1"/>
  <c r="J28" i="12"/>
  <c r="S28" i="12"/>
  <c r="M259" i="24"/>
  <c r="K20" i="24" s="1"/>
  <c r="M225" i="4"/>
  <c r="S28" i="11"/>
  <c r="J28" i="11"/>
  <c r="M211" i="24"/>
  <c r="K19" i="24" s="1"/>
  <c r="M177" i="4"/>
  <c r="U7" i="11"/>
  <c r="Q19" i="11"/>
  <c r="H215" i="24"/>
  <c r="H219" i="24" s="1"/>
  <c r="H181" i="4"/>
  <c r="U7" i="10"/>
  <c r="Q19" i="10"/>
  <c r="H167" i="24"/>
  <c r="H171" i="24" s="1"/>
  <c r="H133" i="4"/>
  <c r="S28" i="10"/>
  <c r="J28" i="10"/>
  <c r="M163" i="24"/>
  <c r="K18" i="24" s="1"/>
  <c r="M129" i="4"/>
  <c r="Q17" i="9"/>
  <c r="P19" i="9"/>
  <c r="H115" i="24"/>
  <c r="I17" i="24" s="1"/>
  <c r="H81" i="4"/>
  <c r="AA26" i="9"/>
  <c r="V7" i="3"/>
  <c r="L591" i="24"/>
  <c r="L557" i="4"/>
  <c r="Q19" i="3"/>
  <c r="M37" i="4" s="1"/>
  <c r="S28" i="19"/>
  <c r="J28" i="19"/>
  <c r="Q19" i="19"/>
  <c r="U7" i="19"/>
  <c r="H599" i="24"/>
  <c r="H603" i="24" s="1"/>
  <c r="H565" i="4"/>
  <c r="M595" i="24"/>
  <c r="K27" i="24" s="1"/>
  <c r="M561" i="4"/>
  <c r="J28" i="3"/>
  <c r="M67" i="24"/>
  <c r="K16" i="24" s="1"/>
  <c r="M33" i="4"/>
  <c r="L29" i="4"/>
  <c r="L63" i="24"/>
  <c r="M75" i="24"/>
  <c r="N16" i="24" s="1"/>
  <c r="N29" i="24" s="1"/>
  <c r="L16" i="24"/>
  <c r="H421" i="4"/>
  <c r="L313" i="4"/>
  <c r="L505" i="4"/>
  <c r="Q17" i="18" l="1"/>
  <c r="P19" i="18"/>
  <c r="H547" i="24"/>
  <c r="I26" i="24" s="1"/>
  <c r="H513" i="4"/>
  <c r="AA26" i="18"/>
  <c r="M459" i="24"/>
  <c r="N24" i="24" s="1"/>
  <c r="L24" i="24"/>
  <c r="M455" i="24"/>
  <c r="M421" i="4"/>
  <c r="H425" i="4"/>
  <c r="M425" i="4" s="1"/>
  <c r="V7" i="16"/>
  <c r="M411" i="24"/>
  <c r="N23" i="24" s="1"/>
  <c r="L23" i="24"/>
  <c r="M407" i="24"/>
  <c r="M373" i="4"/>
  <c r="V7" i="15"/>
  <c r="H377" i="4"/>
  <c r="M377" i="4" s="1"/>
  <c r="Q19" i="14"/>
  <c r="U7" i="14"/>
  <c r="H359" i="24"/>
  <c r="H363" i="24" s="1"/>
  <c r="S28" i="14"/>
  <c r="J28" i="14"/>
  <c r="M355" i="24"/>
  <c r="K22" i="24" s="1"/>
  <c r="M321" i="4"/>
  <c r="U7" i="13"/>
  <c r="Q19" i="13"/>
  <c r="H311" i="24"/>
  <c r="H315" i="24" s="1"/>
  <c r="H277" i="4"/>
  <c r="S28" i="13"/>
  <c r="J28" i="13"/>
  <c r="M307" i="24"/>
  <c r="K21" i="24" s="1"/>
  <c r="M273" i="4"/>
  <c r="L20" i="24"/>
  <c r="M267" i="24"/>
  <c r="N20" i="24" s="1"/>
  <c r="M263" i="24"/>
  <c r="M229" i="4"/>
  <c r="V7" i="12"/>
  <c r="H233" i="4"/>
  <c r="M233" i="4" s="1"/>
  <c r="L19" i="24"/>
  <c r="M219" i="24"/>
  <c r="N19" i="24" s="1"/>
  <c r="M215" i="24"/>
  <c r="M181" i="4"/>
  <c r="V7" i="11"/>
  <c r="H185" i="4"/>
  <c r="M185" i="4" s="1"/>
  <c r="L18" i="24"/>
  <c r="M171" i="24"/>
  <c r="N18" i="24" s="1"/>
  <c r="M167" i="24"/>
  <c r="M133" i="4"/>
  <c r="H137" i="4"/>
  <c r="M137" i="4" s="1"/>
  <c r="V7" i="10"/>
  <c r="U7" i="9"/>
  <c r="Q19" i="9"/>
  <c r="H119" i="24"/>
  <c r="H123" i="24" s="1"/>
  <c r="H85" i="4"/>
  <c r="S28" i="9"/>
  <c r="J28" i="9"/>
  <c r="M115" i="24"/>
  <c r="K17" i="24" s="1"/>
  <c r="M81" i="4"/>
  <c r="V7" i="19"/>
  <c r="H569" i="4"/>
  <c r="M569" i="4" s="1"/>
  <c r="M71" i="24"/>
  <c r="M603" i="24"/>
  <c r="N27" i="24" s="1"/>
  <c r="L27" i="24"/>
  <c r="M599" i="24"/>
  <c r="M565" i="4"/>
  <c r="U7" i="18" l="1"/>
  <c r="Q19" i="18"/>
  <c r="H551" i="24"/>
  <c r="H555" i="24" s="1"/>
  <c r="H517" i="4"/>
  <c r="S28" i="18"/>
  <c r="J28" i="18"/>
  <c r="M547" i="24"/>
  <c r="K26" i="24" s="1"/>
  <c r="M513" i="4"/>
  <c r="M363" i="24"/>
  <c r="N22" i="24" s="1"/>
  <c r="L22" i="24"/>
  <c r="V7" i="14"/>
  <c r="H329" i="4"/>
  <c r="M329" i="4" s="1"/>
  <c r="M359" i="24"/>
  <c r="M325" i="4"/>
  <c r="M315" i="24"/>
  <c r="N21" i="24" s="1"/>
  <c r="L21" i="24"/>
  <c r="M311" i="24"/>
  <c r="M277" i="4"/>
  <c r="V7" i="13"/>
  <c r="H281" i="4"/>
  <c r="M281" i="4" s="1"/>
  <c r="M123" i="24"/>
  <c r="N17" i="24" s="1"/>
  <c r="L17" i="24"/>
  <c r="L29" i="24" s="1"/>
  <c r="M119" i="24"/>
  <c r="M85" i="4"/>
  <c r="V7" i="9"/>
  <c r="H89" i="4"/>
  <c r="M89" i="4" s="1"/>
  <c r="L26" i="24" l="1"/>
  <c r="M555" i="24"/>
  <c r="N26" i="24" s="1"/>
  <c r="M551" i="24"/>
  <c r="M517" i="4"/>
  <c r="V7" i="18"/>
  <c r="H521" i="4"/>
  <c r="M521" i="4" s="1"/>
</calcChain>
</file>

<file path=xl/sharedStrings.xml><?xml version="1.0" encoding="utf-8"?>
<sst xmlns="http://schemas.openxmlformats.org/spreadsheetml/2006/main" count="3656" uniqueCount="346">
  <si>
    <t>交付申請時の計画エネルギー使用量の算出</t>
    <rPh sb="0" eb="5">
      <t>コウフシンセイジ</t>
    </rPh>
    <rPh sb="6" eb="8">
      <t>ケイカク</t>
    </rPh>
    <rPh sb="13" eb="16">
      <t>シヨウリョウ</t>
    </rPh>
    <rPh sb="17" eb="19">
      <t>サンシュツ</t>
    </rPh>
    <phoneticPr fontId="4"/>
  </si>
  <si>
    <t>使用エネルギー
電気／電気以外</t>
    <rPh sb="0" eb="2">
      <t>シヨウ</t>
    </rPh>
    <rPh sb="8" eb="10">
      <t>デンキ</t>
    </rPh>
    <rPh sb="11" eb="15">
      <t>デンキイガイ</t>
    </rPh>
    <phoneticPr fontId="4"/>
  </si>
  <si>
    <t>計測機器の種類</t>
    <rPh sb="0" eb="4">
      <t>ケイソクキキ</t>
    </rPh>
    <rPh sb="5" eb="7">
      <t>シュルイ</t>
    </rPh>
    <phoneticPr fontId="4"/>
  </si>
  <si>
    <t>計測の方法</t>
    <rPh sb="0" eb="2">
      <t>ケイソク</t>
    </rPh>
    <rPh sb="3" eb="5">
      <t>ホウホウ</t>
    </rPh>
    <phoneticPr fontId="4"/>
  </si>
  <si>
    <t>電源</t>
    <rPh sb="0" eb="2">
      <t>デンゲン</t>
    </rPh>
    <phoneticPr fontId="4"/>
  </si>
  <si>
    <t>電気の場合</t>
    <rPh sb="0" eb="2">
      <t>デンキ</t>
    </rPh>
    <rPh sb="3" eb="5">
      <t>バアイ</t>
    </rPh>
    <phoneticPr fontId="4"/>
  </si>
  <si>
    <t>推計方法</t>
    <rPh sb="0" eb="4">
      <t>スイケイホウホウ</t>
    </rPh>
    <phoneticPr fontId="4"/>
  </si>
  <si>
    <t>稼働日</t>
    <rPh sb="0" eb="3">
      <t>カドウビ</t>
    </rPh>
    <phoneticPr fontId="4"/>
  </si>
  <si>
    <t>【計画値】</t>
    <rPh sb="1" eb="4">
      <t>ケイカクチ</t>
    </rPh>
    <phoneticPr fontId="4"/>
  </si>
  <si>
    <t>計測期間における</t>
    <rPh sb="0" eb="4">
      <t>ケイソクキカン</t>
    </rPh>
    <phoneticPr fontId="4"/>
  </si>
  <si>
    <t>入力様式No.</t>
    <rPh sb="0" eb="2">
      <t>ニュウリョク</t>
    </rPh>
    <rPh sb="2" eb="4">
      <t>ヨウシキ</t>
    </rPh>
    <phoneticPr fontId="4"/>
  </si>
  <si>
    <t>【計測結果の入力様式】</t>
    <rPh sb="1" eb="5">
      <t>ケイソクケッカ</t>
    </rPh>
    <rPh sb="6" eb="8">
      <t>ニュウリョク</t>
    </rPh>
    <rPh sb="8" eb="10">
      <t>ヨウシキ</t>
    </rPh>
    <phoneticPr fontId="4"/>
  </si>
  <si>
    <t>計画稼働日数（稼働時間）に基づいて算出</t>
    <rPh sb="0" eb="2">
      <t>ケイカク</t>
    </rPh>
    <rPh sb="2" eb="4">
      <t>カドウ</t>
    </rPh>
    <rPh sb="4" eb="6">
      <t>ニッスウ</t>
    </rPh>
    <rPh sb="7" eb="11">
      <t>カドウジカン</t>
    </rPh>
    <rPh sb="13" eb="14">
      <t>モト</t>
    </rPh>
    <rPh sb="17" eb="19">
      <t>サンシュツ</t>
    </rPh>
    <phoneticPr fontId="4"/>
  </si>
  <si>
    <t>外付けの計測機器</t>
    <phoneticPr fontId="4"/>
  </si>
  <si>
    <t>三相</t>
    <rPh sb="0" eb="2">
      <t>サンソウ</t>
    </rPh>
    <phoneticPr fontId="4"/>
  </si>
  <si>
    <t>①積算電力量計で電力量を計測</t>
    <rPh sb="1" eb="7">
      <t>セキサンデンリョクリョウケイ</t>
    </rPh>
    <rPh sb="8" eb="11">
      <t>デンリョクリョウ</t>
    </rPh>
    <rPh sb="12" eb="14">
      <t>ケイソク</t>
    </rPh>
    <phoneticPr fontId="4"/>
  </si>
  <si>
    <t>計画稼働日数で推計する</t>
    <rPh sb="0" eb="2">
      <t>ケイカク</t>
    </rPh>
    <rPh sb="2" eb="6">
      <t>カドウニッスウ</t>
    </rPh>
    <rPh sb="7" eb="9">
      <t>スイケイ</t>
    </rPh>
    <phoneticPr fontId="4"/>
  </si>
  <si>
    <t>○</t>
    <phoneticPr fontId="4"/>
  </si>
  <si>
    <t>計画稼働日数</t>
    <rPh sb="0" eb="2">
      <t>ケイカク</t>
    </rPh>
    <phoneticPr fontId="4"/>
  </si>
  <si>
    <t>計画生産量</t>
    <rPh sb="0" eb="2">
      <t>ケイカク</t>
    </rPh>
    <rPh sb="2" eb="5">
      <t>セイサンリョウ</t>
    </rPh>
    <phoneticPr fontId="4"/>
  </si>
  <si>
    <t>計画生産量に基づいて算出</t>
    <rPh sb="0" eb="2">
      <t>ケイカク</t>
    </rPh>
    <rPh sb="2" eb="5">
      <t>セイサンリョウ</t>
    </rPh>
    <rPh sb="6" eb="7">
      <t>モト</t>
    </rPh>
    <rPh sb="10" eb="12">
      <t>サンシュツ</t>
    </rPh>
    <phoneticPr fontId="4"/>
  </si>
  <si>
    <t>設備内蔵の計測機器</t>
    <phoneticPr fontId="4"/>
  </si>
  <si>
    <t>単相</t>
    <rPh sb="0" eb="2">
      <t>タンソウ</t>
    </rPh>
    <phoneticPr fontId="4"/>
  </si>
  <si>
    <t>②簡易電力計で電流値を計測し、電圧・力率は設定値とする
（電力量は機器で算出する）</t>
    <rPh sb="1" eb="3">
      <t>カンイ</t>
    </rPh>
    <rPh sb="3" eb="6">
      <t>デンリョクケイ</t>
    </rPh>
    <rPh sb="7" eb="9">
      <t>デンリュウ</t>
    </rPh>
    <rPh sb="9" eb="10">
      <t>チ</t>
    </rPh>
    <rPh sb="11" eb="13">
      <t>ケイソク</t>
    </rPh>
    <rPh sb="15" eb="17">
      <t>デンアツ</t>
    </rPh>
    <rPh sb="18" eb="20">
      <t>リキリツ</t>
    </rPh>
    <rPh sb="21" eb="24">
      <t>セッテイチ</t>
    </rPh>
    <rPh sb="29" eb="31">
      <t>デンリョク</t>
    </rPh>
    <rPh sb="31" eb="32">
      <t>リョウ</t>
    </rPh>
    <rPh sb="33" eb="35">
      <t>キキ</t>
    </rPh>
    <rPh sb="36" eb="38">
      <t>サンシュツ</t>
    </rPh>
    <phoneticPr fontId="4"/>
  </si>
  <si>
    <t>計画生産量で推計する</t>
    <rPh sb="0" eb="2">
      <t>ケイカク</t>
    </rPh>
    <rPh sb="2" eb="5">
      <t>セイサンリョウ</t>
    </rPh>
    <rPh sb="6" eb="8">
      <t>スイケイ</t>
    </rPh>
    <phoneticPr fontId="4"/>
  </si>
  <si>
    <t>-</t>
    <phoneticPr fontId="4"/>
  </si>
  <si>
    <t>実績稼働日数</t>
    <rPh sb="0" eb="2">
      <t>ジッセキ</t>
    </rPh>
    <phoneticPr fontId="4"/>
  </si>
  <si>
    <t>実績生産量</t>
    <rPh sb="0" eb="2">
      <t>ジッセキ</t>
    </rPh>
    <rPh sb="2" eb="5">
      <t>セイサンリョウ</t>
    </rPh>
    <phoneticPr fontId="4"/>
  </si>
  <si>
    <t>■基本情報</t>
    <rPh sb="1" eb="5">
      <t>キホンジョウホウ</t>
    </rPh>
    <phoneticPr fontId="4"/>
  </si>
  <si>
    <t>③電流計で計測する
（平均電流値をもとに事業者自ら電力量を算出する）</t>
    <rPh sb="1" eb="4">
      <t>デンリュウケイ</t>
    </rPh>
    <rPh sb="5" eb="7">
      <t>ケイソク</t>
    </rPh>
    <rPh sb="11" eb="15">
      <t>ヘイキンデンリュウ</t>
    </rPh>
    <rPh sb="15" eb="16">
      <t>チ</t>
    </rPh>
    <rPh sb="20" eb="23">
      <t>ジギョウシャ</t>
    </rPh>
    <rPh sb="23" eb="24">
      <t>ミズカ</t>
    </rPh>
    <rPh sb="25" eb="28">
      <t>デンリョクリョウ</t>
    </rPh>
    <rPh sb="29" eb="31">
      <t>サンシュツ</t>
    </rPh>
    <phoneticPr fontId="4"/>
  </si>
  <si>
    <t>■申請情報</t>
    <rPh sb="1" eb="3">
      <t>シンセイ</t>
    </rPh>
    <rPh sb="3" eb="5">
      <t>ジョウホウ</t>
    </rPh>
    <phoneticPr fontId="4"/>
  </si>
  <si>
    <t>■計測状況</t>
    <rPh sb="1" eb="3">
      <t>ケイソク</t>
    </rPh>
    <rPh sb="3" eb="5">
      <t>ジョウキョウ</t>
    </rPh>
    <phoneticPr fontId="4"/>
  </si>
  <si>
    <t>申請書番号</t>
  </si>
  <si>
    <t>BAA211-01-</t>
    <phoneticPr fontId="4"/>
  </si>
  <si>
    <t>補助事業者名</t>
    <rPh sb="0" eb="6">
      <t>ホジョジギョウシャメイ</t>
    </rPh>
    <phoneticPr fontId="4"/>
  </si>
  <si>
    <t>事業所名称</t>
    <rPh sb="0" eb="5">
      <t>ジギョウショメイショウ</t>
    </rPh>
    <phoneticPr fontId="4"/>
  </si>
  <si>
    <t>（生産量単位）</t>
    <rPh sb="1" eb="4">
      <t>セイサンリョウ</t>
    </rPh>
    <rPh sb="4" eb="6">
      <t>タンイ</t>
    </rPh>
    <phoneticPr fontId="4"/>
  </si>
  <si>
    <t>【産気率】
プロパン：1.99kg/㎥
ブタン　 ：2.82kg/㎥
プロパンとブタン混合：2.18kg/㎥
（プロパン70wt％、ブタン30wt％）</t>
    <rPh sb="0" eb="1">
      <t>サン</t>
    </rPh>
    <rPh sb="40" eb="42">
      <t>コンゴウ</t>
    </rPh>
    <phoneticPr fontId="4"/>
  </si>
  <si>
    <t>■計測対象</t>
    <rPh sb="1" eb="3">
      <t>ケイソク</t>
    </rPh>
    <rPh sb="3" eb="5">
      <t>タイショウ</t>
    </rPh>
    <phoneticPr fontId="4"/>
  </si>
  <si>
    <t>計測系統No.</t>
    <rPh sb="0" eb="2">
      <t>ケイソク</t>
    </rPh>
    <rPh sb="2" eb="4">
      <t>ケイトウ</t>
    </rPh>
    <phoneticPr fontId="4"/>
  </si>
  <si>
    <t>設備区分</t>
    <rPh sb="0" eb="2">
      <t>セツビ</t>
    </rPh>
    <rPh sb="2" eb="4">
      <t>クブン</t>
    </rPh>
    <phoneticPr fontId="4"/>
  </si>
  <si>
    <t>電圧（V）</t>
    <rPh sb="0" eb="2">
      <t>デンアツ</t>
    </rPh>
    <phoneticPr fontId="4"/>
  </si>
  <si>
    <t>力率 ※小数で入力</t>
    <rPh sb="0" eb="2">
      <t>リキリツ</t>
    </rPh>
    <rPh sb="4" eb="6">
      <t>ショウスウ</t>
    </rPh>
    <rPh sb="7" eb="9">
      <t>ニュウリョク</t>
    </rPh>
    <phoneticPr fontId="4"/>
  </si>
  <si>
    <t>計測期間における</t>
    <phoneticPr fontId="4"/>
  </si>
  <si>
    <t>使用エネルギー</t>
    <rPh sb="0" eb="2">
      <t>シヨウ</t>
    </rPh>
    <phoneticPr fontId="4"/>
  </si>
  <si>
    <t>昼間買電</t>
  </si>
  <si>
    <t>計測開始日時</t>
    <rPh sb="0" eb="6">
      <t>ケイソクカイシニチジ</t>
    </rPh>
    <phoneticPr fontId="4"/>
  </si>
  <si>
    <t>報告月</t>
    <rPh sb="0" eb="3">
      <t>ホウコクヅキ</t>
    </rPh>
    <phoneticPr fontId="4"/>
  </si>
  <si>
    <t>5月</t>
    <rPh sb="1" eb="2">
      <t>ガツ</t>
    </rPh>
    <phoneticPr fontId="4"/>
  </si>
  <si>
    <t>■計測期間のエネルギー使用量／推計エネルギー使用量</t>
    <rPh sb="1" eb="5">
      <t>ケイソクキカン</t>
    </rPh>
    <rPh sb="11" eb="14">
      <t>シヨウリョウ</t>
    </rPh>
    <rPh sb="15" eb="17">
      <t>スイケイ</t>
    </rPh>
    <rPh sb="22" eb="25">
      <t>シヨウリョウ</t>
    </rPh>
    <phoneticPr fontId="4"/>
  </si>
  <si>
    <t>計測終了日時</t>
    <rPh sb="0" eb="2">
      <t>ケイソク</t>
    </rPh>
    <rPh sb="2" eb="4">
      <t>シュウリョウ</t>
    </rPh>
    <rPh sb="4" eb="6">
      <t>ニチジ</t>
    </rPh>
    <phoneticPr fontId="4"/>
  </si>
  <si>
    <t>計測期間</t>
    <rPh sb="0" eb="4">
      <t>ケイソクキカン</t>
    </rPh>
    <phoneticPr fontId="4"/>
  </si>
  <si>
    <t>～</t>
    <phoneticPr fontId="4"/>
  </si>
  <si>
    <t>計測終了日時</t>
    <rPh sb="0" eb="2">
      <t>ケイソク</t>
    </rPh>
    <rPh sb="2" eb="5">
      <t>シュウリョウビ</t>
    </rPh>
    <rPh sb="5" eb="6">
      <t>ジ</t>
    </rPh>
    <phoneticPr fontId="4"/>
  </si>
  <si>
    <t>計測期間の
実測エネルギー使用量</t>
    <phoneticPr fontId="4"/>
  </si>
  <si>
    <t>■備考</t>
    <rPh sb="1" eb="3">
      <t>ビコウ</t>
    </rPh>
    <phoneticPr fontId="4"/>
  </si>
  <si>
    <t>計測期間における日数</t>
    <rPh sb="0" eb="2">
      <t>ケイソク</t>
    </rPh>
    <rPh sb="2" eb="4">
      <t>キカン</t>
    </rPh>
    <rPh sb="8" eb="10">
      <t>ニッスウ</t>
    </rPh>
    <phoneticPr fontId="4"/>
  </si>
  <si>
    <t>日</t>
    <rPh sb="0" eb="1">
      <t>ニチ</t>
    </rPh>
    <phoneticPr fontId="4"/>
  </si>
  <si>
    <t>日付</t>
    <rPh sb="0" eb="2">
      <t>ヒヅケ</t>
    </rPh>
    <phoneticPr fontId="4"/>
  </si>
  <si>
    <t>時間で見た日数（上記値の切り下げ）</t>
    <rPh sb="0" eb="2">
      <t>ジカン</t>
    </rPh>
    <rPh sb="3" eb="4">
      <t>ミ</t>
    </rPh>
    <rPh sb="5" eb="7">
      <t>ニッスウ</t>
    </rPh>
    <rPh sb="8" eb="11">
      <t>ジョウキアタイ</t>
    </rPh>
    <rPh sb="12" eb="13">
      <t>キ</t>
    </rPh>
    <rPh sb="14" eb="15">
      <t>サ</t>
    </rPh>
    <phoneticPr fontId="4"/>
  </si>
  <si>
    <t>時刻</t>
    <rPh sb="0" eb="2">
      <t>ジコク</t>
    </rPh>
    <phoneticPr fontId="4"/>
  </si>
  <si>
    <t>計測日数</t>
    <rPh sb="0" eb="2">
      <t>ケイソク</t>
    </rPh>
    <rPh sb="2" eb="4">
      <t>ニッスウ</t>
    </rPh>
    <phoneticPr fontId="4"/>
  </si>
  <si>
    <t>計測時間</t>
    <rPh sb="0" eb="2">
      <t>ケイソク</t>
    </rPh>
    <rPh sb="2" eb="4">
      <t>ジカン</t>
    </rPh>
    <phoneticPr fontId="4"/>
  </si>
  <si>
    <t>ｈ</t>
    <phoneticPr fontId="4"/>
  </si>
  <si>
    <t>計画が稼働日（稼働時間）に基づく場合</t>
    <rPh sb="0" eb="2">
      <t>ケイカク</t>
    </rPh>
    <rPh sb="3" eb="6">
      <t>カドウビ</t>
    </rPh>
    <rPh sb="7" eb="11">
      <t>カドウジカン</t>
    </rPh>
    <rPh sb="13" eb="14">
      <t>モト</t>
    </rPh>
    <rPh sb="16" eb="18">
      <t>バアイ</t>
    </rPh>
    <phoneticPr fontId="4"/>
  </si>
  <si>
    <t>計画が生産量に基づく場合</t>
    <rPh sb="3" eb="6">
      <t>セイサンリョウ</t>
    </rPh>
    <phoneticPr fontId="4"/>
  </si>
  <si>
    <t>1時間当たりの実測エネルギー使用量</t>
    <rPh sb="1" eb="3">
      <t>ジカン</t>
    </rPh>
    <rPh sb="3" eb="4">
      <t>ア</t>
    </rPh>
    <rPh sb="7" eb="9">
      <t>ジッソク</t>
    </rPh>
    <rPh sb="14" eb="17">
      <t>シヨウリョウ</t>
    </rPh>
    <phoneticPr fontId="4"/>
  </si>
  <si>
    <t>計測日</t>
    <rPh sb="0" eb="3">
      <t>ケイソクビ</t>
    </rPh>
    <phoneticPr fontId="4"/>
  </si>
  <si>
    <t>計測時間</t>
    <phoneticPr fontId="4"/>
  </si>
  <si>
    <t>電力使用量</t>
    <rPh sb="2" eb="4">
      <t>シヨウ</t>
    </rPh>
    <rPh sb="4" eb="5">
      <t>リョウ</t>
    </rPh>
    <phoneticPr fontId="4"/>
  </si>
  <si>
    <t>エネルギー使用量</t>
    <rPh sb="5" eb="8">
      <t>シヨウリョウ</t>
    </rPh>
    <phoneticPr fontId="4"/>
  </si>
  <si>
    <t>生産量</t>
    <rPh sb="0" eb="3">
      <t>セイサンリョウ</t>
    </rPh>
    <phoneticPr fontId="4"/>
  </si>
  <si>
    <t>生産量
単位</t>
    <rPh sb="0" eb="3">
      <t>セイサンリョウ</t>
    </rPh>
    <rPh sb="4" eb="6">
      <t>タンイ</t>
    </rPh>
    <phoneticPr fontId="4"/>
  </si>
  <si>
    <t>計測時間</t>
    <rPh sb="0" eb="4">
      <t>ケイソクジカン</t>
    </rPh>
    <phoneticPr fontId="4"/>
  </si>
  <si>
    <t>h</t>
    <phoneticPr fontId="4"/>
  </si>
  <si>
    <t>A</t>
    <phoneticPr fontId="4"/>
  </si>
  <si>
    <t>kWh</t>
    <phoneticPr fontId="4"/>
  </si>
  <si>
    <t>計測期間における時間</t>
    <rPh sb="0" eb="2">
      <t>ケイソク</t>
    </rPh>
    <rPh sb="2" eb="4">
      <t>キカン</t>
    </rPh>
    <rPh sb="8" eb="10">
      <t>ジカン</t>
    </rPh>
    <phoneticPr fontId="4"/>
  </si>
  <si>
    <t>計測開始</t>
    <rPh sb="0" eb="2">
      <t>ケイソク</t>
    </rPh>
    <rPh sb="2" eb="4">
      <t>カイシ</t>
    </rPh>
    <phoneticPr fontId="4"/>
  </si>
  <si>
    <t>-</t>
  </si>
  <si>
    <t>7日の時間</t>
    <rPh sb="1" eb="2">
      <t>ニチ</t>
    </rPh>
    <rPh sb="3" eb="5">
      <t>ジカン</t>
    </rPh>
    <phoneticPr fontId="4"/>
  </si>
  <si>
    <t>計測終了</t>
    <rPh sb="0" eb="4">
      <t>ケイソクシュウリョウ</t>
    </rPh>
    <phoneticPr fontId="4"/>
  </si>
  <si>
    <t>XXXXXX</t>
    <phoneticPr fontId="4"/>
  </si>
  <si>
    <t>高性能ボイラ</t>
  </si>
  <si>
    <t>液化石油ガス（LPG）</t>
  </si>
  <si>
    <t>メーカ名</t>
    <rPh sb="3" eb="4">
      <t>メイ</t>
    </rPh>
    <phoneticPr fontId="4"/>
  </si>
  <si>
    <t>型番</t>
    <rPh sb="0" eb="2">
      <t>カタバン</t>
    </rPh>
    <phoneticPr fontId="4"/>
  </si>
  <si>
    <t>11月</t>
  </si>
  <si>
    <t>ダミー（消さないで）</t>
    <rPh sb="4" eb="5">
      <t>ケ</t>
    </rPh>
    <phoneticPr fontId="4"/>
  </si>
  <si>
    <t>令和３年度補正予算 省エネルギー投資促進支援事業費補助金
【報告方法1】月間エネルギー使用量計算書</t>
    <rPh sb="5" eb="9">
      <t>ホセイヨサン</t>
    </rPh>
    <rPh sb="36" eb="38">
      <t>ゲッカン</t>
    </rPh>
    <rPh sb="43" eb="46">
      <t>シヨウリョウ</t>
    </rPh>
    <rPh sb="46" eb="49">
      <t>ケイサンショ</t>
    </rPh>
    <phoneticPr fontId="4"/>
  </si>
  <si>
    <t>申請書番号</t>
    <rPh sb="0" eb="5">
      <t>シンセイショバンゴウ</t>
    </rPh>
    <phoneticPr fontId="4"/>
  </si>
  <si>
    <t>■設備情報</t>
    <rPh sb="1" eb="5">
      <t>セツビジョウホウ</t>
    </rPh>
    <phoneticPr fontId="4"/>
  </si>
  <si>
    <t>設備区分</t>
    <rPh sb="0" eb="4">
      <t>セツビクブン</t>
    </rPh>
    <phoneticPr fontId="4"/>
  </si>
  <si>
    <t>■月間エネルギー使用量総括表</t>
    <rPh sb="1" eb="3">
      <t>ゲッカン</t>
    </rPh>
    <rPh sb="8" eb="11">
      <t>シヨウリョウ</t>
    </rPh>
    <rPh sb="11" eb="14">
      <t>ソウカツヒョウ</t>
    </rPh>
    <phoneticPr fontId="4"/>
  </si>
  <si>
    <t>入力様式
No.</t>
    <rPh sb="0" eb="2">
      <t>ニュウリョク</t>
    </rPh>
    <rPh sb="2" eb="4">
      <t>ヨウシキ</t>
    </rPh>
    <phoneticPr fontId="4"/>
  </si>
  <si>
    <t>計測日数</t>
    <rPh sb="0" eb="4">
      <t>ケイソクニッスウ</t>
    </rPh>
    <phoneticPr fontId="4"/>
  </si>
  <si>
    <t>計測期間の
実測エネルギー使用量</t>
    <rPh sb="0" eb="2">
      <t>ケイソク</t>
    </rPh>
    <rPh sb="2" eb="4">
      <t>キカン</t>
    </rPh>
    <rPh sb="6" eb="8">
      <t>ジッソク</t>
    </rPh>
    <rPh sb="13" eb="16">
      <t>シヨウリョウ</t>
    </rPh>
    <phoneticPr fontId="4"/>
  </si>
  <si>
    <t>← LPGを選択したときのみ表示する。</t>
    <rPh sb="6" eb="8">
      <t>センタク</t>
    </rPh>
    <rPh sb="14" eb="16">
      <t>ヒョウジ</t>
    </rPh>
    <phoneticPr fontId="4"/>
  </si>
  <si>
    <t>令和３年度補正予算 省エネルギー投資促進支援事業費補助金
【報告方法1】月間エネルギー使用量計算書（詳細）</t>
    <rPh sb="5" eb="9">
      <t>ホセイヨサン</t>
    </rPh>
    <rPh sb="36" eb="38">
      <t>ゲッカン</t>
    </rPh>
    <rPh sb="43" eb="46">
      <t>シヨウリョウ</t>
    </rPh>
    <rPh sb="46" eb="49">
      <t>ケイサンショ</t>
    </rPh>
    <rPh sb="50" eb="52">
      <t>ショウサイ</t>
    </rPh>
    <phoneticPr fontId="4"/>
  </si>
  <si>
    <t>計測機器</t>
    <rPh sb="0" eb="2">
      <t>ケイソク</t>
    </rPh>
    <rPh sb="2" eb="4">
      <t>キキ</t>
    </rPh>
    <phoneticPr fontId="4"/>
  </si>
  <si>
    <t>種類</t>
    <rPh sb="0" eb="2">
      <t>シュルイ</t>
    </rPh>
    <phoneticPr fontId="4"/>
  </si>
  <si>
    <t>使用エネルギーが
電気のとき</t>
    <rPh sb="0" eb="2">
      <t>シヨウ</t>
    </rPh>
    <phoneticPr fontId="4"/>
  </si>
  <si>
    <t>計測方法</t>
    <rPh sb="0" eb="4">
      <t>ケイソクホウホウ</t>
    </rPh>
    <phoneticPr fontId="4"/>
  </si>
  <si>
    <t>←使用エネルギーが電気のとき表示する。</t>
    <rPh sb="1" eb="3">
      <t>シヨウ</t>
    </rPh>
    <rPh sb="9" eb="11">
      <t>デンキ</t>
    </rPh>
    <rPh sb="14" eb="16">
      <t>ヒョウジ</t>
    </rPh>
    <phoneticPr fontId="4"/>
  </si>
  <si>
    <t>計測方法
② or ③の場合</t>
    <rPh sb="0" eb="2">
      <t>ケイソク</t>
    </rPh>
    <rPh sb="2" eb="4">
      <t>ホウホウ</t>
    </rPh>
    <rPh sb="12" eb="14">
      <t>バアイ</t>
    </rPh>
    <phoneticPr fontId="4"/>
  </si>
  <si>
    <t>■計測期間</t>
    <rPh sb="1" eb="5">
      <t>ケイソクキカン</t>
    </rPh>
    <phoneticPr fontId="4"/>
  </si>
  <si>
    <t>交付申請時の
計画エネルギー使用量の算出について</t>
    <rPh sb="0" eb="5">
      <t>コウフシンセイジ</t>
    </rPh>
    <rPh sb="7" eb="9">
      <t>ケイカク</t>
    </rPh>
    <rPh sb="14" eb="17">
      <t>シヨウリョウ</t>
    </rPh>
    <rPh sb="18" eb="20">
      <t>サンシュツ</t>
    </rPh>
    <phoneticPr fontId="4"/>
  </si>
  <si>
    <t>■計測期間の実測エネルギー使用量</t>
    <rPh sb="1" eb="5">
      <t>ケイソクキカン</t>
    </rPh>
    <rPh sb="6" eb="8">
      <t>ジッソク</t>
    </rPh>
    <rPh sb="13" eb="16">
      <t>シヨウリョウ</t>
    </rPh>
    <phoneticPr fontId="4"/>
  </si>
  <si>
    <t>計測期間の実測エネルギー使用量</t>
    <phoneticPr fontId="4"/>
  </si>
  <si>
    <t>独自計算　月日数対象設備</t>
    <rPh sb="0" eb="4">
      <t>ドクジケイサン</t>
    </rPh>
    <rPh sb="5" eb="8">
      <t>ツキニッスウ</t>
    </rPh>
    <rPh sb="8" eb="12">
      <t>タイショウセツビ</t>
    </rPh>
    <phoneticPr fontId="4"/>
  </si>
  <si>
    <t>使用エネルギー</t>
  </si>
  <si>
    <t>LPG選択時のプルダウン</t>
    <rPh sb="3" eb="6">
      <t>センタクジ</t>
    </rPh>
    <phoneticPr fontId="4"/>
  </si>
  <si>
    <t>月日数</t>
    <rPh sb="0" eb="3">
      <t>ツキニッスウ</t>
    </rPh>
    <phoneticPr fontId="4"/>
  </si>
  <si>
    <t>算出方法</t>
    <rPh sb="0" eb="2">
      <t>サンシュツ</t>
    </rPh>
    <rPh sb="2" eb="4">
      <t>ホウホウ</t>
    </rPh>
    <phoneticPr fontId="4"/>
  </si>
  <si>
    <t>高効率空調</t>
    <phoneticPr fontId="4"/>
  </si>
  <si>
    <t>高効率空調（チリングユニット）</t>
    <phoneticPr fontId="4"/>
  </si>
  <si>
    <t>kWh</t>
  </si>
  <si>
    <t>電気</t>
    <rPh sb="0" eb="2">
      <t>デンキ</t>
    </rPh>
    <phoneticPr fontId="4"/>
  </si>
  <si>
    <t>プロパン</t>
    <phoneticPr fontId="4"/>
  </si>
  <si>
    <t>4月</t>
    <rPh sb="1" eb="2">
      <t>ガツ</t>
    </rPh>
    <phoneticPr fontId="4"/>
  </si>
  <si>
    <t>指定計算</t>
    <rPh sb="0" eb="4">
      <t>シテイケイサン</t>
    </rPh>
    <phoneticPr fontId="4"/>
  </si>
  <si>
    <t>計測日数で推計</t>
    <rPh sb="0" eb="2">
      <t>ケイソク</t>
    </rPh>
    <rPh sb="2" eb="4">
      <t>ニッスウ</t>
    </rPh>
    <rPh sb="5" eb="7">
      <t>スイケイ</t>
    </rPh>
    <phoneticPr fontId="4"/>
  </si>
  <si>
    <t>産業ヒートポンプ</t>
  </si>
  <si>
    <t>夜間買電</t>
  </si>
  <si>
    <t>その他LPG</t>
    <rPh sb="2" eb="3">
      <t>タ</t>
    </rPh>
    <phoneticPr fontId="4"/>
  </si>
  <si>
    <t>独自計算</t>
    <rPh sb="0" eb="4">
      <t>ドクジケイサン</t>
    </rPh>
    <phoneticPr fontId="4"/>
  </si>
  <si>
    <t>計測時間で推計</t>
    <rPh sb="0" eb="2">
      <t>ケイソク</t>
    </rPh>
    <rPh sb="2" eb="4">
      <t>ジカン</t>
    </rPh>
    <rPh sb="5" eb="7">
      <t>スイケイ</t>
    </rPh>
    <phoneticPr fontId="4"/>
  </si>
  <si>
    <t>業務用給湯器</t>
  </si>
  <si>
    <t>変圧器</t>
  </si>
  <si>
    <t>その他買電</t>
  </si>
  <si>
    <t>6月</t>
  </si>
  <si>
    <t>6月</t>
    <phoneticPr fontId="4"/>
  </si>
  <si>
    <t>冷凍冷蔵設備</t>
  </si>
  <si>
    <t>m3</t>
  </si>
  <si>
    <t>電気以外</t>
    <rPh sb="0" eb="4">
      <t>デンキイガイ</t>
    </rPh>
    <phoneticPr fontId="4"/>
  </si>
  <si>
    <t>7月</t>
  </si>
  <si>
    <t>7月</t>
    <phoneticPr fontId="4"/>
  </si>
  <si>
    <t>高効率コージェネレーション</t>
  </si>
  <si>
    <t>都市ガス（45MJ/m3）</t>
  </si>
  <si>
    <t>8月</t>
  </si>
  <si>
    <t>8月</t>
    <phoneticPr fontId="4"/>
  </si>
  <si>
    <t>低炭素工業炉</t>
  </si>
  <si>
    <t>都市ガス（46MJ/m3）</t>
  </si>
  <si>
    <t>9月</t>
  </si>
  <si>
    <t>9月</t>
    <phoneticPr fontId="4"/>
  </si>
  <si>
    <t>石油系炭化水素ガス</t>
  </si>
  <si>
    <t>10月</t>
  </si>
  <si>
    <t>10月</t>
    <phoneticPr fontId="4"/>
  </si>
  <si>
    <t>液化天然ガス（LNG）</t>
  </si>
  <si>
    <t>kg</t>
  </si>
  <si>
    <t>11月</t>
    <phoneticPr fontId="4"/>
  </si>
  <si>
    <t>産業用モータ</t>
  </si>
  <si>
    <t>その他可燃性天然ガス</t>
  </si>
  <si>
    <t>12月</t>
  </si>
  <si>
    <t>12月</t>
    <phoneticPr fontId="4"/>
  </si>
  <si>
    <t>調光制御設備</t>
  </si>
  <si>
    <t>コークス炉ガス</t>
  </si>
  <si>
    <t>1月</t>
  </si>
  <si>
    <t>1月</t>
    <phoneticPr fontId="4"/>
  </si>
  <si>
    <t>高炉ガス</t>
  </si>
  <si>
    <t>2月</t>
  </si>
  <si>
    <t>2月</t>
    <phoneticPr fontId="4"/>
  </si>
  <si>
    <t>転炉ガス</t>
  </si>
  <si>
    <t>3月</t>
  </si>
  <si>
    <t>3月</t>
    <phoneticPr fontId="4"/>
  </si>
  <si>
    <t>ガス（その他）</t>
    <phoneticPr fontId="27"/>
  </si>
  <si>
    <t>原油</t>
  </si>
  <si>
    <t>L</t>
  </si>
  <si>
    <t>原油のうちコンデンセート（NGL）</t>
  </si>
  <si>
    <t>揮発油（ガソリン）</t>
  </si>
  <si>
    <t>ナフサ</t>
  </si>
  <si>
    <t>灯油</t>
  </si>
  <si>
    <t>軽油</t>
  </si>
  <si>
    <t>A重油</t>
  </si>
  <si>
    <t>B・C重油</t>
  </si>
  <si>
    <t>産業用蒸気</t>
  </si>
  <si>
    <t>MJ</t>
  </si>
  <si>
    <t>産業用以外の蒸気</t>
  </si>
  <si>
    <t>温水</t>
  </si>
  <si>
    <t>冷水</t>
  </si>
  <si>
    <t>石油アスファルト</t>
  </si>
  <si>
    <t>石油コークス</t>
  </si>
  <si>
    <t>原料炭</t>
  </si>
  <si>
    <t>一般炭</t>
  </si>
  <si>
    <t>無煙炭</t>
  </si>
  <si>
    <t>石炭コークス</t>
  </si>
  <si>
    <t>コールタール</t>
  </si>
  <si>
    <t>No.</t>
    <phoneticPr fontId="4"/>
  </si>
  <si>
    <t>大項目</t>
    <rPh sb="0" eb="3">
      <t>ダイコウモク</t>
    </rPh>
    <phoneticPr fontId="4"/>
  </si>
  <si>
    <t>小項目</t>
    <rPh sb="0" eb="1">
      <t>ショウ</t>
    </rPh>
    <rPh sb="1" eb="3">
      <t>コウモク</t>
    </rPh>
    <phoneticPr fontId="4"/>
  </si>
  <si>
    <t>ポイント</t>
    <phoneticPr fontId="4"/>
  </si>
  <si>
    <t>基本情報</t>
  </si>
  <si>
    <t>事業所名称</t>
    <phoneticPr fontId="4"/>
  </si>
  <si>
    <t>計測系統No.</t>
    <rPh sb="0" eb="4">
      <t>ケイソクケイトウ</t>
    </rPh>
    <phoneticPr fontId="4"/>
  </si>
  <si>
    <t>計測期間における日毎のエネルギー使用量の集計結果が自動反映されます。</t>
  </si>
  <si>
    <t>ロガー計測情報</t>
  </si>
  <si>
    <t>集計結果</t>
    <rPh sb="0" eb="4">
      <t>シュウケイケッカ</t>
    </rPh>
    <phoneticPr fontId="4"/>
  </si>
  <si>
    <t>計測期間における実績稼働日数・実績生産量</t>
    <rPh sb="0" eb="4">
      <t>ケイソクキカン</t>
    </rPh>
    <rPh sb="8" eb="14">
      <t>ジッセキカドウニッスウ</t>
    </rPh>
    <rPh sb="15" eb="20">
      <t>ジッセキセイサンリョウ</t>
    </rPh>
    <phoneticPr fontId="4"/>
  </si>
  <si>
    <t>積算計測情報</t>
  </si>
  <si>
    <t>補助事業者名</t>
    <phoneticPr fontId="4"/>
  </si>
  <si>
    <t>←計測方法が②or③のとき表示する。</t>
    <rPh sb="1" eb="3">
      <t>ケイソク</t>
    </rPh>
    <rPh sb="3" eb="5">
      <t>ホウホウ</t>
    </rPh>
    <rPh sb="13" eb="15">
      <t>ヒョウジ</t>
    </rPh>
    <phoneticPr fontId="4"/>
  </si>
  <si>
    <t>E</t>
    <phoneticPr fontId="4"/>
  </si>
  <si>
    <t>J</t>
    <phoneticPr fontId="4"/>
  </si>
  <si>
    <t>L</t>
    <phoneticPr fontId="4"/>
  </si>
  <si>
    <t>H, M</t>
    <phoneticPr fontId="4"/>
  </si>
  <si>
    <t>H</t>
    <phoneticPr fontId="4"/>
  </si>
  <si>
    <t>M</t>
    <phoneticPr fontId="4"/>
  </si>
  <si>
    <t>補助事業者名</t>
    <rPh sb="0" eb="2">
      <t>ホジョ</t>
    </rPh>
    <rPh sb="2" eb="4">
      <t>ジギョウ</t>
    </rPh>
    <rPh sb="4" eb="5">
      <t>シャ</t>
    </rPh>
    <rPh sb="5" eb="6">
      <t>メイ</t>
    </rPh>
    <phoneticPr fontId="4"/>
  </si>
  <si>
    <t>種類</t>
    <phoneticPr fontId="4"/>
  </si>
  <si>
    <t>メーカー名</t>
    <phoneticPr fontId="4"/>
  </si>
  <si>
    <t>型番</t>
    <phoneticPr fontId="4"/>
  </si>
  <si>
    <t>計測方法</t>
    <phoneticPr fontId="4"/>
  </si>
  <si>
    <t>使用エネルギーが
電気の場合</t>
    <phoneticPr fontId="4"/>
  </si>
  <si>
    <t>【計測結果の入力様式】</t>
    <phoneticPr fontId="4"/>
  </si>
  <si>
    <t>ログデータをもとに計測結果を集計</t>
    <rPh sb="9" eb="11">
      <t>ケイソク</t>
    </rPh>
    <rPh sb="11" eb="13">
      <t>ケッカ</t>
    </rPh>
    <rPh sb="14" eb="16">
      <t>シュウケイ</t>
    </rPh>
    <phoneticPr fontId="4"/>
  </si>
  <si>
    <t>積算計の読み取り値を記録</t>
    <rPh sb="0" eb="2">
      <t>セキサン</t>
    </rPh>
    <rPh sb="2" eb="3">
      <t>ケイ</t>
    </rPh>
    <rPh sb="4" eb="5">
      <t>ヨ</t>
    </rPh>
    <rPh sb="6" eb="7">
      <t>ト</t>
    </rPh>
    <rPh sb="8" eb="9">
      <t>チ</t>
    </rPh>
    <rPh sb="10" eb="12">
      <t>キロク</t>
    </rPh>
    <phoneticPr fontId="4"/>
  </si>
  <si>
    <t>計画が稼働日（稼働
時間）に基づく場合</t>
    <rPh sb="0" eb="2">
      <t>ケイカク</t>
    </rPh>
    <rPh sb="3" eb="6">
      <t>カドウビ</t>
    </rPh>
    <rPh sb="7" eb="9">
      <t>カドウ</t>
    </rPh>
    <rPh sb="10" eb="12">
      <t>ジカン</t>
    </rPh>
    <rPh sb="14" eb="15">
      <t>モト</t>
    </rPh>
    <rPh sb="17" eb="19">
      <t>バアイ</t>
    </rPh>
    <phoneticPr fontId="4"/>
  </si>
  <si>
    <t>計測方法③電流計の場合</t>
    <rPh sb="0" eb="4">
      <t>ケイソクホウホウ</t>
    </rPh>
    <rPh sb="5" eb="7">
      <t>デンリュウ</t>
    </rPh>
    <rPh sb="7" eb="8">
      <t>ケイ</t>
    </rPh>
    <rPh sb="9" eb="11">
      <t>バアイ</t>
    </rPh>
    <phoneticPr fontId="4"/>
  </si>
  <si>
    <t>交付申請時の計画エネルギー使用量の
算出について</t>
    <phoneticPr fontId="4"/>
  </si>
  <si>
    <t>使用エネルギーが電気の場合</t>
    <rPh sb="0" eb="2">
      <t>シヨウ</t>
    </rPh>
    <rPh sb="8" eb="10">
      <t>デンキ</t>
    </rPh>
    <rPh sb="11" eb="13">
      <t>バアイ</t>
    </rPh>
    <phoneticPr fontId="4"/>
  </si>
  <si>
    <t>計測月の月日数</t>
    <rPh sb="4" eb="7">
      <t>ツキニッスウ</t>
    </rPh>
    <phoneticPr fontId="4"/>
  </si>
  <si>
    <t>計測月</t>
    <phoneticPr fontId="4"/>
  </si>
  <si>
    <t>計測月の日数</t>
    <rPh sb="4" eb="6">
      <t>ニッスウ</t>
    </rPh>
    <phoneticPr fontId="4"/>
  </si>
  <si>
    <t>計測月の合計時間</t>
    <rPh sb="4" eb="6">
      <t>ゴウケイ</t>
    </rPh>
    <rPh sb="6" eb="8">
      <t>ジカン</t>
    </rPh>
    <phoneticPr fontId="4"/>
  </si>
  <si>
    <t>工作機械</t>
    <rPh sb="0" eb="4">
      <t>コウサクキカイ</t>
    </rPh>
    <phoneticPr fontId="4"/>
  </si>
  <si>
    <t>プレス機械</t>
    <rPh sb="3" eb="5">
      <t>キカイ</t>
    </rPh>
    <phoneticPr fontId="4"/>
  </si>
  <si>
    <t>ダイカストマシン</t>
    <phoneticPr fontId="4"/>
  </si>
  <si>
    <t>印刷機械</t>
    <rPh sb="0" eb="4">
      <t>インサツキカイ</t>
    </rPh>
    <phoneticPr fontId="4"/>
  </si>
  <si>
    <t>年間の推計エネルギー使用量</t>
    <rPh sb="3" eb="5">
      <t>スイケイ</t>
    </rPh>
    <rPh sb="10" eb="13">
      <t>シヨウリョウ</t>
    </rPh>
    <phoneticPr fontId="4"/>
  </si>
  <si>
    <t>■年間の推計エネルギー使用量（原油換算使用量）</t>
    <phoneticPr fontId="4"/>
  </si>
  <si>
    <t>年間の推計エネルギー使用量
（原油換算使用量）</t>
    <phoneticPr fontId="4"/>
  </si>
  <si>
    <t>単位</t>
    <rPh sb="0" eb="2">
      <t>タンイ</t>
    </rPh>
    <phoneticPr fontId="4"/>
  </si>
  <si>
    <t>換算係数
熱量単位</t>
    <rPh sb="0" eb="2">
      <t>カンサン</t>
    </rPh>
    <rPh sb="2" eb="4">
      <t>ケイスウ</t>
    </rPh>
    <rPh sb="5" eb="7">
      <t>ネツリョウ</t>
    </rPh>
    <rPh sb="7" eb="9">
      <t>タンイ</t>
    </rPh>
    <phoneticPr fontId="4"/>
  </si>
  <si>
    <t>設備区分</t>
    <rPh sb="0" eb="4">
      <t>セツビクブン</t>
    </rPh>
    <phoneticPr fontId="27"/>
  </si>
  <si>
    <t>使用エネルギー対象フラグ</t>
    <rPh sb="0" eb="2">
      <t>シヨウ</t>
    </rPh>
    <rPh sb="7" eb="9">
      <t>タイショウ</t>
    </rPh>
    <phoneticPr fontId="27"/>
  </si>
  <si>
    <t>月</t>
    <rPh sb="0" eb="1">
      <t>ツキ</t>
    </rPh>
    <phoneticPr fontId="27"/>
  </si>
  <si>
    <t>kWh</t>
    <phoneticPr fontId="27"/>
  </si>
  <si>
    <t>高効率空調</t>
    <phoneticPr fontId="27"/>
  </si>
  <si>
    <t>4月</t>
    <rPh sb="1" eb="2">
      <t>ガツ</t>
    </rPh>
    <phoneticPr fontId="27"/>
  </si>
  <si>
    <t>〇</t>
    <phoneticPr fontId="27"/>
  </si>
  <si>
    <t>5月</t>
    <rPh sb="1" eb="2">
      <t>ガツ</t>
    </rPh>
    <phoneticPr fontId="27"/>
  </si>
  <si>
    <t>m3</t>
    <phoneticPr fontId="27"/>
  </si>
  <si>
    <t>液化石油ガス（LPG）</t>
    <phoneticPr fontId="27"/>
  </si>
  <si>
    <t>ℓ</t>
    <phoneticPr fontId="27"/>
  </si>
  <si>
    <t>産業用モータ</t>
    <rPh sb="0" eb="3">
      <t>サンギョウヨウ</t>
    </rPh>
    <phoneticPr fontId="27"/>
  </si>
  <si>
    <t>調光制御設備</t>
    <phoneticPr fontId="27"/>
  </si>
  <si>
    <t>ガス（その他）</t>
  </si>
  <si>
    <t>年間の推計エネルギー使用量
（原油換算使用量）</t>
    <rPh sb="0" eb="2">
      <t>ネンカン</t>
    </rPh>
    <rPh sb="3" eb="5">
      <t>スイケイ</t>
    </rPh>
    <rPh sb="10" eb="13">
      <t>シヨウリョウ</t>
    </rPh>
    <rPh sb="15" eb="17">
      <t>ゲンユ</t>
    </rPh>
    <rPh sb="17" eb="19">
      <t>カンサン</t>
    </rPh>
    <rPh sb="19" eb="22">
      <t>シヨウリョウ</t>
    </rPh>
    <phoneticPr fontId="4"/>
  </si>
  <si>
    <t>計測時間を基に推計した、年間の推計エネルギー使用量が自動算出されます。</t>
    <phoneticPr fontId="4"/>
  </si>
  <si>
    <t xml:space="preserve">■年間の推計エネルギー使用量 </t>
  </si>
  <si>
    <t>■年間の推計エネルギー使用量（原油換算使用量）</t>
    <phoneticPr fontId="4"/>
  </si>
  <si>
    <t>年間の推計エネルギー使用量
（原油換算使用量）</t>
    <phoneticPr fontId="4"/>
  </si>
  <si>
    <t>入力様式No.1～No.12の合計年間の推計エネルギー使用量</t>
    <rPh sb="0" eb="4">
      <t>ニュウリョクヨウシキ</t>
    </rPh>
    <rPh sb="20" eb="22">
      <t>スイケイ</t>
    </rPh>
    <rPh sb="27" eb="30">
      <t>シヨウリョウ</t>
    </rPh>
    <phoneticPr fontId="4"/>
  </si>
  <si>
    <t>入力様式No.1～No.12の合計年間の推計エネルギー使用量(原油換算使用量)</t>
    <rPh sb="0" eb="4">
      <t>ニュウリョクヨウシキ</t>
    </rPh>
    <rPh sb="20" eb="22">
      <t>スイケイ</t>
    </rPh>
    <rPh sb="27" eb="30">
      <t>シヨウリョウ</t>
    </rPh>
    <rPh sb="31" eb="35">
      <t>ゲンユカンサン</t>
    </rPh>
    <rPh sb="35" eb="38">
      <t>シヨウリョウ</t>
    </rPh>
    <phoneticPr fontId="4"/>
  </si>
  <si>
    <t>更新範囲名</t>
    <rPh sb="0" eb="5">
      <t>コウシンハンイメイ</t>
    </rPh>
    <phoneticPr fontId="4"/>
  </si>
  <si>
    <t>更新範囲名</t>
    <rPh sb="0" eb="5">
      <t>コウシンハンイメイ</t>
    </rPh>
    <phoneticPr fontId="4"/>
  </si>
  <si>
    <t>更新範囲名</t>
    <phoneticPr fontId="4"/>
  </si>
  <si>
    <t>年間の推計エネルギー使用量
（原油換算使用量）</t>
    <rPh sb="3" eb="5">
      <t>スイケイ</t>
    </rPh>
    <rPh sb="10" eb="13">
      <t>シヨウリョウ</t>
    </rPh>
    <phoneticPr fontId="4"/>
  </si>
  <si>
    <t>報告月の日数</t>
    <rPh sb="0" eb="2">
      <t>ホウコク</t>
    </rPh>
    <rPh sb="2" eb="3">
      <t>ツキ</t>
    </rPh>
    <rPh sb="4" eb="6">
      <t>ニッスウ</t>
    </rPh>
    <phoneticPr fontId="4"/>
  </si>
  <si>
    <t>報告月の合計時間</t>
    <rPh sb="0" eb="3">
      <t>ホウコクヅキ</t>
    </rPh>
    <rPh sb="4" eb="6">
      <t>ゴウケイ</t>
    </rPh>
    <rPh sb="6" eb="8">
      <t>ジカン</t>
    </rPh>
    <phoneticPr fontId="4"/>
  </si>
  <si>
    <t>■計画更新範囲との比較</t>
    <rPh sb="1" eb="3">
      <t>ケイカク</t>
    </rPh>
    <rPh sb="9" eb="11">
      <t>ヒカク</t>
    </rPh>
    <phoneticPr fontId="4"/>
  </si>
  <si>
    <t>計画更新範囲との比較</t>
    <rPh sb="0" eb="2">
      <t>ケイカク</t>
    </rPh>
    <rPh sb="8" eb="10">
      <t>ヒカク</t>
    </rPh>
    <phoneticPr fontId="4"/>
  </si>
  <si>
    <t>○○○</t>
  </si>
  <si>
    <t>稼働日・生産量</t>
    <phoneticPr fontId="4"/>
  </si>
  <si>
    <t>電流計で計測している場合は、計測のログデータから、0:00～24:00の日毎の平均電流値を入力してください。</t>
    <phoneticPr fontId="4"/>
  </si>
  <si>
    <t>計測のログデータから、0:00～24:00の間隔で日毎に集計した結果を、日毎のエネルギー使用量として入力
してください。</t>
    <phoneticPr fontId="4"/>
  </si>
  <si>
    <t>計測方法が
②③の場合に入力</t>
    <phoneticPr fontId="4"/>
  </si>
  <si>
    <t>■積算計の読み取り値を記録する場合（積算計測情報）</t>
    <rPh sb="1" eb="3">
      <t>セキサン</t>
    </rPh>
    <rPh sb="3" eb="4">
      <t>ケイ</t>
    </rPh>
    <rPh sb="5" eb="6">
      <t>ヨ</t>
    </rPh>
    <rPh sb="7" eb="8">
      <t>ト</t>
    </rPh>
    <rPh sb="9" eb="10">
      <t>チ</t>
    </rPh>
    <rPh sb="11" eb="13">
      <t>キロク</t>
    </rPh>
    <rPh sb="15" eb="17">
      <t>バアイ</t>
    </rPh>
    <rPh sb="18" eb="24">
      <t>セキサンケイソクジョウホウ</t>
    </rPh>
    <phoneticPr fontId="4"/>
  </si>
  <si>
    <t>■ログデータをもとに計測結果を集計する場合（ロガー計測情報）</t>
    <rPh sb="10" eb="12">
      <t>ケイソク</t>
    </rPh>
    <rPh sb="12" eb="14">
      <t>ケッカ</t>
    </rPh>
    <rPh sb="15" eb="17">
      <t>シュウケイ</t>
    </rPh>
    <rPh sb="19" eb="21">
      <t>バアイ</t>
    </rPh>
    <rPh sb="25" eb="29">
      <t>ケイソクジョウホウ</t>
    </rPh>
    <phoneticPr fontId="4"/>
  </si>
  <si>
    <t>平均電流値</t>
    <rPh sb="2" eb="4">
      <t>デンリュウ</t>
    </rPh>
    <rPh sb="4" eb="5">
      <t>チ</t>
    </rPh>
    <phoneticPr fontId="4"/>
  </si>
  <si>
    <t>（前回との差分）</t>
    <rPh sb="1" eb="3">
      <t>ゼンカイ</t>
    </rPh>
    <phoneticPr fontId="4"/>
  </si>
  <si>
    <t>積算計の
読み取り値</t>
    <rPh sb="0" eb="2">
      <t>セキサン</t>
    </rPh>
    <rPh sb="2" eb="3">
      <t>ケイ</t>
    </rPh>
    <rPh sb="5" eb="6">
      <t>ヨ</t>
    </rPh>
    <rPh sb="7" eb="8">
      <t>ト</t>
    </rPh>
    <rPh sb="9" eb="10">
      <t>アタイ</t>
    </rPh>
    <phoneticPr fontId="4"/>
  </si>
  <si>
    <t>集計結果</t>
    <rPh sb="0" eb="4">
      <t>シュウケイケッカ</t>
    </rPh>
    <phoneticPr fontId="4"/>
  </si>
  <si>
    <t>日毎のエネルギー使用量</t>
    <rPh sb="0" eb="2">
      <t>ヒゴト</t>
    </rPh>
    <rPh sb="8" eb="11">
      <t>シヨウリョウ</t>
    </rPh>
    <phoneticPr fontId="4"/>
  </si>
  <si>
    <t>交付申請時の計画エネルギー使用量の算出について</t>
    <rPh sb="0" eb="2">
      <t>コウフ</t>
    </rPh>
    <rPh sb="2" eb="5">
      <t>シンセイジ</t>
    </rPh>
    <rPh sb="6" eb="8">
      <t>ケイカク</t>
    </rPh>
    <rPh sb="13" eb="16">
      <t>シヨウリョウ</t>
    </rPh>
    <rPh sb="17" eb="19">
      <t>サンシュツ</t>
    </rPh>
    <phoneticPr fontId="4"/>
  </si>
  <si>
    <t>計測開始日時、計測終了日時、計測日数、計測時間は下表に入力された結果より自動反映、自動算出されます。
※ 計測日数が連続1週間以上（7日以上（168時間以上））あることを確認してください。</t>
    <phoneticPr fontId="4"/>
  </si>
  <si>
    <t>計測期間における計画稼働日数・計画生産量</t>
    <rPh sb="0" eb="4">
      <t>ケイソクキカン</t>
    </rPh>
    <rPh sb="8" eb="14">
      <t>ケイカクカドウニッスウ</t>
    </rPh>
    <rPh sb="15" eb="17">
      <t>ケイカク</t>
    </rPh>
    <phoneticPr fontId="4"/>
  </si>
  <si>
    <t>積算計の読み取り値</t>
    <rPh sb="0" eb="2">
      <t>セキサン</t>
    </rPh>
    <rPh sb="2" eb="3">
      <t>ケイ</t>
    </rPh>
    <rPh sb="4" eb="5">
      <t>ヨ</t>
    </rPh>
    <rPh sb="6" eb="7">
      <t>ト</t>
    </rPh>
    <rPh sb="8" eb="9">
      <t>アタイ</t>
    </rPh>
    <phoneticPr fontId="4"/>
  </si>
  <si>
    <t>年間の推計エネルギー使用量と使用エネルギーから
原油換算された年間の推計エネルギー使用量が自動算出されます。</t>
    <rPh sb="0" eb="2">
      <t>ネンカン</t>
    </rPh>
    <rPh sb="3" eb="5">
      <t>スイケイ</t>
    </rPh>
    <rPh sb="10" eb="13">
      <t>シヨウリョウ</t>
    </rPh>
    <rPh sb="14" eb="16">
      <t>シヨウ</t>
    </rPh>
    <rPh sb="24" eb="28">
      <t>ゲンユカンサン</t>
    </rPh>
    <rPh sb="31" eb="33">
      <t>ネンカン</t>
    </rPh>
    <rPh sb="34" eb="36">
      <t>スイケイ</t>
    </rPh>
    <rPh sb="41" eb="44">
      <t>シヨウリョウ</t>
    </rPh>
    <rPh sb="45" eb="49">
      <t>ジドウサンシュツ</t>
    </rPh>
    <phoneticPr fontId="4"/>
  </si>
  <si>
    <t>交付申請時の計画エネルギー使用量の算出について</t>
    <phoneticPr fontId="4"/>
  </si>
  <si>
    <t>【書類一覧】</t>
    <rPh sb="1" eb="3">
      <t>ショルイ</t>
    </rPh>
    <rPh sb="3" eb="5">
      <t>イチラン</t>
    </rPh>
    <phoneticPr fontId="4"/>
  </si>
  <si>
    <t>電気</t>
    <rPh sb="0" eb="2">
      <t>デンキ</t>
    </rPh>
    <phoneticPr fontId="4"/>
  </si>
  <si>
    <t>令和３年度補正予算 省エネルギー投資促進支援事業費補助金
【報告方法1】年間エネルギー使用量計算書</t>
    <rPh sb="5" eb="9">
      <t>ホセイヨサン</t>
    </rPh>
    <phoneticPr fontId="4"/>
  </si>
  <si>
    <t>入力様式【No.1】～【No.12】</t>
    <rPh sb="0" eb="4">
      <t>ニュウリョクヨウシキ</t>
    </rPh>
    <phoneticPr fontId="4"/>
  </si>
  <si>
    <t>【計画値】年間の運転日数</t>
    <rPh sb="1" eb="3">
      <t>ケイカク</t>
    </rPh>
    <rPh sb="3" eb="4">
      <t>チ</t>
    </rPh>
    <rPh sb="5" eb="7">
      <t>ネンカン</t>
    </rPh>
    <rPh sb="8" eb="10">
      <t>ウンテン</t>
    </rPh>
    <rPh sb="10" eb="12">
      <t>ニッスウ</t>
    </rPh>
    <phoneticPr fontId="4"/>
  </si>
  <si>
    <t>【計画値】年間の生産量</t>
    <rPh sb="1" eb="3">
      <t>ケイカク</t>
    </rPh>
    <rPh sb="3" eb="4">
      <t>チ</t>
    </rPh>
    <rPh sb="5" eb="7">
      <t>ネンカン</t>
    </rPh>
    <rPh sb="8" eb="11">
      <t>セイサンリョウ</t>
    </rPh>
    <phoneticPr fontId="4"/>
  </si>
  <si>
    <t>計測開始時刻</t>
    <rPh sb="0" eb="4">
      <t>ケイソクカイシ</t>
    </rPh>
    <rPh sb="4" eb="6">
      <t>ジコク</t>
    </rPh>
    <phoneticPr fontId="4"/>
  </si>
  <si>
    <t>計測終了時刻</t>
    <rPh sb="0" eb="2">
      <t>ケイソク</t>
    </rPh>
    <rPh sb="2" eb="4">
      <t>シュウリョウ</t>
    </rPh>
    <rPh sb="4" eb="6">
      <t>ジコク</t>
    </rPh>
    <phoneticPr fontId="4"/>
  </si>
  <si>
    <t>計測時刻</t>
    <rPh sb="0" eb="2">
      <t>ケイソク</t>
    </rPh>
    <rPh sb="2" eb="4">
      <t>ジコク</t>
    </rPh>
    <phoneticPr fontId="4"/>
  </si>
  <si>
    <t>計測日/計測開始時刻</t>
    <rPh sb="0" eb="3">
      <t>ケイソクビ</t>
    </rPh>
    <rPh sb="4" eb="6">
      <t>ケイソク</t>
    </rPh>
    <rPh sb="6" eb="8">
      <t>カイシ</t>
    </rPh>
    <rPh sb="8" eb="10">
      <t>ジコク</t>
    </rPh>
    <phoneticPr fontId="4"/>
  </si>
  <si>
    <t>計測日/計測終了時刻</t>
    <rPh sb="0" eb="3">
      <t>ケイソクビ</t>
    </rPh>
    <rPh sb="4" eb="6">
      <t>ケイソク</t>
    </rPh>
    <rPh sb="6" eb="8">
      <t>シュウリョウ</t>
    </rPh>
    <rPh sb="8" eb="10">
      <t>ジコク</t>
    </rPh>
    <phoneticPr fontId="4"/>
  </si>
  <si>
    <t>計測開始時刻/計測終了時刻</t>
    <phoneticPr fontId="4"/>
  </si>
  <si>
    <t>計測時刻</t>
    <phoneticPr fontId="4"/>
  </si>
  <si>
    <t>集計された稼働日・生産量の数値が計測期間における実績稼働日数・実績生産量に自動反映されます。</t>
    <rPh sb="37" eb="41">
      <t>ジドウハンエイ</t>
    </rPh>
    <phoneticPr fontId="4"/>
  </si>
  <si>
    <t>シート名</t>
    <rPh sb="3" eb="4">
      <t>メイ</t>
    </rPh>
    <phoneticPr fontId="4"/>
  </si>
  <si>
    <t>提出要否</t>
    <rPh sb="0" eb="2">
      <t>テイシュツ</t>
    </rPh>
    <rPh sb="2" eb="4">
      <t>ヨウヒ</t>
    </rPh>
    <phoneticPr fontId="4"/>
  </si>
  <si>
    <t>シートの説明</t>
    <rPh sb="4" eb="6">
      <t>セツメイ</t>
    </rPh>
    <phoneticPr fontId="4"/>
  </si>
  <si>
    <t>原則不要</t>
    <rPh sb="0" eb="4">
      <t>ゲンソクフヨウ</t>
    </rPh>
    <phoneticPr fontId="4"/>
  </si>
  <si>
    <t>要提出</t>
    <rPh sb="0" eb="1">
      <t>ヨウ</t>
    </rPh>
    <rPh sb="1" eb="3">
      <t>テイシュツ</t>
    </rPh>
    <phoneticPr fontId="4"/>
  </si>
  <si>
    <t>計画値に基づいて、計測期間における計画の稼働日数・生産量が表示されます。
計測期間における実績稼働日数・実績生産量が、この数値より大きく乖離していないことを確認してください。
なお、計画の稼働日数・生産量から大きく乖離している場合は、補正計算を検討してください。
ただし、補正計算の可否は、交付申請時の【補正計算適用可否の対応表】（公募要領P22参照）に基づきます。</t>
    <rPh sb="45" eb="47">
      <t>ジッセキ</t>
    </rPh>
    <phoneticPr fontId="4"/>
  </si>
  <si>
    <t>連続計測の場合は、以下の通りに入力してください。
  ・計測開始時刻  0:00
  ・計測終了時刻  24:00
なお、計測開始日と終了日の時刻について、「0:00（24:00）」ではない場合は、計測状況に基づいて時刻を入力
してください。</t>
    <rPh sb="9" eb="11">
      <t>イカ</t>
    </rPh>
    <rPh sb="12" eb="13">
      <t>トオ</t>
    </rPh>
    <phoneticPr fontId="4"/>
  </si>
  <si>
    <t>計測日/計測時刻 （計測開始）</t>
    <rPh sb="0" eb="3">
      <t>ケイソクビ</t>
    </rPh>
    <rPh sb="10" eb="14">
      <t>ケイソクカイシ</t>
    </rPh>
    <phoneticPr fontId="4"/>
  </si>
  <si>
    <t>計測日/計測時刻 （計測終了）</t>
    <rPh sb="0" eb="3">
      <t>ケイソクビ</t>
    </rPh>
    <rPh sb="4" eb="6">
      <t>ケイソク</t>
    </rPh>
    <rPh sb="6" eb="8">
      <t>ジコク</t>
    </rPh>
    <rPh sb="10" eb="14">
      <t>ケイソクシュウリョウ</t>
    </rPh>
    <phoneticPr fontId="4"/>
  </si>
  <si>
    <t>■計測のタイミング、計測間隔について
  ・できるだけ毎日同じ時刻で指針値の計測を行ってください。
  ・夜中の24:00は、翌日の0:00として入力してください。
  ・計測の間隔は、その日の稼働の間隔となるべく合うように、その日の稼働が始まる前、もしくは稼働が
    終わった後のタイミングで計測を行ってください。
   ※非営業日などで計測できない期間においては、計測は不要です。
■写真について
  ・計測の根拠として、可能な範囲で写真撮影を行ってください。
  ・計測の開始と終了の写真撮影は極力行うようにしてください。
  ・写真については提出を求める場合がありますので、大切に保管してください。</t>
    <phoneticPr fontId="4"/>
  </si>
  <si>
    <t>電力使用量 (計測方法③電流計の場合のみ)</t>
    <rPh sb="0" eb="5">
      <t>デンリョクシヨウリョウ</t>
    </rPh>
    <rPh sb="12" eb="15">
      <t>デンリュウケイ</t>
    </rPh>
    <rPh sb="16" eb="18">
      <t>バアイ</t>
    </rPh>
    <phoneticPr fontId="4"/>
  </si>
  <si>
    <t>提出様式</t>
    <rPh sb="0" eb="2">
      <t>テイシュツ</t>
    </rPh>
    <rPh sb="2" eb="4">
      <t>ヨウシキ</t>
    </rPh>
    <phoneticPr fontId="4"/>
  </si>
  <si>
    <t>使用エネルギー
が電気のとき</t>
    <rPh sb="0" eb="2">
      <t>シヨウ</t>
    </rPh>
    <phoneticPr fontId="4"/>
  </si>
  <si>
    <t>交付申請時の計画エネルギー
使用量の算出について</t>
    <rPh sb="0" eb="5">
      <t>コウフシンセイジ</t>
    </rPh>
    <rPh sb="6" eb="8">
      <t>ケイカク</t>
    </rPh>
    <rPh sb="14" eb="17">
      <t>シヨウリョウ</t>
    </rPh>
    <rPh sb="18" eb="20">
      <t>サンシュツ</t>
    </rPh>
    <phoneticPr fontId="4"/>
  </si>
  <si>
    <t>更新範囲A</t>
    <rPh sb="0" eb="2">
      <t>コウシン</t>
    </rPh>
    <rPh sb="2" eb="4">
      <t>ハンイ</t>
    </rPh>
    <phoneticPr fontId="4"/>
  </si>
  <si>
    <t>※</t>
    <phoneticPr fontId="4"/>
  </si>
  <si>
    <t>〇○○株式会社</t>
    <rPh sb="3" eb="7">
      <t>カブシキガイシャ</t>
    </rPh>
    <phoneticPr fontId="4"/>
  </si>
  <si>
    <t>△△△事業所</t>
    <rPh sb="3" eb="6">
      <t>ジギョウショ</t>
    </rPh>
    <phoneticPr fontId="4"/>
  </si>
  <si>
    <t>-</t>
    <phoneticPr fontId="4"/>
  </si>
  <si>
    <t>計測系統ごとに計測系統No.を入力してください。</t>
    <rPh sb="0" eb="2">
      <t>ケイソク</t>
    </rPh>
    <rPh sb="2" eb="4">
      <t>ケイトウ</t>
    </rPh>
    <rPh sb="7" eb="9">
      <t>ケイソク</t>
    </rPh>
    <rPh sb="9" eb="11">
      <t>ケイトウ</t>
    </rPh>
    <rPh sb="15" eb="17">
      <t>ニュウリョク</t>
    </rPh>
    <phoneticPr fontId="4"/>
  </si>
  <si>
    <t>補助事業者名（設備使用者名）を補助事業ポータルから転記してください。</t>
  </si>
  <si>
    <t>事業所名称を補助事業ポータルから転記してください。</t>
  </si>
  <si>
    <t>更新範囲名を補助事業ポータルから転記してください。</t>
    <rPh sb="0" eb="5">
      <t>コウシンハンイメイ</t>
    </rPh>
    <phoneticPr fontId="4"/>
  </si>
  <si>
    <t>計測対象の設備区分をプルダウンから選択してください。</t>
  </si>
  <si>
    <t>計測対象の使用エネルギーをプルダウンから選択してください。</t>
  </si>
  <si>
    <t>交付申請時の計画エネルギー使用量について、いずれかをプルダウンから選択してください。
  ・計画稼働日数（稼働時間）に基づいて算出
  ・計画生産量に基づいて算出
  ※ 交付申請時に指定計算を行った場合 ⇒ 「計画稼働日数（稼働時間）に基づいて算出」を選択してください。
  ※ 交付申請時に独自計算を行った場合 ⇒ 独自計算の内容に基づいて選択してください。</t>
  </si>
  <si>
    <t>計測の方法について、いずれかをプルダウンから選択してください。
  ・ログデータをもとに計測結果を集計
  ・積算計の読み取り値を記録
選択内容によって、計測結果の入力セルが異なります。</t>
    <rPh sb="57" eb="58">
      <t>ケイ</t>
    </rPh>
    <rPh sb="61" eb="62">
      <t>ト</t>
    </rPh>
    <phoneticPr fontId="4"/>
  </si>
  <si>
    <t>計測月をプルダウンから選択してください。</t>
  </si>
  <si>
    <t>kg</t>
    <phoneticPr fontId="4"/>
  </si>
  <si>
    <t>-</t>
    <phoneticPr fontId="4"/>
  </si>
  <si>
    <t>入力様式の情報を個票に反映し、それらを集約します。こちらを提出してください。
＜一括で出力する書類＞
   ・各個票： 【報告方法1】年間エネルギー使用量計算書</t>
    <rPh sb="0" eb="2">
      <t>ニュウリョク</t>
    </rPh>
    <rPh sb="2" eb="4">
      <t>ヨウシキ</t>
    </rPh>
    <rPh sb="5" eb="7">
      <t>ジョウホウ</t>
    </rPh>
    <rPh sb="8" eb="10">
      <t>コヒョウ</t>
    </rPh>
    <rPh sb="11" eb="13">
      <t>ハンエイ</t>
    </rPh>
    <rPh sb="19" eb="21">
      <t>シュウヤク</t>
    </rPh>
    <rPh sb="29" eb="31">
      <t>テイシュツ</t>
    </rPh>
    <rPh sb="41" eb="43">
      <t>イッカツ</t>
    </rPh>
    <rPh sb="44" eb="46">
      <t>シュツリョク</t>
    </rPh>
    <rPh sb="48" eb="50">
      <t>ショルイ</t>
    </rPh>
    <rPh sb="56" eb="57">
      <t>カク</t>
    </rPh>
    <rPh sb="57" eb="59">
      <t>コヒョウ</t>
    </rPh>
    <rPh sb="68" eb="69">
      <t>トシ</t>
    </rPh>
    <phoneticPr fontId="4"/>
  </si>
  <si>
    <t>計測開始日時を入力してください。</t>
    <rPh sb="0" eb="2">
      <t>ケイソク</t>
    </rPh>
    <rPh sb="2" eb="4">
      <t>カイシ</t>
    </rPh>
    <rPh sb="4" eb="6">
      <t>ニチジ</t>
    </rPh>
    <phoneticPr fontId="4"/>
  </si>
  <si>
    <t>入力された計測日、計測終了時刻から計測終了日時が自動表示されます。</t>
    <rPh sb="5" eb="8">
      <t>ケイソクビ</t>
    </rPh>
    <rPh sb="17" eb="23">
      <t>ケイソクシュウリョウニチジ</t>
    </rPh>
    <rPh sb="24" eb="28">
      <t>ジドウヒョウジ</t>
    </rPh>
    <phoneticPr fontId="4"/>
  </si>
  <si>
    <t>・交付申請時の計画エネルギー使用量を、計画稼働日数（稼働時間）に基づいて算出している場合：
  交付申請時の計画値である「年間の運転日数」を入力してください。
  併せて、その計画値に該当する更新範囲名を入力してください。
※ 計測対象設備の計画値が複数ある場合は、最長の日数を記載してください。
・交付申請時の計画エネルギー使用量を、計画生産量に基づいて算出している場合：
  交付申請時の計画値である「年間の生産量」を入力してください。
  併せて、その計画値に該当する更新範囲名を入力してください。
  また、その際、生産量単位は交付申請時に設定した単位としてください。</t>
    <rPh sb="208" eb="211">
      <t>セイサンリョウ</t>
    </rPh>
    <rPh sb="262" eb="263">
      <t>サイ</t>
    </rPh>
    <rPh sb="264" eb="269">
      <t>セイサンリョウタンイ</t>
    </rPh>
    <rPh sb="270" eb="275">
      <t>コウフシンセイジ</t>
    </rPh>
    <rPh sb="276" eb="278">
      <t>セッテイ</t>
    </rPh>
    <rPh sb="280" eb="282">
      <t>タンイ</t>
    </rPh>
    <phoneticPr fontId="4"/>
  </si>
  <si>
    <t>電力使用量は、日毎の計測期間における平均電流値、計測時間と、計測状況に入力された情報を基にして、
以下の計算式で算出しています。
電源が三相の場合： 電力使用量[kWh] ＝ √3 × 電圧[V] × 平均電流値[A] × 計測時間[h] ÷ 1000
電源が単相の場合： 電力使用量[kWh] ＝ 電圧[V] × 平均電流値[A] × 計測時間[h] ÷ 1000</t>
    <rPh sb="43" eb="44">
      <t>モト</t>
    </rPh>
    <phoneticPr fontId="4"/>
  </si>
  <si>
    <t>計測期間の実測エネルギー使用量</t>
    <rPh sb="0" eb="4">
      <t>ケイソクキカン</t>
    </rPh>
    <rPh sb="5" eb="7">
      <t>ジッソク</t>
    </rPh>
    <rPh sb="12" eb="15">
      <t>シヨウリョウ</t>
    </rPh>
    <phoneticPr fontId="4"/>
  </si>
  <si>
    <t>入力された計測日、計測時刻から計測終了日時が自動表示されます。</t>
    <rPh sb="5" eb="8">
      <t>ケイソクビ</t>
    </rPh>
    <rPh sb="15" eb="21">
      <t>ケイソクシュウリョウニチジ</t>
    </rPh>
    <rPh sb="22" eb="26">
      <t>ジドウヒョウジ</t>
    </rPh>
    <phoneticPr fontId="4"/>
  </si>
  <si>
    <t>積算計の読み取り値を入力してください。
エネルギー使用量は前日との差分で自動で算出されます。</t>
    <rPh sb="2" eb="3">
      <t>ケイ</t>
    </rPh>
    <rPh sb="6" eb="7">
      <t>ト</t>
    </rPh>
    <phoneticPr fontId="4"/>
  </si>
  <si>
    <t>「BAA211-01-」から始まる「申請書番号」を入力してください。</t>
    <phoneticPr fontId="4"/>
  </si>
  <si>
    <t>・交付申請時の計画エネルギー使用量を、計画稼働日数（稼働時間）に基づいて算出している場合：
  設備を稼働した日には「1」、非稼働日には「0」を入力してください。
・交付申請時の計画エネルギー使用量を、計画生産量に基づいて算出している場合：
  設備を稼働した日の生産量および生産量単位を入力してください。
＜入力する数値の考え方＞
 ・設備を稼働した日は、稼働日は「1」を入力してください。
 ・非営業日など、計測できない期間の場合は、稼働日は「0」を入力してください。
 ・設備の稼働の途中から計測を開始/終了した場合は、実態に合わせて入力してください。
　  (例)稼働の開始/終了は9:00～17:00で、計測の開始/終了が13：00～17：00の場合、
         稼働日(稼働時間)の入力すべき値は実態に合わせて「0.5」と入力してください。
 ・生産量も同様に、上記の稼働日(稼働時間)の考え方に沿って1日分の生産量の実績を入力してください。
    (例)稼働の開始/終了は9:00～17:00で生産量が「1,000kg」だった場合
　　　　計測の開始/終了が13:00～17:00の場合の入力すべき値は実態に合わせて「500kg」としてください。
・複数の稼働条件の設備を計測する場合の稼働日(生産量)については、計画値を算出した方法で実績稼働
  状況を入力してください。</t>
    <phoneticPr fontId="4"/>
  </si>
  <si>
    <t>集計された稼働日・生産量の合計は、「■計画稼働状況との比較」の「実績稼働日数・実績生産量」に自動反映
されます。</t>
    <rPh sb="46" eb="48">
      <t>ジドウ</t>
    </rPh>
    <rPh sb="48" eb="50">
      <t>ハンエイ</t>
    </rPh>
    <phoneticPr fontId="4"/>
  </si>
  <si>
    <t>平均電流値 (計測方法③電流計の場合のみ)</t>
    <rPh sb="0" eb="4">
      <t>ヘイキンデンリュウ</t>
    </rPh>
    <rPh sb="4" eb="5">
      <t>チ</t>
    </rPh>
    <rPh sb="7" eb="9">
      <t>ケイソク</t>
    </rPh>
    <rPh sb="9" eb="11">
      <t>ホウホウ</t>
    </rPh>
    <rPh sb="12" eb="15">
      <t>デンリュウケイ</t>
    </rPh>
    <phoneticPr fontId="4"/>
  </si>
  <si>
    <t>計測機器の種類をプルダウンから選択してください。
  ※ 外付けの計測機器を選択した場合 ⇒ 計測機器のメーカー名と型番を併せて入力してください。
  ※ 設備内蔵の計測機器を選択した場合 ⇒ 計測機器のメーカー名と型番は入力不要です。</t>
    <phoneticPr fontId="4"/>
  </si>
  <si>
    <t>集計された稼働日・生産量の合計を、「■計画稼働状況との比較」の「実績稼働日数・実績生産量」の入力欄
に転記してください。</t>
    <phoneticPr fontId="4"/>
  </si>
  <si>
    <t>・交付申請時の計画エネルギー使用量を、計画稼働日数（稼働時間）に基づいて算出している場合：
  設備を稼働した日には「1」、非稼働日には「0」を入力してください。
・交付申請時の計画エネルギー使用量を、計画生産量に基づいて算出している場合：
  設備を稼働した日の生産量および生産量単位を入力してください。
＜入力する数値の考え方＞
 ・設備を稼働した日は、稼働日は「1」を入力してください。
 ・非営業日など、計測できない期間の場合は、稼働日は「0」を入力してください。
 ・設備の稼働の途中から計測を開始/終了した場合は、実態に合わせて入力してください。
　  (例)稼働の開始/終了は9:00～17:00で、計測の開始/終了が13：00～17：00の場合、
         稼働日(稼働時間)の入力すべき値は実態に合わせて「0.5」と入力してください。
 ・生産量も同様に、上記の稼働日(稼働時間)の考え方に沿って1日分の生産量の実績を入力してください。
    (例)稼働の開始/終了は9:00～17:00で生産量が「1,000kg」だった場合
　　　　計測の開始/終了が13:00～17:00の場合の入力すべき値は実態に合わせて「500kg」としてください。
・複数の稼働条件の設備を計測する場合の稼働日(生産量)については、計画値を算出した方法で実績稼働
  状況を入力してください。</t>
    <phoneticPr fontId="4"/>
  </si>
  <si>
    <t>使用エネルギーが電気の場合は、いずれかの計測方法を以下のプルダウンから選択してください。
  ①積算電力量計で電力量を計測
  ②簡易電力計で電流値を計測し、電圧・力率は設定値とする（電力量は機器で算出する）
  ③電流計で計測する（平均電流値をもとに事業者自ら電力量を算出する）
  ・計測方法が、②簡易電力量計の場合は、計測機器にセットされた電源、電圧、力率を入力してください。
   ※ 数値によっては、力率の説明や根拠書類を求める場合があります。
   ※ 電力使用量については、計測機器より出力される結果を基に入力してください。
  ・計測方法が、③電流計の場合は、電源、電圧、力率を入力してください。
   ※ 数値によっては、力率の説明や根拠書類を求める場合があります。
   ※ 入力した数値は、電力使用量の自動算出に用いられます。</t>
    <rPh sb="209" eb="211">
      <t>セツメイ</t>
    </rPh>
    <rPh sb="259" eb="260">
      <t>モト</t>
    </rPh>
    <rPh sb="325" eb="327">
      <t>セツメイ</t>
    </rPh>
    <phoneticPr fontId="4"/>
  </si>
  <si>
    <t>使用エネルギーが電気の場合は、いずれかの計測方法を以下のプルダウンから選択してください。
  ①積算電力量計で電力量を計測
  ②簡易電力計で電流値を計測し、電圧・力率は設定値とする（電力量は機器で算出する）
  ③電流計で計測する（平均電流値をもとに事業者自ら電力量を算出する）
  ・計測方法が、②簡易電力量計の場合は、計測機器にセットされた電源、電圧、力率を入力してください。
   ※ 数値によっては、力率の説明や根拠書類を求める場合があります。
   ※ 電力使用量については、計測機器より出力される結果を基に入力してください。
  ・計測方法が、③電流計の場合は、電源、電圧、力率を入力してください。
   ※ 数値によっては、力率の説明や根拠書類を求める場合があります。
   ※ 入力した数値は、電力使用量の自動算出に用いられます。
※ 計測の方法が「積算計の読み取り値を記録」の場合、選択不要です。</t>
    <rPh sb="209" eb="211">
      <t>セツメイ</t>
    </rPh>
    <rPh sb="259" eb="260">
      <t>モト</t>
    </rPh>
    <rPh sb="325" eb="327">
      <t>セツメイ</t>
    </rPh>
    <rPh sb="380" eb="382">
      <t>ケイソク</t>
    </rPh>
    <rPh sb="383" eb="385">
      <t>ホウホウ</t>
    </rPh>
    <rPh sb="401" eb="403">
      <t>バアイ</t>
    </rPh>
    <rPh sb="404" eb="408">
      <t>センタクフヨウ</t>
    </rPh>
    <phoneticPr fontId="4"/>
  </si>
  <si>
    <t>計画が稼働日（稼働時間）に基づく場合</t>
    <rPh sb="0" eb="2">
      <t>ケイカク</t>
    </rPh>
    <rPh sb="3" eb="6">
      <t>カドウビ</t>
    </rPh>
    <rPh sb="8" eb="12">
      <t>カドウジカン</t>
    </rPh>
    <rPh sb="14" eb="15">
      <t>モトバアイ</t>
    </rPh>
    <phoneticPr fontId="4"/>
  </si>
  <si>
    <t>・交付申請時の計画エネルギー使用量を、計画稼働日数（稼働時間）に基づいて算出している場合：
  交付申請時の計画値である「年間の運転日数」を入力してください。
  併せて、その計画値に該当する更新範囲名を入力してください。
・交付申請時の計画エネルギー使用量を、計画生産量に基づいて算出している場合：
  交付申請時の計画値である「年間の生産量」を入力してください。
  併せて、その計画値に該当する更新範囲名を入力してください。
  また、その際、生産量単位は交付申請時に設定した単位としてください。</t>
    <rPh sb="170" eb="173">
      <t>セイサンリョウ</t>
    </rPh>
    <rPh sb="224" eb="225">
      <t>サイ</t>
    </rPh>
    <rPh sb="226" eb="231">
      <t>セイサンリョウタンイ</t>
    </rPh>
    <rPh sb="232" eb="237">
      <t>コウフシンセイジ</t>
    </rPh>
    <rPh sb="238" eb="240">
      <t>セッテイ</t>
    </rPh>
    <rPh sb="242" eb="244">
      <t>タンイ</t>
    </rPh>
    <phoneticPr fontId="4"/>
  </si>
  <si>
    <t>設備区分・使用エネルギー、かつ更新範囲毎に、計測情報および計測結果を記入してください。
こちらの入力様式は原則提出不要ですが、必要に応じて提出を求める場合がありますので、
大切に保管してください。
※ 入力様式【No.12】を超える場合、及び、設備区分・使用エネルギーが複数ある場合には、
「【報告方法1】年間エネルギー使用量計算書（生産設備）.xlsx」を追加作成してください。</t>
    <rPh sb="15" eb="19">
      <t>コウシンハンイ</t>
    </rPh>
    <rPh sb="19" eb="20">
      <t>ゴト</t>
    </rPh>
    <rPh sb="22" eb="26">
      <t>ケイソクジョウホウ</t>
    </rPh>
    <rPh sb="29" eb="33">
      <t>ケイソクケッカ</t>
    </rPh>
    <rPh sb="34" eb="36">
      <t>キニュウ</t>
    </rPh>
    <rPh sb="48" eb="52">
      <t>ニュウリョクヨウシキ</t>
    </rPh>
    <rPh sb="114" eb="115">
      <t>コ</t>
    </rPh>
    <rPh sb="117" eb="119">
      <t>バアイ</t>
    </rPh>
    <rPh sb="120" eb="121">
      <t>オヨ</t>
    </rPh>
    <rPh sb="168" eb="170">
      <t>セイサン</t>
    </rPh>
    <phoneticPr fontId="4"/>
  </si>
  <si>
    <t>プラスチック加工機械</t>
    <rPh sb="6" eb="8">
      <t>カコウ</t>
    </rPh>
    <rPh sb="8" eb="10">
      <t>キカイ</t>
    </rPh>
    <phoneticPr fontId="4"/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</si>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</sst>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176" formatCode="0.0"/>
    <numFmt numFmtId="177" formatCode="#,##0.0;[Red]\-#,##0.0"/>
    <numFmt numFmtId="178" formatCode="#,##0.0;\-#,##0.0"/>
    <numFmt numFmtId="179" formatCode="#,##0.00_ "/>
    <numFmt numFmtId="180" formatCode="0.000000"/>
    <numFmt numFmtId="181" formatCode="yyyy/m/d;@"/>
    <numFmt numFmtId="182" formatCode="0.0_);[Red]\(0.0\)"/>
    <numFmt numFmtId="183" formatCode="h:mm;@"/>
    <numFmt numFmtId="184" formatCode="[h]:mm"/>
    <numFmt numFmtId="185" formatCode="0.0&quot;日&quot;"/>
    <numFmt numFmtId="186" formatCode="0.00&quot;h&quot;"/>
    <numFmt numFmtId="187" formatCode="0_);[Red]\(0\)"/>
    <numFmt numFmtId="188" formatCode="0.00000_);[Red]\(0.00000\)"/>
    <numFmt numFmtId="189" formatCode="0.00_);[Red]\(0.00\)"/>
    <numFmt numFmtId="190" formatCode="#,##0.0_ "/>
    <numFmt numFmtId="191" formatCode="#,##0.0_);[Red]\(#,##0.0\)"/>
    <numFmt numFmtId="192" formatCode="0.00000"/>
    <numFmt numFmtId="193" formatCode="0.00_ "/>
    <numFmt numFmtId="194" formatCode="0.0_ "/>
    <numFmt numFmtId="195" formatCode="yyyy/m/d\ h:mm;@"/>
    <numFmt numFmtId="196" formatCode="0_ "/>
    <numFmt numFmtId="197" formatCode="#,##0.000_ ;[Red]\-#,##0.000\ "/>
    <numFmt numFmtId="198" formatCode="0.0_ ;[Red]\-0.0\ "/>
  </numFmts>
  <fonts count="47" x14ac:knownFonts="1">
    <font>
      <sz val="12"/>
      <color theme="1"/>
      <name val="Arial"/>
      <family val="2"/>
    </font>
    <font>
      <sz val="11"/>
      <color theme="1"/>
      <name val="游ゴシック"/>
      <family val="2"/>
      <charset val="128"/>
      <scheme val="minor"/>
    </font>
    <font>
      <sz val="12"/>
      <color theme="1"/>
      <name val="Arial"/>
      <family val="2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b/>
      <sz val="20"/>
      <color theme="1"/>
      <name val="ＭＳ Ｐゴシック"/>
      <family val="3"/>
      <charset val="128"/>
    </font>
    <font>
      <b/>
      <sz val="26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4"/>
      <color theme="1"/>
      <name val="ＭＳ Ｐゴシック"/>
      <family val="3"/>
      <charset val="128"/>
    </font>
    <font>
      <sz val="14"/>
      <color rgb="FFFF0000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24"/>
      <color theme="1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rgb="FF0070C0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b/>
      <sz val="12"/>
      <color theme="1"/>
      <name val="ＭＳ Ｐゴシック"/>
      <family val="2"/>
      <charset val="128"/>
    </font>
    <font>
      <b/>
      <sz val="12"/>
      <color theme="1"/>
      <name val="Calibri"/>
      <family val="2"/>
    </font>
    <font>
      <sz val="12"/>
      <color theme="1"/>
      <name val="ＭＳ ゴシック"/>
      <family val="3"/>
      <charset val="128"/>
    </font>
    <font>
      <sz val="12"/>
      <color theme="1"/>
      <name val="ＭＳ Ｐゴシック"/>
      <family val="2"/>
      <charset val="128"/>
    </font>
    <font>
      <sz val="12"/>
      <color theme="1"/>
      <name val="Calibri"/>
      <family val="2"/>
    </font>
    <font>
      <sz val="6"/>
      <name val="游ゴシック"/>
      <family val="2"/>
      <charset val="128"/>
      <scheme val="minor"/>
    </font>
    <font>
      <sz val="20"/>
      <color theme="1"/>
      <name val="ＭＳ Ｐゴシック"/>
      <family val="3"/>
      <charset val="128"/>
    </font>
    <font>
      <b/>
      <sz val="26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2"/>
      <color theme="0"/>
      <name val="ＭＳ Ｐゴシック"/>
      <family val="3"/>
      <charset val="128"/>
    </font>
    <font>
      <sz val="16"/>
      <color theme="0"/>
      <name val="ＭＳ Ｐゴシック"/>
      <family val="3"/>
      <charset val="128"/>
    </font>
    <font>
      <sz val="18"/>
      <color theme="0"/>
      <name val="ＭＳ Ｐゴシック"/>
      <family val="3"/>
      <charset val="128"/>
    </font>
    <font>
      <sz val="10"/>
      <color theme="0"/>
      <name val="ＭＳ Ｐゴシック"/>
      <family val="3"/>
      <charset val="128"/>
    </font>
    <font>
      <sz val="14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sz val="12"/>
      <color rgb="FFFFFF00"/>
      <name val="ＭＳ Ｐゴシック"/>
      <family val="2"/>
      <charset val="128"/>
    </font>
    <font>
      <sz val="12"/>
      <color rgb="FFFF0000"/>
      <name val="ＭＳ Ｐゴシック"/>
      <family val="2"/>
      <charset val="128"/>
    </font>
    <font>
      <sz val="12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4"/>
      <color rgb="FF0070C0"/>
      <name val="ＭＳ Ｐゴシック"/>
      <family val="3"/>
      <charset val="128"/>
    </font>
    <font>
      <sz val="16"/>
      <color rgb="FF0070C0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22"/>
      <name val="ＭＳ Ｐゴシック"/>
      <family val="3"/>
      <charset val="128"/>
    </font>
    <font>
      <b/>
      <sz val="20"/>
      <color rgb="FF0070C0"/>
      <name val="ＭＳ Ｐゴシック"/>
      <family val="3"/>
      <charset val="128"/>
    </font>
  </fonts>
  <fills count="1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rgb="FFF2F2F2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0" tint="-4.9989318521683403E-2"/>
        <bgColor rgb="FFFFFFCC"/>
      </patternFill>
    </fill>
    <fill>
      <patternFill patternType="solid">
        <fgColor theme="0"/>
        <b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7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 tint="-0.499984740745262"/>
      </right>
      <top style="thin">
        <color indexed="64"/>
      </top>
      <bottom/>
      <diagonal/>
    </border>
    <border>
      <left/>
      <right style="thin">
        <color theme="0" tint="-0.499984740745262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theme="0" tint="-0.499984740745262"/>
      </right>
      <top style="medium">
        <color indexed="64"/>
      </top>
      <bottom/>
      <diagonal/>
    </border>
    <border>
      <left style="thin">
        <color theme="0" tint="-0.499984740745262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theme="0" tint="-0.499984740745262"/>
      </right>
      <top/>
      <bottom style="medium">
        <color indexed="64"/>
      </bottom>
      <diagonal/>
    </border>
    <border>
      <left style="thin">
        <color theme="0" tint="-0.499984740745262"/>
      </left>
      <right/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auto="1"/>
      </top>
      <bottom/>
      <diagonal/>
    </border>
    <border>
      <left style="thin">
        <color theme="0" tint="-0.499984740745262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38" fontId="2" fillId="0" borderId="0" applyFont="0" applyFill="0" applyBorder="0" applyAlignment="0" applyProtection="0">
      <alignment vertical="center"/>
    </xf>
    <xf numFmtId="0" fontId="2" fillId="0" borderId="0"/>
    <xf numFmtId="38" fontId="2" fillId="0" borderId="0" applyFont="0" applyFill="0" applyBorder="0" applyAlignment="0" applyProtection="0">
      <alignment vertical="center"/>
    </xf>
    <xf numFmtId="0" fontId="3" fillId="0" borderId="0"/>
    <xf numFmtId="0" fontId="1" fillId="0" borderId="0">
      <alignment vertical="center"/>
    </xf>
    <xf numFmtId="0" fontId="2" fillId="0" borderId="0"/>
    <xf numFmtId="0" fontId="2" fillId="0" borderId="0"/>
  </cellStyleXfs>
  <cellXfs count="816">
    <xf numFmtId="0" fontId="0" fillId="0" borderId="0" xfId="0"/>
    <xf numFmtId="0" fontId="5" fillId="2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8" fillId="4" borderId="0" xfId="0" applyFont="1" applyFill="1" applyAlignment="1">
      <alignment vertical="center"/>
    </xf>
    <xf numFmtId="0" fontId="5" fillId="4" borderId="0" xfId="0" applyFont="1" applyFill="1" applyAlignment="1">
      <alignment vertical="center"/>
    </xf>
    <xf numFmtId="0" fontId="5" fillId="4" borderId="0" xfId="0" applyFont="1" applyFill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5" fillId="0" borderId="3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 shrinkToFit="1"/>
    </xf>
    <xf numFmtId="0" fontId="3" fillId="0" borderId="0" xfId="0" applyFont="1" applyAlignment="1">
      <alignment vertical="center"/>
    </xf>
    <xf numFmtId="0" fontId="6" fillId="3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9" fillId="5" borderId="0" xfId="0" applyFont="1" applyFill="1" applyAlignment="1">
      <alignment vertical="center"/>
    </xf>
    <xf numFmtId="0" fontId="5" fillId="5" borderId="0" xfId="0" applyFont="1" applyFill="1" applyAlignment="1">
      <alignment vertical="center"/>
    </xf>
    <xf numFmtId="0" fontId="6" fillId="5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6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/>
    </xf>
    <xf numFmtId="0" fontId="5" fillId="0" borderId="2" xfId="0" applyFont="1" applyBorder="1" applyAlignment="1">
      <alignment horizontal="right" vertical="center" shrinkToFit="1"/>
    </xf>
    <xf numFmtId="0" fontId="5" fillId="0" borderId="0" xfId="0" applyFont="1" applyAlignment="1">
      <alignment horizontal="center" vertical="center"/>
    </xf>
    <xf numFmtId="0" fontId="5" fillId="3" borderId="8" xfId="0" applyFont="1" applyFill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8" borderId="12" xfId="0" applyFont="1" applyFill="1" applyBorder="1" applyAlignment="1" applyProtection="1">
      <alignment vertical="center"/>
      <protection locked="0"/>
    </xf>
    <xf numFmtId="0" fontId="5" fillId="0" borderId="1" xfId="0" applyFont="1" applyBorder="1" applyAlignment="1">
      <alignment horizontal="center" vertical="center" shrinkToFit="1"/>
    </xf>
    <xf numFmtId="0" fontId="5" fillId="0" borderId="18" xfId="0" applyFont="1" applyBorder="1" applyAlignment="1">
      <alignment horizontal="center" vertical="center" shrinkToFit="1"/>
    </xf>
    <xf numFmtId="0" fontId="5" fillId="8" borderId="1" xfId="0" applyFont="1" applyFill="1" applyBorder="1" applyAlignment="1" applyProtection="1">
      <alignment horizontal="center" vertical="center" shrinkToFit="1"/>
      <protection locked="0"/>
    </xf>
    <xf numFmtId="2" fontId="10" fillId="3" borderId="8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80" fontId="5" fillId="0" borderId="1" xfId="0" applyNumberFormat="1" applyFont="1" applyBorder="1" applyAlignment="1">
      <alignment horizontal="center" vertical="center"/>
    </xf>
    <xf numFmtId="182" fontId="5" fillId="0" borderId="1" xfId="0" applyNumberFormat="1" applyFont="1" applyBorder="1" applyAlignment="1">
      <alignment horizontal="center" vertical="center"/>
    </xf>
    <xf numFmtId="187" fontId="5" fillId="0" borderId="1" xfId="0" applyNumberFormat="1" applyFont="1" applyBorder="1" applyAlignment="1">
      <alignment horizontal="center" vertical="center"/>
    </xf>
    <xf numFmtId="0" fontId="3" fillId="0" borderId="22" xfId="0" applyFont="1" applyBorder="1" applyAlignment="1">
      <alignment vertical="center"/>
    </xf>
    <xf numFmtId="0" fontId="5" fillId="0" borderId="23" xfId="0" applyFont="1" applyBorder="1" applyAlignment="1">
      <alignment vertical="center"/>
    </xf>
    <xf numFmtId="0" fontId="11" fillId="0" borderId="23" xfId="0" applyFont="1" applyBorder="1" applyAlignment="1">
      <alignment vertical="center"/>
    </xf>
    <xf numFmtId="0" fontId="5" fillId="3" borderId="24" xfId="0" applyFont="1" applyFill="1" applyBorder="1" applyAlignment="1">
      <alignment vertical="center"/>
    </xf>
    <xf numFmtId="187" fontId="5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0" fontId="9" fillId="10" borderId="0" xfId="0" applyFont="1" applyFill="1" applyAlignment="1">
      <alignment vertical="center"/>
    </xf>
    <xf numFmtId="0" fontId="5" fillId="10" borderId="0" xfId="0" applyFont="1" applyFill="1" applyAlignment="1">
      <alignment vertical="center"/>
    </xf>
    <xf numFmtId="0" fontId="9" fillId="10" borderId="0" xfId="2" applyFont="1" applyFill="1" applyAlignment="1">
      <alignment vertical="center"/>
    </xf>
    <xf numFmtId="0" fontId="5" fillId="0" borderId="4" xfId="0" applyFont="1" applyBorder="1" applyAlignment="1">
      <alignment vertical="center"/>
    </xf>
    <xf numFmtId="0" fontId="5" fillId="0" borderId="2" xfId="0" applyFont="1" applyBorder="1" applyAlignment="1">
      <alignment horizontal="center" vertical="center" wrapText="1"/>
    </xf>
    <xf numFmtId="188" fontId="5" fillId="0" borderId="1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46" fontId="5" fillId="0" borderId="27" xfId="2" applyNumberFormat="1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187" fontId="5" fillId="0" borderId="27" xfId="2" applyNumberFormat="1" applyFont="1" applyBorder="1" applyAlignment="1">
      <alignment horizontal="center" vertical="center" wrapText="1"/>
    </xf>
    <xf numFmtId="20" fontId="5" fillId="0" borderId="27" xfId="2" applyNumberFormat="1" applyFont="1" applyBorder="1" applyAlignment="1">
      <alignment horizontal="center" vertical="center" wrapText="1"/>
    </xf>
    <xf numFmtId="20" fontId="5" fillId="3" borderId="0" xfId="2" applyNumberFormat="1" applyFont="1" applyFill="1" applyAlignment="1">
      <alignment horizontal="center" vertical="center" wrapText="1"/>
    </xf>
    <xf numFmtId="0" fontId="5" fillId="0" borderId="30" xfId="0" applyFont="1" applyBorder="1" applyAlignment="1">
      <alignment horizontal="center" vertical="center"/>
    </xf>
    <xf numFmtId="20" fontId="5" fillId="0" borderId="15" xfId="2" applyNumberFormat="1" applyFont="1" applyBorder="1" applyAlignment="1">
      <alignment horizontal="center" vertical="center" wrapText="1"/>
    </xf>
    <xf numFmtId="187" fontId="5" fillId="0" borderId="18" xfId="2" applyNumberFormat="1" applyFont="1" applyBorder="1" applyAlignment="1">
      <alignment horizontal="center" vertical="center" wrapText="1"/>
    </xf>
    <xf numFmtId="20" fontId="5" fillId="0" borderId="18" xfId="2" applyNumberFormat="1" applyFont="1" applyBorder="1" applyAlignment="1">
      <alignment horizontal="center" vertical="center" wrapText="1"/>
    </xf>
    <xf numFmtId="20" fontId="5" fillId="0" borderId="7" xfId="2" applyNumberFormat="1" applyFont="1" applyBorder="1" applyAlignment="1">
      <alignment horizontal="center" vertical="center"/>
    </xf>
    <xf numFmtId="20" fontId="5" fillId="0" borderId="33" xfId="2" applyNumberFormat="1" applyFont="1" applyBorder="1" applyAlignment="1">
      <alignment horizontal="center" vertical="center" wrapText="1"/>
    </xf>
    <xf numFmtId="189" fontId="5" fillId="0" borderId="1" xfId="0" applyNumberFormat="1" applyFont="1" applyBorder="1" applyAlignment="1">
      <alignment horizontal="center" vertical="center" shrinkToFit="1"/>
    </xf>
    <xf numFmtId="184" fontId="5" fillId="8" borderId="1" xfId="0" applyNumberFormat="1" applyFont="1" applyFill="1" applyBorder="1" applyAlignment="1" applyProtection="1">
      <alignment horizontal="center" vertical="center"/>
      <protection locked="0"/>
    </xf>
    <xf numFmtId="184" fontId="5" fillId="0" borderId="1" xfId="2" applyNumberFormat="1" applyFont="1" applyBorder="1" applyAlignment="1">
      <alignment horizontal="center" vertical="center"/>
    </xf>
    <xf numFmtId="190" fontId="5" fillId="0" borderId="1" xfId="2" applyNumberFormat="1" applyFont="1" applyBorder="1" applyAlignment="1">
      <alignment horizontal="right" vertical="center"/>
    </xf>
    <xf numFmtId="190" fontId="5" fillId="8" borderId="1" xfId="2" applyNumberFormat="1" applyFont="1" applyFill="1" applyBorder="1" applyAlignment="1" applyProtection="1">
      <alignment horizontal="right" vertical="center"/>
      <protection locked="0"/>
    </xf>
    <xf numFmtId="20" fontId="5" fillId="8" borderId="36" xfId="2" applyNumberFormat="1" applyFont="1" applyFill="1" applyBorder="1" applyAlignment="1" applyProtection="1">
      <alignment horizontal="center" vertical="center"/>
      <protection locked="0"/>
    </xf>
    <xf numFmtId="0" fontId="5" fillId="0" borderId="36" xfId="2" applyFont="1" applyBorder="1" applyAlignment="1">
      <alignment horizontal="center" vertical="center"/>
    </xf>
    <xf numFmtId="184" fontId="5" fillId="8" borderId="18" xfId="2" applyNumberFormat="1" applyFont="1" applyFill="1" applyBorder="1" applyAlignment="1" applyProtection="1">
      <alignment horizontal="center" vertical="center"/>
      <protection locked="0"/>
    </xf>
    <xf numFmtId="190" fontId="5" fillId="8" borderId="18" xfId="2" applyNumberFormat="1" applyFont="1" applyFill="1" applyBorder="1" applyAlignment="1" applyProtection="1">
      <alignment horizontal="right" vertical="center"/>
      <protection locked="0"/>
    </xf>
    <xf numFmtId="191" fontId="5" fillId="0" borderId="18" xfId="2" applyNumberFormat="1" applyFont="1" applyBorder="1" applyAlignment="1">
      <alignment horizontal="right" vertical="center"/>
    </xf>
    <xf numFmtId="20" fontId="5" fillId="0" borderId="36" xfId="2" applyNumberFormat="1" applyFont="1" applyBorder="1" applyAlignment="1">
      <alignment horizontal="center" vertical="center"/>
    </xf>
    <xf numFmtId="20" fontId="5" fillId="3" borderId="0" xfId="2" applyNumberFormat="1" applyFont="1" applyFill="1" applyAlignment="1">
      <alignment horizontal="center" vertical="center"/>
    </xf>
    <xf numFmtId="184" fontId="5" fillId="8" borderId="1" xfId="2" applyNumberFormat="1" applyFont="1" applyFill="1" applyBorder="1" applyAlignment="1" applyProtection="1">
      <alignment horizontal="center" vertical="center"/>
      <protection locked="0"/>
    </xf>
    <xf numFmtId="190" fontId="5" fillId="8" borderId="16" xfId="2" applyNumberFormat="1" applyFont="1" applyFill="1" applyBorder="1" applyAlignment="1" applyProtection="1">
      <alignment horizontal="right" vertical="center"/>
      <protection locked="0"/>
    </xf>
    <xf numFmtId="0" fontId="9" fillId="0" borderId="0" xfId="2" applyFont="1" applyAlignment="1">
      <alignment vertical="center"/>
    </xf>
    <xf numFmtId="0" fontId="5" fillId="0" borderId="0" xfId="0" applyFont="1" applyAlignment="1">
      <alignment horizontal="center"/>
    </xf>
    <xf numFmtId="20" fontId="5" fillId="0" borderId="0" xfId="2" applyNumberFormat="1" applyFont="1" applyAlignment="1">
      <alignment vertical="center" wrapText="1"/>
    </xf>
    <xf numFmtId="20" fontId="5" fillId="0" borderId="0" xfId="2" applyNumberFormat="1" applyFont="1" applyAlignment="1">
      <alignment horizontal="center" vertical="center" wrapText="1"/>
    </xf>
    <xf numFmtId="20" fontId="5" fillId="0" borderId="0" xfId="2" applyNumberFormat="1" applyFont="1" applyAlignment="1">
      <alignment horizontal="center" vertical="center"/>
    </xf>
    <xf numFmtId="184" fontId="5" fillId="0" borderId="0" xfId="0" applyNumberFormat="1" applyFont="1" applyAlignment="1">
      <alignment vertical="center"/>
    </xf>
    <xf numFmtId="14" fontId="5" fillId="0" borderId="0" xfId="2" applyNumberFormat="1" applyFont="1" applyAlignment="1">
      <alignment horizontal="center" vertical="center" wrapText="1"/>
    </xf>
    <xf numFmtId="190" fontId="5" fillId="0" borderId="0" xfId="2" applyNumberFormat="1" applyFont="1" applyAlignment="1">
      <alignment horizontal="right" vertical="center"/>
    </xf>
    <xf numFmtId="191" fontId="5" fillId="0" borderId="0" xfId="2" applyNumberFormat="1" applyFont="1" applyAlignment="1">
      <alignment horizontal="right" vertical="center"/>
    </xf>
    <xf numFmtId="184" fontId="5" fillId="8" borderId="16" xfId="2" applyNumberFormat="1" applyFont="1" applyFill="1" applyBorder="1" applyAlignment="1" applyProtection="1">
      <alignment horizontal="center" vertical="center"/>
      <protection locked="0"/>
    </xf>
    <xf numFmtId="1" fontId="5" fillId="0" borderId="0" xfId="0" applyNumberFormat="1" applyFont="1" applyAlignment="1">
      <alignment vertical="center"/>
    </xf>
    <xf numFmtId="192" fontId="5" fillId="0" borderId="0" xfId="0" applyNumberFormat="1" applyFont="1" applyAlignment="1">
      <alignment vertical="center"/>
    </xf>
    <xf numFmtId="14" fontId="5" fillId="9" borderId="37" xfId="2" applyNumberFormat="1" applyFont="1" applyFill="1" applyBorder="1" applyAlignment="1">
      <alignment horizontal="center" vertical="center" wrapText="1"/>
    </xf>
    <xf numFmtId="184" fontId="5" fillId="0" borderId="38" xfId="2" applyNumberFormat="1" applyFont="1" applyBorder="1" applyAlignment="1">
      <alignment horizontal="center" vertical="center" wrapText="1"/>
    </xf>
    <xf numFmtId="184" fontId="5" fillId="9" borderId="39" xfId="0" applyNumberFormat="1" applyFont="1" applyFill="1" applyBorder="1" applyAlignment="1">
      <alignment horizontal="center" vertical="center"/>
    </xf>
    <xf numFmtId="176" fontId="9" fillId="0" borderId="42" xfId="2" applyNumberFormat="1" applyFont="1" applyBorder="1" applyAlignment="1">
      <alignment horizontal="center" vertical="center"/>
    </xf>
    <xf numFmtId="176" fontId="9" fillId="0" borderId="43" xfId="2" applyNumberFormat="1" applyFont="1" applyBorder="1" applyAlignment="1">
      <alignment horizontal="right" vertical="center"/>
    </xf>
    <xf numFmtId="20" fontId="5" fillId="0" borderId="44" xfId="2" applyNumberFormat="1" applyFont="1" applyBorder="1" applyAlignment="1">
      <alignment horizontal="center" vertical="center"/>
    </xf>
    <xf numFmtId="14" fontId="5" fillId="9" borderId="38" xfId="2" applyNumberFormat="1" applyFont="1" applyFill="1" applyBorder="1" applyAlignment="1">
      <alignment horizontal="center" vertical="center" wrapText="1"/>
    </xf>
    <xf numFmtId="184" fontId="5" fillId="9" borderId="39" xfId="2" applyNumberFormat="1" applyFont="1" applyFill="1" applyBorder="1" applyAlignment="1">
      <alignment horizontal="center" vertical="center"/>
    </xf>
    <xf numFmtId="176" fontId="9" fillId="0" borderId="43" xfId="2" applyNumberFormat="1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191" fontId="9" fillId="0" borderId="0" xfId="2" applyNumberFormat="1" applyFont="1" applyAlignment="1">
      <alignment horizontal="right" vertical="center"/>
    </xf>
    <xf numFmtId="176" fontId="9" fillId="0" borderId="0" xfId="2" applyNumberFormat="1" applyFont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7" fillId="3" borderId="0" xfId="0" applyFont="1" applyFill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6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 wrapText="1" indent="1"/>
    </xf>
    <xf numFmtId="0" fontId="12" fillId="0" borderId="0" xfId="0" applyFont="1" applyAlignment="1">
      <alignment vertical="center"/>
    </xf>
    <xf numFmtId="0" fontId="13" fillId="0" borderId="0" xfId="2" applyFont="1" applyAlignment="1">
      <alignment vertical="center"/>
    </xf>
    <xf numFmtId="0" fontId="22" fillId="0" borderId="0" xfId="0" applyFont="1" applyAlignment="1">
      <alignment vertical="center"/>
    </xf>
    <xf numFmtId="0" fontId="0" fillId="0" borderId="0" xfId="0" applyAlignment="1">
      <alignment vertical="center"/>
    </xf>
    <xf numFmtId="0" fontId="23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24" fillId="0" borderId="1" xfId="0" applyFont="1" applyBorder="1" applyAlignment="1">
      <alignment vertical="center"/>
    </xf>
    <xf numFmtId="0" fontId="3" fillId="15" borderId="1" xfId="4" applyFill="1" applyBorder="1" applyAlignment="1">
      <alignment horizontal="center" vertical="center"/>
    </xf>
    <xf numFmtId="0" fontId="3" fillId="0" borderId="1" xfId="4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13" fillId="0" borderId="1" xfId="0" applyFont="1" applyBorder="1" applyAlignment="1">
      <alignment vertical="center"/>
    </xf>
    <xf numFmtId="0" fontId="26" fillId="0" borderId="0" xfId="0" applyFont="1" applyAlignment="1">
      <alignment vertical="center"/>
    </xf>
    <xf numFmtId="0" fontId="26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2" fillId="0" borderId="0" xfId="0" applyFont="1" applyAlignment="1">
      <alignment vertical="center"/>
    </xf>
    <xf numFmtId="0" fontId="3" fillId="15" borderId="1" xfId="4" applyFill="1" applyBorder="1" applyAlignment="1">
      <alignment horizontal="center" vertical="center" wrapText="1"/>
    </xf>
    <xf numFmtId="0" fontId="3" fillId="15" borderId="10" xfId="4" applyFill="1" applyBorder="1" applyAlignment="1">
      <alignment horizontal="center" vertical="center"/>
    </xf>
    <xf numFmtId="0" fontId="3" fillId="15" borderId="18" xfId="4" applyFill="1" applyBorder="1" applyAlignment="1">
      <alignment horizontal="center" vertical="center"/>
    </xf>
    <xf numFmtId="0" fontId="3" fillId="0" borderId="18" xfId="4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9" fillId="4" borderId="0" xfId="0" applyFont="1" applyFill="1" applyAlignment="1">
      <alignment vertical="center"/>
    </xf>
    <xf numFmtId="0" fontId="19" fillId="3" borderId="0" xfId="2" applyFont="1" applyFill="1" applyAlignment="1">
      <alignment vertical="center"/>
    </xf>
    <xf numFmtId="177" fontId="5" fillId="0" borderId="9" xfId="3" applyNumberFormat="1" applyFont="1" applyFill="1" applyBorder="1" applyAlignment="1" applyProtection="1">
      <alignment horizontal="left" vertical="center" shrinkToFit="1"/>
    </xf>
    <xf numFmtId="0" fontId="5" fillId="3" borderId="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0" fontId="5" fillId="3" borderId="8" xfId="0" applyFont="1" applyFill="1" applyBorder="1" applyAlignment="1">
      <alignment horizontal="left" vertical="top" wrapText="1"/>
    </xf>
    <xf numFmtId="191" fontId="5" fillId="0" borderId="1" xfId="2" applyNumberFormat="1" applyFont="1" applyBorder="1" applyAlignment="1">
      <alignment horizontal="center" vertical="center"/>
    </xf>
    <xf numFmtId="184" fontId="5" fillId="8" borderId="9" xfId="0" applyNumberFormat="1" applyFont="1" applyFill="1" applyBorder="1" applyAlignment="1" applyProtection="1">
      <alignment horizontal="center" vertical="center"/>
      <protection locked="0"/>
    </xf>
    <xf numFmtId="184" fontId="5" fillId="8" borderId="18" xfId="0" applyNumberFormat="1" applyFont="1" applyFill="1" applyBorder="1" applyAlignment="1" applyProtection="1">
      <alignment horizontal="center" vertical="center"/>
      <protection locked="0"/>
    </xf>
    <xf numFmtId="0" fontId="5" fillId="9" borderId="42" xfId="0" applyFont="1" applyFill="1" applyBorder="1" applyAlignment="1">
      <alignment horizontal="center" vertical="center"/>
    </xf>
    <xf numFmtId="0" fontId="10" fillId="5" borderId="0" xfId="0" applyFont="1" applyFill="1" applyAlignment="1">
      <alignment vertical="center"/>
    </xf>
    <xf numFmtId="0" fontId="31" fillId="10" borderId="0" xfId="0" applyFont="1" applyFill="1" applyAlignment="1">
      <alignment vertical="center"/>
    </xf>
    <xf numFmtId="0" fontId="31" fillId="10" borderId="0" xfId="2" applyFont="1" applyFill="1" applyAlignment="1">
      <alignment vertical="center"/>
    </xf>
    <xf numFmtId="0" fontId="30" fillId="16" borderId="1" xfId="2" applyFont="1" applyFill="1" applyBorder="1" applyAlignment="1">
      <alignment horizontal="center" vertical="center"/>
    </xf>
    <xf numFmtId="0" fontId="13" fillId="0" borderId="30" xfId="2" applyFont="1" applyBorder="1" applyAlignment="1">
      <alignment vertical="center"/>
    </xf>
    <xf numFmtId="0" fontId="19" fillId="0" borderId="30" xfId="2" applyFont="1" applyBorder="1" applyAlignment="1">
      <alignment vertical="center" wrapText="1"/>
    </xf>
    <xf numFmtId="0" fontId="13" fillId="0" borderId="0" xfId="2" applyFont="1" applyAlignment="1">
      <alignment vertical="center" wrapText="1"/>
    </xf>
    <xf numFmtId="0" fontId="30" fillId="16" borderId="1" xfId="2" applyFont="1" applyFill="1" applyBorder="1" applyAlignment="1">
      <alignment horizontal="center" vertical="center" wrapText="1"/>
    </xf>
    <xf numFmtId="0" fontId="19" fillId="3" borderId="0" xfId="2" applyFont="1" applyFill="1" applyAlignment="1">
      <alignment vertical="center" wrapText="1"/>
    </xf>
    <xf numFmtId="0" fontId="19" fillId="0" borderId="0" xfId="2" applyFont="1" applyAlignment="1">
      <alignment vertical="center"/>
    </xf>
    <xf numFmtId="0" fontId="19" fillId="0" borderId="0" xfId="2" applyFont="1" applyAlignment="1">
      <alignment vertical="center" wrapText="1"/>
    </xf>
    <xf numFmtId="0" fontId="19" fillId="3" borderId="1" xfId="2" applyFont="1" applyFill="1" applyBorder="1" applyAlignment="1">
      <alignment horizontal="center" vertical="center"/>
    </xf>
    <xf numFmtId="0" fontId="19" fillId="0" borderId="30" xfId="2" applyFont="1" applyBorder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5" fillId="0" borderId="1" xfId="0" applyFont="1" applyBorder="1" applyAlignment="1">
      <alignment vertical="center"/>
    </xf>
    <xf numFmtId="0" fontId="5" fillId="0" borderId="0" xfId="0" applyFont="1" applyAlignment="1">
      <alignment horizontal="left"/>
    </xf>
    <xf numFmtId="0" fontId="1" fillId="0" borderId="0" xfId="5">
      <alignment vertical="center"/>
    </xf>
    <xf numFmtId="0" fontId="1" fillId="15" borderId="1" xfId="5" applyFill="1" applyBorder="1">
      <alignment vertical="center"/>
    </xf>
    <xf numFmtId="0" fontId="1" fillId="0" borderId="1" xfId="5" applyBorder="1" applyAlignment="1">
      <alignment horizontal="center" vertical="center"/>
    </xf>
    <xf numFmtId="193" fontId="3" fillId="0" borderId="1" xfId="4" applyNumberFormat="1" applyBorder="1" applyAlignment="1">
      <alignment horizontal="center" vertical="center"/>
    </xf>
    <xf numFmtId="0" fontId="1" fillId="0" borderId="1" xfId="5" applyBorder="1">
      <alignment vertical="center"/>
    </xf>
    <xf numFmtId="194" fontId="3" fillId="0" borderId="1" xfId="4" applyNumberFormat="1" applyBorder="1" applyAlignment="1">
      <alignment horizontal="center" vertical="center"/>
    </xf>
    <xf numFmtId="194" fontId="3" fillId="0" borderId="18" xfId="4" applyNumberFormat="1" applyBorder="1" applyAlignment="1">
      <alignment horizontal="center" vertical="center"/>
    </xf>
    <xf numFmtId="193" fontId="3" fillId="0" borderId="18" xfId="4" applyNumberFormat="1" applyBorder="1" applyAlignment="1">
      <alignment horizontal="center" vertical="center"/>
    </xf>
    <xf numFmtId="0" fontId="15" fillId="0" borderId="0" xfId="2" applyFont="1" applyAlignment="1">
      <alignment horizontal="center" vertical="center" wrapText="1"/>
    </xf>
    <xf numFmtId="0" fontId="5" fillId="0" borderId="0" xfId="2" applyFont="1" applyAlignment="1">
      <alignment vertical="center"/>
    </xf>
    <xf numFmtId="0" fontId="16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17" fillId="12" borderId="0" xfId="2" applyFont="1" applyFill="1" applyAlignment="1">
      <alignment horizontal="center" vertical="center"/>
    </xf>
    <xf numFmtId="0" fontId="18" fillId="3" borderId="0" xfId="2" applyFont="1" applyFill="1" applyAlignment="1">
      <alignment horizontal="center" vertical="center"/>
    </xf>
    <xf numFmtId="0" fontId="16" fillId="3" borderId="0" xfId="2" applyFont="1" applyFill="1" applyAlignment="1">
      <alignment vertical="center"/>
    </xf>
    <xf numFmtId="0" fontId="5" fillId="3" borderId="0" xfId="2" applyFont="1" applyFill="1" applyAlignment="1">
      <alignment vertical="center"/>
    </xf>
    <xf numFmtId="0" fontId="17" fillId="0" borderId="0" xfId="2" applyFont="1" applyAlignment="1">
      <alignment vertical="center"/>
    </xf>
    <xf numFmtId="0" fontId="28" fillId="0" borderId="1" xfId="2" applyFont="1" applyBorder="1" applyAlignment="1">
      <alignment vertical="center"/>
    </xf>
    <xf numFmtId="0" fontId="28" fillId="0" borderId="2" xfId="2" applyFont="1" applyBorder="1" applyAlignment="1">
      <alignment vertical="center"/>
    </xf>
    <xf numFmtId="0" fontId="28" fillId="0" borderId="51" xfId="2" applyFont="1" applyBorder="1" applyAlignment="1">
      <alignment vertical="center"/>
    </xf>
    <xf numFmtId="0" fontId="28" fillId="0" borderId="52" xfId="2" applyFont="1" applyBorder="1" applyAlignment="1">
      <alignment vertical="center"/>
    </xf>
    <xf numFmtId="0" fontId="28" fillId="0" borderId="3" xfId="2" applyFont="1" applyBorder="1" applyAlignment="1">
      <alignment vertical="center"/>
    </xf>
    <xf numFmtId="0" fontId="7" fillId="0" borderId="51" xfId="2" applyFont="1" applyBorder="1" applyAlignment="1">
      <alignment vertical="center"/>
    </xf>
    <xf numFmtId="0" fontId="28" fillId="0" borderId="25" xfId="2" applyFont="1" applyBorder="1" applyAlignment="1">
      <alignment vertical="center"/>
    </xf>
    <xf numFmtId="14" fontId="16" fillId="3" borderId="14" xfId="2" applyNumberFormat="1" applyFont="1" applyFill="1" applyBorder="1" applyAlignment="1">
      <alignment horizontal="center" vertical="center" wrapText="1"/>
    </xf>
    <xf numFmtId="14" fontId="16" fillId="3" borderId="18" xfId="2" applyNumberFormat="1" applyFont="1" applyFill="1" applyBorder="1" applyAlignment="1">
      <alignment horizontal="center" vertical="center" wrapText="1"/>
    </xf>
    <xf numFmtId="185" fontId="16" fillId="3" borderId="14" xfId="2" applyNumberFormat="1" applyFont="1" applyFill="1" applyBorder="1" applyAlignment="1">
      <alignment horizontal="center" vertical="center" wrapText="1"/>
    </xf>
    <xf numFmtId="186" fontId="16" fillId="3" borderId="14" xfId="2" applyNumberFormat="1" applyFont="1" applyFill="1" applyBorder="1" applyAlignment="1">
      <alignment horizontal="center" vertical="center" wrapText="1"/>
    </xf>
    <xf numFmtId="14" fontId="16" fillId="3" borderId="15" xfId="2" applyNumberFormat="1" applyFont="1" applyFill="1" applyBorder="1" applyAlignment="1">
      <alignment horizontal="center" vertical="center" wrapText="1"/>
    </xf>
    <xf numFmtId="0" fontId="28" fillId="0" borderId="34" xfId="2" applyFont="1" applyBorder="1" applyAlignment="1">
      <alignment vertical="center"/>
    </xf>
    <xf numFmtId="0" fontId="28" fillId="0" borderId="62" xfId="2" applyFont="1" applyBorder="1" applyAlignment="1">
      <alignment vertical="center"/>
    </xf>
    <xf numFmtId="0" fontId="7" fillId="0" borderId="34" xfId="2" applyFont="1" applyBorder="1" applyAlignment="1">
      <alignment vertical="center"/>
    </xf>
    <xf numFmtId="0" fontId="28" fillId="0" borderId="55" xfId="2" applyFont="1" applyBorder="1" applyAlignment="1">
      <alignment vertical="center"/>
    </xf>
    <xf numFmtId="0" fontId="28" fillId="0" borderId="57" xfId="2" applyFont="1" applyBorder="1" applyAlignment="1">
      <alignment vertical="center"/>
    </xf>
    <xf numFmtId="0" fontId="7" fillId="0" borderId="55" xfId="2" applyFont="1" applyBorder="1" applyAlignment="1">
      <alignment vertical="center"/>
    </xf>
    <xf numFmtId="0" fontId="28" fillId="0" borderId="56" xfId="2" applyFont="1" applyBorder="1" applyAlignment="1">
      <alignment vertical="center"/>
    </xf>
    <xf numFmtId="0" fontId="5" fillId="12" borderId="0" xfId="2" applyFont="1" applyFill="1" applyAlignment="1">
      <alignment vertical="center"/>
    </xf>
    <xf numFmtId="0" fontId="18" fillId="3" borderId="0" xfId="2" applyFont="1" applyFill="1" applyAlignment="1">
      <alignment vertical="center"/>
    </xf>
    <xf numFmtId="0" fontId="13" fillId="14" borderId="0" xfId="2" applyFont="1" applyFill="1" applyAlignment="1">
      <alignment vertical="center" shrinkToFit="1"/>
    </xf>
    <xf numFmtId="40" fontId="13" fillId="0" borderId="0" xfId="2" applyNumberFormat="1" applyFont="1" applyAlignment="1">
      <alignment horizontal="right" vertical="center"/>
    </xf>
    <xf numFmtId="0" fontId="5" fillId="0" borderId="0" xfId="2" applyFont="1" applyAlignment="1">
      <alignment horizontal="center" vertical="center" wrapText="1"/>
    </xf>
    <xf numFmtId="0" fontId="20" fillId="0" borderId="0" xfId="2" applyFont="1" applyAlignment="1">
      <alignment vertical="top"/>
    </xf>
    <xf numFmtId="0" fontId="5" fillId="4" borderId="11" xfId="2" applyFont="1" applyFill="1" applyBorder="1" applyAlignment="1">
      <alignment horizontal="center" vertical="center"/>
    </xf>
    <xf numFmtId="0" fontId="5" fillId="4" borderId="1" xfId="2" applyFont="1" applyFill="1" applyBorder="1" applyAlignment="1">
      <alignment horizontal="center" vertical="center"/>
    </xf>
    <xf numFmtId="185" fontId="5" fillId="0" borderId="9" xfId="2" applyNumberFormat="1" applyFont="1" applyBorder="1" applyAlignment="1">
      <alignment horizontal="left" vertical="center"/>
    </xf>
    <xf numFmtId="186" fontId="5" fillId="0" borderId="9" xfId="2" applyNumberFormat="1" applyFont="1" applyBorder="1" applyAlignment="1">
      <alignment horizontal="left" vertical="center"/>
    </xf>
    <xf numFmtId="179" fontId="5" fillId="0" borderId="0" xfId="2" applyNumberFormat="1" applyFont="1" applyAlignment="1">
      <alignment horizontal="center" vertical="center"/>
    </xf>
    <xf numFmtId="0" fontId="5" fillId="0" borderId="0" xfId="2" applyFont="1" applyAlignment="1">
      <alignment horizontal="right" vertical="center"/>
    </xf>
    <xf numFmtId="185" fontId="5" fillId="0" borderId="0" xfId="2" applyNumberFormat="1" applyFont="1" applyAlignment="1">
      <alignment vertical="center"/>
    </xf>
    <xf numFmtId="0" fontId="5" fillId="4" borderId="11" xfId="2" applyFont="1" applyFill="1" applyBorder="1" applyAlignment="1">
      <alignment vertical="center"/>
    </xf>
    <xf numFmtId="0" fontId="32" fillId="3" borderId="0" xfId="2" applyFont="1" applyFill="1" applyAlignment="1">
      <alignment vertical="center"/>
    </xf>
    <xf numFmtId="0" fontId="35" fillId="3" borderId="0" xfId="2" applyFont="1" applyFill="1" applyAlignment="1">
      <alignment vertical="center"/>
    </xf>
    <xf numFmtId="14" fontId="32" fillId="3" borderId="0" xfId="2" applyNumberFormat="1" applyFont="1" applyFill="1" applyAlignment="1">
      <alignment vertical="center"/>
    </xf>
    <xf numFmtId="14" fontId="32" fillId="3" borderId="0" xfId="2" applyNumberFormat="1" applyFont="1" applyFill="1" applyAlignment="1">
      <alignment horizontal="right" vertical="center"/>
    </xf>
    <xf numFmtId="0" fontId="13" fillId="3" borderId="1" xfId="2" applyFont="1" applyFill="1" applyBorder="1" applyAlignment="1">
      <alignment horizontal="center" vertical="center"/>
    </xf>
    <xf numFmtId="0" fontId="19" fillId="3" borderId="1" xfId="2" applyFont="1" applyFill="1" applyBorder="1" applyAlignment="1">
      <alignment horizontal="left" vertical="center" wrapText="1" indent="1"/>
    </xf>
    <xf numFmtId="0" fontId="36" fillId="3" borderId="1" xfId="2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8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95" fontId="5" fillId="0" borderId="1" xfId="0" applyNumberFormat="1" applyFont="1" applyBorder="1" applyAlignment="1">
      <alignment horizontal="center" vertical="center"/>
    </xf>
    <xf numFmtId="0" fontId="16" fillId="4" borderId="46" xfId="2" applyFont="1" applyFill="1" applyBorder="1" applyAlignment="1">
      <alignment horizontal="center" vertical="center" wrapText="1"/>
    </xf>
    <xf numFmtId="0" fontId="16" fillId="4" borderId="45" xfId="2" applyFont="1" applyFill="1" applyBorder="1" applyAlignment="1">
      <alignment horizontal="center" vertical="center" wrapText="1"/>
    </xf>
    <xf numFmtId="181" fontId="5" fillId="0" borderId="1" xfId="0" applyNumberFormat="1" applyFont="1" applyBorder="1" applyAlignment="1">
      <alignment horizontal="center" vertical="center"/>
    </xf>
    <xf numFmtId="183" fontId="5" fillId="0" borderId="1" xfId="0" applyNumberFormat="1" applyFont="1" applyBorder="1" applyAlignment="1">
      <alignment horizontal="center" vertical="center" shrinkToFit="1"/>
    </xf>
    <xf numFmtId="184" fontId="5" fillId="0" borderId="1" xfId="0" applyNumberFormat="1" applyFont="1" applyBorder="1" applyAlignment="1">
      <alignment horizontal="center" vertical="center" shrinkToFit="1"/>
    </xf>
    <xf numFmtId="14" fontId="5" fillId="9" borderId="1" xfId="0" applyNumberFormat="1" applyFont="1" applyFill="1" applyBorder="1" applyAlignment="1">
      <alignment horizontal="center" vertical="center"/>
    </xf>
    <xf numFmtId="14" fontId="5" fillId="8" borderId="34" xfId="2" applyNumberFormat="1" applyFont="1" applyFill="1" applyBorder="1" applyAlignment="1" applyProtection="1">
      <alignment horizontal="center" vertical="center" wrapText="1"/>
      <protection locked="0"/>
    </xf>
    <xf numFmtId="176" fontId="5" fillId="8" borderId="1" xfId="2" applyNumberFormat="1" applyFont="1" applyFill="1" applyBorder="1" applyAlignment="1" applyProtection="1">
      <alignment horizontal="center" vertical="center"/>
      <protection locked="0"/>
    </xf>
    <xf numFmtId="0" fontId="5" fillId="0" borderId="1" xfId="2" applyFont="1" applyBorder="1" applyAlignment="1">
      <alignment horizontal="center" vertical="center"/>
    </xf>
    <xf numFmtId="176" fontId="5" fillId="8" borderId="18" xfId="2" applyNumberFormat="1" applyFont="1" applyFill="1" applyBorder="1" applyAlignment="1" applyProtection="1">
      <alignment horizontal="center" vertical="center"/>
      <protection locked="0"/>
    </xf>
    <xf numFmtId="176" fontId="5" fillId="8" borderId="16" xfId="2" applyNumberFormat="1" applyFont="1" applyFill="1" applyBorder="1" applyAlignment="1" applyProtection="1">
      <alignment horizontal="center" vertical="center"/>
      <protection locked="0"/>
    </xf>
    <xf numFmtId="176" fontId="5" fillId="8" borderId="35" xfId="2" applyNumberFormat="1" applyFont="1" applyFill="1" applyBorder="1" applyAlignment="1" applyProtection="1">
      <alignment horizontal="right" vertical="center"/>
      <protection locked="0"/>
    </xf>
    <xf numFmtId="0" fontId="5" fillId="0" borderId="44" xfId="2" applyFont="1" applyBorder="1" applyAlignment="1">
      <alignment horizontal="center" vertical="center"/>
    </xf>
    <xf numFmtId="0" fontId="37" fillId="0" borderId="0" xfId="2" applyFont="1" applyAlignment="1">
      <alignment vertical="center"/>
    </xf>
    <xf numFmtId="0" fontId="5" fillId="0" borderId="0" xfId="2" applyFont="1" applyAlignment="1">
      <alignment horizontal="left" vertical="top" wrapText="1"/>
    </xf>
    <xf numFmtId="14" fontId="5" fillId="8" borderId="9" xfId="2" applyNumberFormat="1" applyFont="1" applyFill="1" applyBorder="1" applyAlignment="1" applyProtection="1">
      <alignment horizontal="center" vertical="center" wrapText="1"/>
      <protection locked="0"/>
    </xf>
    <xf numFmtId="14" fontId="5" fillId="8" borderId="15" xfId="2" applyNumberFormat="1" applyFont="1" applyFill="1" applyBorder="1" applyAlignment="1" applyProtection="1">
      <alignment horizontal="center" vertical="center" wrapText="1"/>
      <protection locked="0"/>
    </xf>
    <xf numFmtId="20" fontId="5" fillId="9" borderId="70" xfId="2" applyNumberFormat="1" applyFont="1" applyFill="1" applyBorder="1" applyAlignment="1">
      <alignment horizontal="center" vertical="center" wrapText="1"/>
    </xf>
    <xf numFmtId="0" fontId="12" fillId="3" borderId="72" xfId="0" applyFont="1" applyFill="1" applyBorder="1" applyAlignment="1">
      <alignment horizontal="center" vertical="center"/>
    </xf>
    <xf numFmtId="0" fontId="12" fillId="3" borderId="70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/>
    </xf>
    <xf numFmtId="0" fontId="12" fillId="3" borderId="71" xfId="0" applyFont="1" applyFill="1" applyBorder="1" applyAlignment="1">
      <alignment horizontal="center" vertical="center"/>
    </xf>
    <xf numFmtId="191" fontId="9" fillId="0" borderId="42" xfId="2" applyNumberFormat="1" applyFont="1" applyBorder="1" applyAlignment="1">
      <alignment horizontal="right" vertical="center" shrinkToFit="1"/>
    </xf>
    <xf numFmtId="191" fontId="5" fillId="0" borderId="1" xfId="2" applyNumberFormat="1" applyFont="1" applyBorder="1" applyAlignment="1">
      <alignment horizontal="right" vertical="center"/>
    </xf>
    <xf numFmtId="0" fontId="41" fillId="0" borderId="0" xfId="0" applyFont="1" applyAlignment="1">
      <alignment vertical="center"/>
    </xf>
    <xf numFmtId="0" fontId="17" fillId="4" borderId="1" xfId="2" applyFont="1" applyFill="1" applyBorder="1" applyAlignment="1">
      <alignment horizontal="center" vertical="center"/>
    </xf>
    <xf numFmtId="0" fontId="6" fillId="4" borderId="0" xfId="0" applyFont="1" applyFill="1" applyAlignment="1">
      <alignment vertical="center" wrapText="1"/>
    </xf>
    <xf numFmtId="0" fontId="6" fillId="3" borderId="0" xfId="0" applyFont="1" applyFill="1" applyAlignment="1">
      <alignment vertical="center" wrapText="1"/>
    </xf>
    <xf numFmtId="0" fontId="5" fillId="3" borderId="1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vertical="center" wrapText="1"/>
    </xf>
    <xf numFmtId="0" fontId="17" fillId="0" borderId="0" xfId="2" applyFont="1" applyAlignment="1">
      <alignment horizontal="center" vertical="center"/>
    </xf>
    <xf numFmtId="0" fontId="42" fillId="0" borderId="0" xfId="2" applyFont="1" applyAlignment="1">
      <alignment vertical="top"/>
    </xf>
    <xf numFmtId="0" fontId="16" fillId="0" borderId="0" xfId="2" applyFont="1" applyAlignment="1">
      <alignment horizontal="center" vertical="center"/>
    </xf>
    <xf numFmtId="0" fontId="16" fillId="0" borderId="0" xfId="2" applyFont="1" applyAlignment="1">
      <alignment horizontal="right" vertical="center"/>
    </xf>
    <xf numFmtId="0" fontId="43" fillId="0" borderId="0" xfId="2" applyFont="1" applyAlignment="1">
      <alignment vertical="top"/>
    </xf>
    <xf numFmtId="177" fontId="17" fillId="0" borderId="11" xfId="3" applyNumberFormat="1" applyFont="1" applyFill="1" applyBorder="1" applyAlignment="1" applyProtection="1">
      <alignment horizontal="left" vertical="center" shrinkToFit="1"/>
    </xf>
    <xf numFmtId="177" fontId="17" fillId="0" borderId="9" xfId="3" applyNumberFormat="1" applyFont="1" applyFill="1" applyBorder="1" applyAlignment="1" applyProtection="1">
      <alignment horizontal="left" vertical="center" shrinkToFit="1"/>
    </xf>
    <xf numFmtId="185" fontId="17" fillId="0" borderId="9" xfId="2" applyNumberFormat="1" applyFont="1" applyBorder="1" applyAlignment="1">
      <alignment horizontal="left" vertical="center"/>
    </xf>
    <xf numFmtId="0" fontId="17" fillId="4" borderId="11" xfId="2" applyFont="1" applyFill="1" applyBorder="1" applyAlignment="1">
      <alignment vertical="center"/>
    </xf>
    <xf numFmtId="186" fontId="17" fillId="0" borderId="9" xfId="2" applyNumberFormat="1" applyFont="1" applyBorder="1" applyAlignment="1">
      <alignment horizontal="left" vertical="center"/>
    </xf>
    <xf numFmtId="0" fontId="17" fillId="4" borderId="11" xfId="2" applyFont="1" applyFill="1" applyBorder="1" applyAlignment="1">
      <alignment horizontal="center" vertical="center"/>
    </xf>
    <xf numFmtId="185" fontId="17" fillId="0" borderId="9" xfId="2" applyNumberFormat="1" applyFont="1" applyBorder="1" applyAlignment="1">
      <alignment horizontal="center" vertical="center"/>
    </xf>
    <xf numFmtId="0" fontId="5" fillId="0" borderId="0" xfId="2" applyFont="1" applyAlignment="1">
      <alignment horizontal="center" vertical="top" wrapText="1"/>
    </xf>
    <xf numFmtId="196" fontId="5" fillId="8" borderId="1" xfId="0" applyNumberFormat="1" applyFont="1" applyFill="1" applyBorder="1" applyAlignment="1" applyProtection="1">
      <alignment horizontal="center" vertical="center" shrinkToFit="1"/>
      <protection locked="0"/>
    </xf>
    <xf numFmtId="176" fontId="5" fillId="3" borderId="35" xfId="2" applyNumberFormat="1" applyFont="1" applyFill="1" applyBorder="1" applyAlignment="1">
      <alignment horizontal="center" vertical="center"/>
    </xf>
    <xf numFmtId="20" fontId="5" fillId="3" borderId="36" xfId="2" applyNumberFormat="1" applyFont="1" applyFill="1" applyBorder="1" applyAlignment="1">
      <alignment horizontal="center" vertical="center"/>
    </xf>
    <xf numFmtId="0" fontId="2" fillId="0" borderId="0" xfId="6" applyAlignment="1">
      <alignment vertical="center"/>
    </xf>
    <xf numFmtId="0" fontId="6" fillId="0" borderId="0" xfId="6" applyFont="1" applyAlignment="1">
      <alignment vertical="center"/>
    </xf>
    <xf numFmtId="0" fontId="39" fillId="0" borderId="0" xfId="6" applyFont="1" applyAlignment="1">
      <alignment vertical="center"/>
    </xf>
    <xf numFmtId="0" fontId="2" fillId="15" borderId="1" xfId="7" applyFill="1" applyBorder="1" applyAlignment="1">
      <alignment horizontal="center" vertical="center"/>
    </xf>
    <xf numFmtId="0" fontId="13" fillId="15" borderId="1" xfId="7" applyFont="1" applyFill="1" applyBorder="1" applyAlignment="1">
      <alignment horizontal="center" vertical="center"/>
    </xf>
    <xf numFmtId="0" fontId="2" fillId="0" borderId="0" xfId="7" applyAlignment="1">
      <alignment vertical="center"/>
    </xf>
    <xf numFmtId="0" fontId="2" fillId="0" borderId="1" xfId="7" applyBorder="1" applyAlignment="1">
      <alignment horizontal="center" vertical="center"/>
    </xf>
    <xf numFmtId="0" fontId="13" fillId="0" borderId="1" xfId="7" applyFont="1" applyBorder="1" applyAlignment="1">
      <alignment horizontal="left" vertical="center" indent="2"/>
    </xf>
    <xf numFmtId="0" fontId="13" fillId="0" borderId="1" xfId="7" applyFont="1" applyBorder="1" applyAlignment="1">
      <alignment horizontal="center" vertical="center"/>
    </xf>
    <xf numFmtId="0" fontId="13" fillId="0" borderId="1" xfId="7" applyFont="1" applyBorder="1" applyAlignment="1">
      <alignment horizontal="left" vertical="center" wrapText="1" indent="1"/>
    </xf>
    <xf numFmtId="0" fontId="38" fillId="0" borderId="0" xfId="7" applyFont="1" applyAlignment="1">
      <alignment vertical="center"/>
    </xf>
    <xf numFmtId="0" fontId="40" fillId="0" borderId="1" xfId="7" applyFont="1" applyBorder="1" applyAlignment="1">
      <alignment horizontal="center" vertical="center"/>
    </xf>
    <xf numFmtId="0" fontId="13" fillId="3" borderId="0" xfId="2" applyFont="1" applyFill="1" applyAlignment="1">
      <alignment vertical="center"/>
    </xf>
    <xf numFmtId="0" fontId="13" fillId="3" borderId="0" xfId="2" applyFont="1" applyFill="1" applyAlignment="1">
      <alignment horizontal="center" vertical="center"/>
    </xf>
    <xf numFmtId="0" fontId="13" fillId="3" borderId="0" xfId="2" applyFont="1" applyFill="1" applyAlignment="1">
      <alignment vertical="center" wrapText="1"/>
    </xf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vertical="center" wrapText="1" shrinkToFit="1"/>
    </xf>
    <xf numFmtId="0" fontId="6" fillId="0" borderId="7" xfId="0" applyFont="1" applyBorder="1" applyAlignment="1">
      <alignment horizontal="center" vertical="center" wrapText="1"/>
    </xf>
    <xf numFmtId="49" fontId="20" fillId="7" borderId="9" xfId="0" applyNumberFormat="1" applyFont="1" applyFill="1" applyBorder="1" applyAlignment="1">
      <alignment vertical="center" shrinkToFit="1"/>
    </xf>
    <xf numFmtId="0" fontId="5" fillId="8" borderId="12" xfId="0" applyFont="1" applyFill="1" applyBorder="1" applyAlignment="1">
      <alignment vertical="center"/>
    </xf>
    <xf numFmtId="0" fontId="5" fillId="4" borderId="1" xfId="0" applyFont="1" applyFill="1" applyBorder="1" applyAlignment="1">
      <alignment horizontal="center" vertical="center" shrinkToFit="1"/>
    </xf>
    <xf numFmtId="0" fontId="20" fillId="8" borderId="1" xfId="0" applyFont="1" applyFill="1" applyBorder="1" applyAlignment="1">
      <alignment horizontal="center" vertical="center" shrinkToFit="1"/>
    </xf>
    <xf numFmtId="196" fontId="20" fillId="8" borderId="1" xfId="0" applyNumberFormat="1" applyFont="1" applyFill="1" applyBorder="1" applyAlignment="1">
      <alignment horizontal="center" vertical="center" shrinkToFit="1"/>
    </xf>
    <xf numFmtId="0" fontId="10" fillId="10" borderId="0" xfId="0" applyFont="1" applyFill="1" applyAlignment="1">
      <alignment vertical="center"/>
    </xf>
    <xf numFmtId="0" fontId="10" fillId="10" borderId="0" xfId="2" applyFont="1" applyFill="1" applyAlignment="1">
      <alignment vertical="center"/>
    </xf>
    <xf numFmtId="0" fontId="5" fillId="0" borderId="2" xfId="0" applyFont="1" applyBorder="1" applyAlignment="1">
      <alignment vertical="center"/>
    </xf>
    <xf numFmtId="0" fontId="5" fillId="0" borderId="68" xfId="0" applyFont="1" applyBorder="1" applyAlignment="1">
      <alignment vertical="center"/>
    </xf>
    <xf numFmtId="0" fontId="5" fillId="9" borderId="42" xfId="2" applyFont="1" applyFill="1" applyBorder="1" applyAlignment="1">
      <alignment horizontal="center" vertical="center" wrapText="1"/>
    </xf>
    <xf numFmtId="14" fontId="20" fillId="8" borderId="34" xfId="2" applyNumberFormat="1" applyFont="1" applyFill="1" applyBorder="1" applyAlignment="1">
      <alignment horizontal="center" vertical="center" wrapText="1"/>
    </xf>
    <xf numFmtId="184" fontId="20" fillId="8" borderId="1" xfId="0" applyNumberFormat="1" applyFont="1" applyFill="1" applyBorder="1" applyAlignment="1">
      <alignment horizontal="center" vertical="center"/>
    </xf>
    <xf numFmtId="184" fontId="20" fillId="8" borderId="9" xfId="0" applyNumberFormat="1" applyFont="1" applyFill="1" applyBorder="1" applyAlignment="1">
      <alignment horizontal="center" vertical="center"/>
    </xf>
    <xf numFmtId="179" fontId="20" fillId="8" borderId="1" xfId="2" applyNumberFormat="1" applyFont="1" applyFill="1" applyBorder="1" applyAlignment="1">
      <alignment horizontal="right" vertical="center"/>
    </xf>
    <xf numFmtId="190" fontId="5" fillId="8" borderId="1" xfId="2" applyNumberFormat="1" applyFont="1" applyFill="1" applyBorder="1" applyAlignment="1">
      <alignment horizontal="right" vertical="center"/>
    </xf>
    <xf numFmtId="176" fontId="20" fillId="8" borderId="1" xfId="2" applyNumberFormat="1" applyFont="1" applyFill="1" applyBorder="1" applyAlignment="1">
      <alignment horizontal="center" vertical="center"/>
    </xf>
    <xf numFmtId="176" fontId="5" fillId="8" borderId="35" xfId="2" applyNumberFormat="1" applyFont="1" applyFill="1" applyBorder="1" applyAlignment="1">
      <alignment horizontal="right" vertical="center"/>
    </xf>
    <xf numFmtId="20" fontId="5" fillId="8" borderId="36" xfId="2" applyNumberFormat="1" applyFont="1" applyFill="1" applyBorder="1" applyAlignment="1">
      <alignment horizontal="center" vertical="center"/>
    </xf>
    <xf numFmtId="14" fontId="5" fillId="8" borderId="34" xfId="2" applyNumberFormat="1" applyFont="1" applyFill="1" applyBorder="1" applyAlignment="1">
      <alignment horizontal="center" vertical="center" wrapText="1"/>
    </xf>
    <xf numFmtId="184" fontId="5" fillId="8" borderId="1" xfId="2" applyNumberFormat="1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14" fontId="20" fillId="8" borderId="1" xfId="2" applyNumberFormat="1" applyFont="1" applyFill="1" applyBorder="1" applyAlignment="1">
      <alignment horizontal="center" vertical="center" wrapText="1"/>
    </xf>
    <xf numFmtId="184" fontId="20" fillId="8" borderId="18" xfId="0" applyNumberFormat="1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14" fontId="5" fillId="8" borderId="1" xfId="2" applyNumberFormat="1" applyFont="1" applyFill="1" applyBorder="1" applyAlignment="1">
      <alignment horizontal="center" vertical="center" wrapText="1"/>
    </xf>
    <xf numFmtId="184" fontId="5" fillId="8" borderId="18" xfId="2" applyNumberFormat="1" applyFont="1" applyFill="1" applyBorder="1" applyAlignment="1">
      <alignment horizontal="center" vertical="center"/>
    </xf>
    <xf numFmtId="190" fontId="5" fillId="8" borderId="18" xfId="2" applyNumberFormat="1" applyFont="1" applyFill="1" applyBorder="1" applyAlignment="1">
      <alignment horizontal="right" vertical="center"/>
    </xf>
    <xf numFmtId="176" fontId="5" fillId="8" borderId="18" xfId="2" applyNumberFormat="1" applyFont="1" applyFill="1" applyBorder="1" applyAlignment="1">
      <alignment horizontal="center" vertical="center"/>
    </xf>
    <xf numFmtId="176" fontId="5" fillId="8" borderId="1" xfId="2" applyNumberFormat="1" applyFont="1" applyFill="1" applyBorder="1" applyAlignment="1">
      <alignment horizontal="center" vertical="center"/>
    </xf>
    <xf numFmtId="14" fontId="20" fillId="8" borderId="18" xfId="2" applyNumberFormat="1" applyFont="1" applyFill="1" applyBorder="1" applyAlignment="1">
      <alignment horizontal="center" vertical="center" wrapText="1"/>
    </xf>
    <xf numFmtId="190" fontId="20" fillId="8" borderId="1" xfId="2" applyNumberFormat="1" applyFont="1" applyFill="1" applyBorder="1" applyAlignment="1">
      <alignment horizontal="right" vertical="center"/>
    </xf>
    <xf numFmtId="190" fontId="5" fillId="8" borderId="16" xfId="2" applyNumberFormat="1" applyFont="1" applyFill="1" applyBorder="1" applyAlignment="1">
      <alignment horizontal="right" vertical="center"/>
    </xf>
    <xf numFmtId="176" fontId="5" fillId="8" borderId="16" xfId="2" applyNumberFormat="1" applyFont="1" applyFill="1" applyBorder="1" applyAlignment="1">
      <alignment horizontal="center" vertical="center"/>
    </xf>
    <xf numFmtId="184" fontId="5" fillId="8" borderId="16" xfId="2" applyNumberFormat="1" applyFont="1" applyFill="1" applyBorder="1" applyAlignment="1">
      <alignment horizontal="center" vertical="center"/>
    </xf>
    <xf numFmtId="14" fontId="20" fillId="8" borderId="56" xfId="2" applyNumberFormat="1" applyFont="1" applyFill="1" applyBorder="1" applyAlignment="1">
      <alignment horizontal="center" vertical="center" wrapText="1"/>
    </xf>
    <xf numFmtId="190" fontId="20" fillId="8" borderId="16" xfId="2" applyNumberFormat="1" applyFont="1" applyFill="1" applyBorder="1" applyAlignment="1">
      <alignment horizontal="right" vertical="center"/>
    </xf>
    <xf numFmtId="14" fontId="5" fillId="8" borderId="56" xfId="2" applyNumberFormat="1" applyFont="1" applyFill="1" applyBorder="1" applyAlignment="1">
      <alignment horizontal="center" vertical="center" wrapText="1"/>
    </xf>
    <xf numFmtId="20" fontId="5" fillId="9" borderId="42" xfId="2" applyNumberFormat="1" applyFont="1" applyFill="1" applyBorder="1" applyAlignment="1">
      <alignment horizontal="center" vertical="center" wrapText="1"/>
    </xf>
    <xf numFmtId="14" fontId="5" fillId="9" borderId="73" xfId="2" applyNumberFormat="1" applyFont="1" applyFill="1" applyBorder="1" applyAlignment="1">
      <alignment horizontal="center" vertical="center" wrapText="1"/>
    </xf>
    <xf numFmtId="191" fontId="9" fillId="0" borderId="42" xfId="2" applyNumberFormat="1" applyFont="1" applyBorder="1" applyAlignment="1">
      <alignment horizontal="right" vertical="center"/>
    </xf>
    <xf numFmtId="0" fontId="5" fillId="3" borderId="0" xfId="0" applyFont="1" applyFill="1" applyAlignment="1">
      <alignment horizontal="center" vertical="center"/>
    </xf>
    <xf numFmtId="0" fontId="5" fillId="8" borderId="1" xfId="0" applyFont="1" applyFill="1" applyBorder="1" applyAlignment="1">
      <alignment horizontal="center" vertical="center" shrinkToFit="1"/>
    </xf>
    <xf numFmtId="196" fontId="5" fillId="8" borderId="1" xfId="0" applyNumberFormat="1" applyFont="1" applyFill="1" applyBorder="1" applyAlignment="1">
      <alignment horizontal="center" vertical="center" shrinkToFit="1"/>
    </xf>
    <xf numFmtId="0" fontId="5" fillId="9" borderId="4" xfId="2" applyFont="1" applyFill="1" applyBorder="1" applyAlignment="1">
      <alignment horizontal="center" vertical="center" wrapText="1"/>
    </xf>
    <xf numFmtId="184" fontId="5" fillId="8" borderId="1" xfId="0" applyNumberFormat="1" applyFont="1" applyFill="1" applyBorder="1" applyAlignment="1">
      <alignment horizontal="center" vertical="center"/>
    </xf>
    <xf numFmtId="184" fontId="5" fillId="8" borderId="9" xfId="0" applyNumberFormat="1" applyFont="1" applyFill="1" applyBorder="1" applyAlignment="1">
      <alignment horizontal="center" vertical="center"/>
    </xf>
    <xf numFmtId="179" fontId="5" fillId="8" borderId="1" xfId="2" applyNumberFormat="1" applyFont="1" applyFill="1" applyBorder="1" applyAlignment="1">
      <alignment horizontal="right" vertical="center"/>
    </xf>
    <xf numFmtId="184" fontId="20" fillId="8" borderId="1" xfId="2" applyNumberFormat="1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184" fontId="20" fillId="8" borderId="18" xfId="2" applyNumberFormat="1" applyFont="1" applyFill="1" applyBorder="1" applyAlignment="1">
      <alignment horizontal="center" vertical="center"/>
    </xf>
    <xf numFmtId="190" fontId="20" fillId="8" borderId="18" xfId="2" applyNumberFormat="1" applyFont="1" applyFill="1" applyBorder="1" applyAlignment="1">
      <alignment horizontal="right" vertical="center"/>
    </xf>
    <xf numFmtId="176" fontId="20" fillId="8" borderId="18" xfId="2" applyNumberFormat="1" applyFont="1" applyFill="1" applyBorder="1" applyAlignment="1">
      <alignment horizontal="center" vertical="center"/>
    </xf>
    <xf numFmtId="176" fontId="20" fillId="8" borderId="16" xfId="2" applyNumberFormat="1" applyFont="1" applyFill="1" applyBorder="1" applyAlignment="1">
      <alignment horizontal="center" vertical="center"/>
    </xf>
    <xf numFmtId="184" fontId="20" fillId="8" borderId="16" xfId="2" applyNumberFormat="1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14" fontId="5" fillId="8" borderId="16" xfId="2" applyNumberFormat="1" applyFont="1" applyFill="1" applyBorder="1" applyAlignment="1">
      <alignment horizontal="center" vertical="center" wrapText="1"/>
    </xf>
    <xf numFmtId="184" fontId="5" fillId="8" borderId="16" xfId="0" applyNumberFormat="1" applyFont="1" applyFill="1" applyBorder="1" applyAlignment="1">
      <alignment horizontal="center" vertical="center"/>
    </xf>
    <xf numFmtId="14" fontId="5" fillId="9" borderId="22" xfId="2" applyNumberFormat="1" applyFont="1" applyFill="1" applyBorder="1" applyAlignment="1">
      <alignment horizontal="center" vertical="center" wrapText="1"/>
    </xf>
    <xf numFmtId="184" fontId="5" fillId="0" borderId="39" xfId="2" applyNumberFormat="1" applyFont="1" applyBorder="1" applyAlignment="1">
      <alignment horizontal="center" vertical="center" wrapText="1"/>
    </xf>
    <xf numFmtId="184" fontId="5" fillId="9" borderId="41" xfId="0" applyNumberFormat="1" applyFont="1" applyFill="1" applyBorder="1" applyAlignment="1">
      <alignment horizontal="center" vertical="center"/>
    </xf>
    <xf numFmtId="49" fontId="5" fillId="7" borderId="9" xfId="0" applyNumberFormat="1" applyFont="1" applyFill="1" applyBorder="1" applyAlignment="1" applyProtection="1">
      <alignment horizontal="left" vertical="center" shrinkToFit="1"/>
      <protection locked="0"/>
    </xf>
    <xf numFmtId="0" fontId="5" fillId="0" borderId="9" xfId="0" applyFont="1" applyBorder="1" applyAlignment="1">
      <alignment horizontal="left" vertical="center" shrinkToFit="1"/>
    </xf>
    <xf numFmtId="22" fontId="12" fillId="0" borderId="0" xfId="0" applyNumberFormat="1" applyFont="1" applyAlignment="1">
      <alignment vertical="center"/>
    </xf>
    <xf numFmtId="184" fontId="5" fillId="0" borderId="16" xfId="2" applyNumberFormat="1" applyFont="1" applyBorder="1" applyAlignment="1">
      <alignment horizontal="center" vertical="center"/>
    </xf>
    <xf numFmtId="0" fontId="5" fillId="0" borderId="42" xfId="0" applyFont="1" applyBorder="1" applyAlignment="1">
      <alignment vertical="center"/>
    </xf>
    <xf numFmtId="0" fontId="7" fillId="4" borderId="1" xfId="0" applyFont="1" applyFill="1" applyBorder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46" fillId="8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vertical="center" shrinkToFit="1"/>
    </xf>
    <xf numFmtId="0" fontId="20" fillId="8" borderId="1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3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3" fillId="4" borderId="18" xfId="0" applyFont="1" applyFill="1" applyBorder="1" applyAlignment="1">
      <alignment horizontal="center" vertical="center"/>
    </xf>
    <xf numFmtId="0" fontId="5" fillId="0" borderId="16" xfId="0" applyFont="1" applyBorder="1" applyAlignment="1">
      <alignment horizontal="left" vertical="center" wrapText="1"/>
    </xf>
    <xf numFmtId="0" fontId="5" fillId="0" borderId="17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center" vertical="center" wrapText="1"/>
    </xf>
    <xf numFmtId="0" fontId="3" fillId="4" borderId="18" xfId="0" applyFont="1" applyFill="1" applyBorder="1" applyAlignment="1">
      <alignment horizontal="center" vertical="center" wrapText="1"/>
    </xf>
    <xf numFmtId="0" fontId="20" fillId="8" borderId="1" xfId="0" applyFont="1" applyFill="1" applyBorder="1" applyAlignment="1">
      <alignment horizontal="center" vertical="center" wrapText="1" shrinkToFit="1"/>
    </xf>
    <xf numFmtId="0" fontId="5" fillId="0" borderId="0" xfId="0" applyFont="1" applyAlignment="1">
      <alignment horizontal="left" vertical="top" wrapText="1"/>
    </xf>
    <xf numFmtId="2" fontId="10" fillId="0" borderId="0" xfId="0" applyNumberFormat="1" applyFont="1" applyAlignment="1">
      <alignment horizontal="center" vertical="center"/>
    </xf>
    <xf numFmtId="176" fontId="10" fillId="0" borderId="0" xfId="1" applyNumberFormat="1" applyFont="1" applyFill="1" applyBorder="1" applyAlignment="1" applyProtection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0" fontId="5" fillId="4" borderId="15" xfId="0" applyFont="1" applyFill="1" applyBorder="1" applyAlignment="1">
      <alignment horizontal="center" vertical="center" wrapText="1"/>
    </xf>
    <xf numFmtId="0" fontId="20" fillId="8" borderId="10" xfId="0" applyFont="1" applyFill="1" applyBorder="1" applyAlignment="1">
      <alignment horizontal="center" vertical="center"/>
    </xf>
    <xf numFmtId="0" fontId="20" fillId="8" borderId="11" xfId="0" applyFont="1" applyFill="1" applyBorder="1" applyAlignment="1">
      <alignment horizontal="center" vertical="center"/>
    </xf>
    <xf numFmtId="0" fontId="20" fillId="8" borderId="14" xfId="0" applyFont="1" applyFill="1" applyBorder="1" applyAlignment="1">
      <alignment horizontal="center" vertical="center"/>
    </xf>
    <xf numFmtId="0" fontId="20" fillId="8" borderId="15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 wrapText="1" shrinkToFit="1"/>
    </xf>
    <xf numFmtId="0" fontId="5" fillId="3" borderId="11" xfId="0" applyFont="1" applyFill="1" applyBorder="1" applyAlignment="1">
      <alignment horizontal="center" vertical="center" wrapText="1" shrinkToFit="1"/>
    </xf>
    <xf numFmtId="0" fontId="5" fillId="3" borderId="12" xfId="0" applyFont="1" applyFill="1" applyBorder="1" applyAlignment="1">
      <alignment horizontal="center" vertical="center" wrapText="1" shrinkToFit="1"/>
    </xf>
    <xf numFmtId="0" fontId="5" fillId="3" borderId="13" xfId="0" applyFont="1" applyFill="1" applyBorder="1" applyAlignment="1">
      <alignment horizontal="center" vertical="center" wrapText="1" shrinkToFit="1"/>
    </xf>
    <xf numFmtId="0" fontId="5" fillId="3" borderId="14" xfId="0" applyFont="1" applyFill="1" applyBorder="1" applyAlignment="1">
      <alignment horizontal="center" vertical="center" wrapText="1" shrinkToFit="1"/>
    </xf>
    <xf numFmtId="0" fontId="5" fillId="3" borderId="15" xfId="0" applyFont="1" applyFill="1" applyBorder="1" applyAlignment="1">
      <alignment horizontal="center" vertical="center" wrapText="1" shrinkToFit="1"/>
    </xf>
    <xf numFmtId="0" fontId="5" fillId="4" borderId="10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0" fontId="5" fillId="4" borderId="16" xfId="0" applyFont="1" applyFill="1" applyBorder="1" applyAlignment="1">
      <alignment horizontal="center" vertical="center" shrinkToFit="1"/>
    </xf>
    <xf numFmtId="0" fontId="5" fillId="4" borderId="18" xfId="0" applyFont="1" applyFill="1" applyBorder="1" applyAlignment="1">
      <alignment horizontal="center" vertical="center" shrinkToFit="1"/>
    </xf>
    <xf numFmtId="177" fontId="5" fillId="0" borderId="1" xfId="1" applyNumberFormat="1" applyFont="1" applyFill="1" applyBorder="1" applyAlignment="1" applyProtection="1">
      <alignment horizontal="center" vertical="center" shrinkToFit="1"/>
    </xf>
    <xf numFmtId="1" fontId="5" fillId="0" borderId="1" xfId="0" applyNumberFormat="1" applyFont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176" fontId="20" fillId="8" borderId="2" xfId="0" applyNumberFormat="1" applyFont="1" applyFill="1" applyBorder="1" applyAlignment="1">
      <alignment horizontal="center" vertical="center" shrinkToFit="1"/>
    </xf>
    <xf numFmtId="176" fontId="20" fillId="8" borderId="9" xfId="0" applyNumberFormat="1" applyFont="1" applyFill="1" applyBorder="1" applyAlignment="1">
      <alignment horizontal="center" vertical="center" shrinkToFit="1"/>
    </xf>
    <xf numFmtId="0" fontId="5" fillId="6" borderId="2" xfId="0" applyFont="1" applyFill="1" applyBorder="1" applyAlignment="1">
      <alignment horizontal="center" vertical="center"/>
    </xf>
    <xf numFmtId="0" fontId="5" fillId="6" borderId="9" xfId="0" applyFont="1" applyFill="1" applyBorder="1" applyAlignment="1">
      <alignment horizontal="center" vertical="center"/>
    </xf>
    <xf numFmtId="0" fontId="20" fillId="8" borderId="2" xfId="0" applyFont="1" applyFill="1" applyBorder="1" applyAlignment="1">
      <alignment horizontal="center" vertical="center" wrapText="1"/>
    </xf>
    <xf numFmtId="0" fontId="20" fillId="8" borderId="9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shrinkToFit="1"/>
    </xf>
    <xf numFmtId="0" fontId="20" fillId="7" borderId="2" xfId="0" applyFont="1" applyFill="1" applyBorder="1" applyAlignment="1">
      <alignment horizontal="center" vertical="center" shrinkToFit="1"/>
    </xf>
    <xf numFmtId="0" fontId="20" fillId="7" borderId="9" xfId="0" applyFont="1" applyFill="1" applyBorder="1" applyAlignment="1">
      <alignment horizontal="center" vertical="center" shrinkToFit="1"/>
    </xf>
    <xf numFmtId="0" fontId="5" fillId="4" borderId="1" xfId="0" applyFont="1" applyFill="1" applyBorder="1" applyAlignment="1">
      <alignment horizontal="center" vertical="center"/>
    </xf>
    <xf numFmtId="14" fontId="20" fillId="8" borderId="1" xfId="0" applyNumberFormat="1" applyFont="1" applyFill="1" applyBorder="1" applyAlignment="1">
      <alignment horizontal="center" vertical="center"/>
    </xf>
    <xf numFmtId="185" fontId="5" fillId="0" borderId="1" xfId="0" applyNumberFormat="1" applyFont="1" applyBorder="1" applyAlignment="1">
      <alignment horizontal="center" vertical="center"/>
    </xf>
    <xf numFmtId="182" fontId="9" fillId="0" borderId="40" xfId="2" applyNumberFormat="1" applyFont="1" applyBorder="1" applyAlignment="1">
      <alignment horizontal="center" vertical="center" wrapText="1"/>
    </xf>
    <xf numFmtId="182" fontId="9" fillId="0" borderId="41" xfId="2" applyNumberFormat="1" applyFont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 shrinkToFit="1"/>
    </xf>
    <xf numFmtId="0" fontId="10" fillId="4" borderId="11" xfId="0" applyFont="1" applyFill="1" applyBorder="1" applyAlignment="1">
      <alignment horizontal="center" vertical="center" shrinkToFit="1"/>
    </xf>
    <xf numFmtId="0" fontId="10" fillId="4" borderId="14" xfId="0" applyFont="1" applyFill="1" applyBorder="1" applyAlignment="1">
      <alignment horizontal="center" vertical="center" shrinkToFit="1"/>
    </xf>
    <xf numFmtId="0" fontId="10" fillId="4" borderId="15" xfId="0" applyFont="1" applyFill="1" applyBorder="1" applyAlignment="1">
      <alignment horizontal="center" vertical="center" shrinkToFit="1"/>
    </xf>
    <xf numFmtId="197" fontId="10" fillId="0" borderId="16" xfId="1" applyNumberFormat="1" applyFont="1" applyBorder="1" applyAlignment="1" applyProtection="1">
      <alignment horizontal="center" vertical="center" wrapText="1"/>
    </xf>
    <xf numFmtId="197" fontId="10" fillId="0" borderId="18" xfId="1" applyNumberFormat="1" applyFont="1" applyBorder="1" applyAlignment="1" applyProtection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20" fontId="5" fillId="0" borderId="16" xfId="2" applyNumberFormat="1" applyFont="1" applyBorder="1" applyAlignment="1">
      <alignment horizontal="center" vertical="center" wrapText="1"/>
    </xf>
    <xf numFmtId="20" fontId="5" fillId="0" borderId="17" xfId="2" applyNumberFormat="1" applyFont="1" applyBorder="1" applyAlignment="1">
      <alignment horizontal="center" vertical="center" wrapText="1"/>
    </xf>
    <xf numFmtId="20" fontId="5" fillId="0" borderId="28" xfId="2" applyNumberFormat="1" applyFont="1" applyBorder="1" applyAlignment="1">
      <alignment horizontal="center" vertical="center" wrapText="1"/>
    </xf>
    <xf numFmtId="20" fontId="5" fillId="0" borderId="31" xfId="2" applyNumberFormat="1" applyFont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15" xfId="0" applyFont="1" applyFill="1" applyBorder="1" applyAlignment="1">
      <alignment horizontal="center" vertical="center" wrapText="1"/>
    </xf>
    <xf numFmtId="177" fontId="10" fillId="0" borderId="10" xfId="1" applyNumberFormat="1" applyFont="1" applyFill="1" applyBorder="1" applyAlignment="1" applyProtection="1">
      <alignment horizontal="right" vertical="center" indent="1"/>
    </xf>
    <xf numFmtId="177" fontId="10" fillId="0" borderId="14" xfId="1" applyNumberFormat="1" applyFont="1" applyFill="1" applyBorder="1" applyAlignment="1" applyProtection="1">
      <alignment horizontal="right" vertical="center" indent="1"/>
    </xf>
    <xf numFmtId="179" fontId="10" fillId="0" borderId="20" xfId="0" applyNumberFormat="1" applyFont="1" applyBorder="1" applyAlignment="1">
      <alignment horizontal="center" vertical="center"/>
    </xf>
    <xf numFmtId="179" fontId="10" fillId="0" borderId="21" xfId="0" applyNumberFormat="1" applyFont="1" applyBorder="1" applyAlignment="1">
      <alignment horizontal="center" vertical="center"/>
    </xf>
    <xf numFmtId="0" fontId="20" fillId="8" borderId="1" xfId="0" applyFont="1" applyFill="1" applyBorder="1" applyAlignment="1">
      <alignment horizontal="left" vertical="top" wrapText="1"/>
    </xf>
    <xf numFmtId="20" fontId="5" fillId="0" borderId="18" xfId="2" applyNumberFormat="1" applyFont="1" applyBorder="1" applyAlignment="1">
      <alignment horizontal="center" vertical="center" wrapText="1"/>
    </xf>
    <xf numFmtId="20" fontId="5" fillId="0" borderId="29" xfId="2" applyNumberFormat="1" applyFont="1" applyBorder="1" applyAlignment="1">
      <alignment horizontal="center" vertical="center" wrapText="1"/>
    </xf>
    <xf numFmtId="20" fontId="5" fillId="0" borderId="32" xfId="2" applyNumberFormat="1" applyFont="1" applyBorder="1" applyAlignment="1">
      <alignment horizontal="center" vertical="center" wrapText="1"/>
    </xf>
    <xf numFmtId="14" fontId="5" fillId="0" borderId="1" xfId="2" applyNumberFormat="1" applyFont="1" applyBorder="1" applyAlignment="1">
      <alignment horizontal="center" vertical="center" wrapText="1"/>
    </xf>
    <xf numFmtId="14" fontId="5" fillId="0" borderId="16" xfId="2" applyNumberFormat="1" applyFont="1" applyBorder="1" applyAlignment="1">
      <alignment horizontal="center" vertical="center" wrapText="1"/>
    </xf>
    <xf numFmtId="20" fontId="5" fillId="0" borderId="1" xfId="2" applyNumberFormat="1" applyFont="1" applyBorder="1" applyAlignment="1">
      <alignment horizontal="center" vertical="center"/>
    </xf>
    <xf numFmtId="20" fontId="5" fillId="0" borderId="16" xfId="2" applyNumberFormat="1" applyFont="1" applyBorder="1" applyAlignment="1">
      <alignment horizontal="center" vertical="center"/>
    </xf>
    <xf numFmtId="186" fontId="5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2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5" fillId="0" borderId="64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177" fontId="10" fillId="0" borderId="2" xfId="1" applyNumberFormat="1" applyFont="1" applyFill="1" applyBorder="1" applyAlignment="1" applyProtection="1">
      <alignment horizontal="right" vertical="center" indent="1"/>
    </xf>
    <xf numFmtId="2" fontId="10" fillId="0" borderId="19" xfId="0" applyNumberFormat="1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 wrapText="1"/>
    </xf>
    <xf numFmtId="20" fontId="5" fillId="0" borderId="1" xfId="2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 wrapText="1" shrinkToFit="1"/>
    </xf>
    <xf numFmtId="0" fontId="21" fillId="4" borderId="1" xfId="2" applyFont="1" applyFill="1" applyBorder="1" applyAlignment="1">
      <alignment horizontal="left" vertical="center" indent="3"/>
    </xf>
    <xf numFmtId="2" fontId="21" fillId="0" borderId="65" xfId="2" applyNumberFormat="1" applyFont="1" applyBorder="1" applyAlignment="1">
      <alignment horizontal="center" vertical="center"/>
    </xf>
    <xf numFmtId="2" fontId="21" fillId="0" borderId="11" xfId="2" applyNumberFormat="1" applyFont="1" applyBorder="1" applyAlignment="1">
      <alignment horizontal="center" vertical="center"/>
    </xf>
    <xf numFmtId="2" fontId="21" fillId="0" borderId="66" xfId="2" applyNumberFormat="1" applyFont="1" applyBorder="1" applyAlignment="1">
      <alignment horizontal="center" vertical="center"/>
    </xf>
    <xf numFmtId="2" fontId="21" fillId="0" borderId="15" xfId="2" applyNumberFormat="1" applyFont="1" applyBorder="1" applyAlignment="1">
      <alignment horizontal="center" vertical="center"/>
    </xf>
    <xf numFmtId="0" fontId="17" fillId="0" borderId="10" xfId="2" applyFont="1" applyBorder="1" applyAlignment="1">
      <alignment horizontal="left" vertical="top" wrapText="1"/>
    </xf>
    <xf numFmtId="0" fontId="17" fillId="0" borderId="30" xfId="2" applyFont="1" applyBorder="1" applyAlignment="1">
      <alignment horizontal="left" vertical="top" wrapText="1"/>
    </xf>
    <xf numFmtId="0" fontId="17" fillId="0" borderId="11" xfId="2" applyFont="1" applyBorder="1" applyAlignment="1">
      <alignment horizontal="left" vertical="top" wrapText="1"/>
    </xf>
    <xf numFmtId="0" fontId="17" fillId="0" borderId="12" xfId="2" applyFont="1" applyBorder="1" applyAlignment="1">
      <alignment horizontal="left" vertical="top" wrapText="1"/>
    </xf>
    <xf numFmtId="0" fontId="17" fillId="0" borderId="0" xfId="2" applyFont="1" applyAlignment="1">
      <alignment horizontal="left" vertical="top" wrapText="1"/>
    </xf>
    <xf numFmtId="0" fontId="17" fillId="0" borderId="13" xfId="2" applyFont="1" applyBorder="1" applyAlignment="1">
      <alignment horizontal="left" vertical="top" wrapText="1"/>
    </xf>
    <xf numFmtId="0" fontId="17" fillId="0" borderId="14" xfId="2" applyFont="1" applyBorder="1" applyAlignment="1">
      <alignment horizontal="left" vertical="top" wrapText="1"/>
    </xf>
    <xf numFmtId="0" fontId="17" fillId="0" borderId="48" xfId="2" applyFont="1" applyBorder="1" applyAlignment="1">
      <alignment horizontal="left" vertical="top" wrapText="1"/>
    </xf>
    <xf numFmtId="0" fontId="17" fillId="0" borderId="15" xfId="2" applyFont="1" applyBorder="1" applyAlignment="1">
      <alignment horizontal="left" vertical="top" wrapText="1"/>
    </xf>
    <xf numFmtId="0" fontId="44" fillId="4" borderId="4" xfId="2" applyFont="1" applyFill="1" applyBorder="1" applyAlignment="1">
      <alignment horizontal="left" vertical="center" indent="3"/>
    </xf>
    <xf numFmtId="0" fontId="44" fillId="4" borderId="5" xfId="2" applyFont="1" applyFill="1" applyBorder="1" applyAlignment="1">
      <alignment horizontal="left" vertical="center" indent="3"/>
    </xf>
    <xf numFmtId="0" fontId="44" fillId="4" borderId="6" xfId="2" applyFont="1" applyFill="1" applyBorder="1" applyAlignment="1">
      <alignment horizontal="left" vertical="center" indent="3"/>
    </xf>
    <xf numFmtId="0" fontId="44" fillId="4" borderId="22" xfId="2" applyFont="1" applyFill="1" applyBorder="1" applyAlignment="1">
      <alignment horizontal="left" vertical="center" indent="3"/>
    </xf>
    <xf numFmtId="0" fontId="44" fillId="4" borderId="23" xfId="2" applyFont="1" applyFill="1" applyBorder="1" applyAlignment="1">
      <alignment horizontal="left" vertical="center" indent="3"/>
    </xf>
    <xf numFmtId="0" fontId="44" fillId="4" borderId="24" xfId="2" applyFont="1" applyFill="1" applyBorder="1" applyAlignment="1">
      <alignment horizontal="left" vertical="center" indent="3"/>
    </xf>
    <xf numFmtId="197" fontId="21" fillId="0" borderId="4" xfId="3" applyNumberFormat="1" applyFont="1" applyFill="1" applyBorder="1" applyAlignment="1" applyProtection="1">
      <alignment horizontal="center" vertical="center"/>
    </xf>
    <xf numFmtId="197" fontId="21" fillId="0" borderId="5" xfId="3" applyNumberFormat="1" applyFont="1" applyFill="1" applyBorder="1" applyAlignment="1" applyProtection="1">
      <alignment horizontal="center" vertical="center"/>
    </xf>
    <xf numFmtId="197" fontId="21" fillId="0" borderId="53" xfId="3" applyNumberFormat="1" applyFont="1" applyFill="1" applyBorder="1" applyAlignment="1" applyProtection="1">
      <alignment horizontal="center" vertical="center"/>
    </xf>
    <xf numFmtId="197" fontId="21" fillId="0" borderId="22" xfId="3" applyNumberFormat="1" applyFont="1" applyFill="1" applyBorder="1" applyAlignment="1" applyProtection="1">
      <alignment horizontal="center" vertical="center"/>
    </xf>
    <xf numFmtId="197" fontId="21" fillId="0" borderId="23" xfId="3" applyNumberFormat="1" applyFont="1" applyFill="1" applyBorder="1" applyAlignment="1" applyProtection="1">
      <alignment horizontal="center" vertical="center"/>
    </xf>
    <xf numFmtId="197" fontId="21" fillId="0" borderId="58" xfId="3" applyNumberFormat="1" applyFont="1" applyFill="1" applyBorder="1" applyAlignment="1" applyProtection="1">
      <alignment horizontal="center" vertical="center"/>
    </xf>
    <xf numFmtId="2" fontId="21" fillId="0" borderId="54" xfId="2" applyNumberFormat="1" applyFont="1" applyBorder="1" applyAlignment="1">
      <alignment horizontal="center" vertical="center"/>
    </xf>
    <xf numFmtId="2" fontId="21" fillId="0" borderId="6" xfId="2" applyNumberFormat="1" applyFont="1" applyBorder="1" applyAlignment="1">
      <alignment horizontal="center" vertical="center"/>
    </xf>
    <xf numFmtId="2" fontId="21" fillId="0" borderId="59" xfId="2" applyNumberFormat="1" applyFont="1" applyBorder="1" applyAlignment="1">
      <alignment horizontal="center" vertical="center"/>
    </xf>
    <xf numFmtId="2" fontId="21" fillId="0" borderId="24" xfId="2" applyNumberFormat="1" applyFont="1" applyBorder="1" applyAlignment="1">
      <alignment horizontal="center" vertical="center"/>
    </xf>
    <xf numFmtId="177" fontId="21" fillId="0" borderId="30" xfId="3" applyNumberFormat="1" applyFont="1" applyFill="1" applyBorder="1" applyAlignment="1" applyProtection="1">
      <alignment horizontal="center" vertical="center"/>
    </xf>
    <xf numFmtId="177" fontId="21" fillId="0" borderId="49" xfId="3" applyNumberFormat="1" applyFont="1" applyFill="1" applyBorder="1" applyAlignment="1" applyProtection="1">
      <alignment horizontal="center" vertical="center"/>
    </xf>
    <xf numFmtId="177" fontId="21" fillId="0" borderId="48" xfId="3" applyNumberFormat="1" applyFont="1" applyFill="1" applyBorder="1" applyAlignment="1" applyProtection="1">
      <alignment horizontal="center" vertical="center"/>
    </xf>
    <xf numFmtId="177" fontId="21" fillId="0" borderId="50" xfId="3" applyNumberFormat="1" applyFont="1" applyFill="1" applyBorder="1" applyAlignment="1" applyProtection="1">
      <alignment horizontal="center" vertical="center"/>
    </xf>
    <xf numFmtId="0" fontId="17" fillId="6" borderId="10" xfId="2" applyFont="1" applyFill="1" applyBorder="1" applyAlignment="1">
      <alignment horizontal="center" vertical="center"/>
    </xf>
    <xf numFmtId="0" fontId="17" fillId="6" borderId="30" xfId="2" applyFont="1" applyFill="1" applyBorder="1" applyAlignment="1">
      <alignment horizontal="center" vertical="center"/>
    </xf>
    <xf numFmtId="0" fontId="17" fillId="6" borderId="11" xfId="2" applyFont="1" applyFill="1" applyBorder="1" applyAlignment="1">
      <alignment horizontal="center" vertical="center"/>
    </xf>
    <xf numFmtId="0" fontId="17" fillId="6" borderId="14" xfId="2" applyFont="1" applyFill="1" applyBorder="1" applyAlignment="1">
      <alignment horizontal="center" vertical="center"/>
    </xf>
    <xf numFmtId="0" fontId="17" fillId="6" borderId="48" xfId="2" applyFont="1" applyFill="1" applyBorder="1" applyAlignment="1">
      <alignment horizontal="center" vertical="center"/>
    </xf>
    <xf numFmtId="0" fontId="17" fillId="6" borderId="15" xfId="2" applyFont="1" applyFill="1" applyBorder="1" applyAlignment="1">
      <alignment horizontal="center" vertical="center"/>
    </xf>
    <xf numFmtId="0" fontId="17" fillId="0" borderId="10" xfId="2" applyFont="1" applyBorder="1" applyAlignment="1">
      <alignment horizontal="center" vertical="center" wrapText="1" shrinkToFit="1"/>
    </xf>
    <xf numFmtId="0" fontId="17" fillId="0" borderId="30" xfId="2" applyFont="1" applyBorder="1" applyAlignment="1">
      <alignment horizontal="center" vertical="center" wrapText="1" shrinkToFit="1"/>
    </xf>
    <xf numFmtId="0" fontId="17" fillId="0" borderId="11" xfId="2" applyFont="1" applyBorder="1" applyAlignment="1">
      <alignment horizontal="center" vertical="center" wrapText="1" shrinkToFit="1"/>
    </xf>
    <xf numFmtId="0" fontId="17" fillId="0" borderId="14" xfId="2" applyFont="1" applyBorder="1" applyAlignment="1">
      <alignment horizontal="center" vertical="center" wrapText="1" shrinkToFit="1"/>
    </xf>
    <xf numFmtId="0" fontId="17" fillId="0" borderId="48" xfId="2" applyFont="1" applyBorder="1" applyAlignment="1">
      <alignment horizontal="center" vertical="center" wrapText="1" shrinkToFit="1"/>
    </xf>
    <xf numFmtId="0" fontId="17" fillId="0" borderId="15" xfId="2" applyFont="1" applyBorder="1" applyAlignment="1">
      <alignment horizontal="center" vertical="center" wrapText="1" shrinkToFit="1"/>
    </xf>
    <xf numFmtId="0" fontId="17" fillId="4" borderId="10" xfId="2" applyFont="1" applyFill="1" applyBorder="1" applyAlignment="1">
      <alignment horizontal="center" vertical="center" shrinkToFit="1"/>
    </xf>
    <xf numFmtId="0" fontId="17" fillId="4" borderId="11" xfId="2" applyFont="1" applyFill="1" applyBorder="1" applyAlignment="1">
      <alignment horizontal="center" vertical="center" shrinkToFit="1"/>
    </xf>
    <xf numFmtId="0" fontId="17" fillId="4" borderId="14" xfId="2" applyFont="1" applyFill="1" applyBorder="1" applyAlignment="1">
      <alignment horizontal="center" vertical="center" shrinkToFit="1"/>
    </xf>
    <xf numFmtId="0" fontId="17" fillId="4" borderId="15" xfId="2" applyFont="1" applyFill="1" applyBorder="1" applyAlignment="1">
      <alignment horizontal="center" vertical="center" shrinkToFit="1"/>
    </xf>
    <xf numFmtId="0" fontId="17" fillId="4" borderId="2" xfId="2" applyFont="1" applyFill="1" applyBorder="1" applyAlignment="1">
      <alignment horizontal="center" vertical="center" shrinkToFit="1"/>
    </xf>
    <xf numFmtId="0" fontId="17" fillId="4" borderId="9" xfId="2" applyFont="1" applyFill="1" applyBorder="1" applyAlignment="1">
      <alignment horizontal="center" vertical="center" shrinkToFit="1"/>
    </xf>
    <xf numFmtId="177" fontId="17" fillId="0" borderId="2" xfId="3" applyNumberFormat="1" applyFont="1" applyFill="1" applyBorder="1" applyAlignment="1" applyProtection="1">
      <alignment horizontal="center" vertical="center" shrinkToFit="1"/>
    </xf>
    <xf numFmtId="177" fontId="17" fillId="0" borderId="3" xfId="3" applyNumberFormat="1" applyFont="1" applyFill="1" applyBorder="1" applyAlignment="1" applyProtection="1">
      <alignment horizontal="center" vertical="center" shrinkToFit="1"/>
    </xf>
    <xf numFmtId="0" fontId="21" fillId="4" borderId="10" xfId="2" applyFont="1" applyFill="1" applyBorder="1" applyAlignment="1">
      <alignment horizontal="left" vertical="center" indent="3"/>
    </xf>
    <xf numFmtId="0" fontId="21" fillId="4" borderId="30" xfId="2" applyFont="1" applyFill="1" applyBorder="1" applyAlignment="1">
      <alignment horizontal="left" vertical="center" indent="3"/>
    </xf>
    <xf numFmtId="0" fontId="21" fillId="4" borderId="11" xfId="2" applyFont="1" applyFill="1" applyBorder="1" applyAlignment="1">
      <alignment horizontal="left" vertical="center" indent="3"/>
    </xf>
    <xf numFmtId="0" fontId="21" fillId="4" borderId="14" xfId="2" applyFont="1" applyFill="1" applyBorder="1" applyAlignment="1">
      <alignment horizontal="left" vertical="center" indent="3"/>
    </xf>
    <xf numFmtId="0" fontId="21" fillId="4" borderId="48" xfId="2" applyFont="1" applyFill="1" applyBorder="1" applyAlignment="1">
      <alignment horizontal="left" vertical="center" indent="3"/>
    </xf>
    <xf numFmtId="0" fontId="21" fillId="4" borderId="15" xfId="2" applyFont="1" applyFill="1" applyBorder="1" applyAlignment="1">
      <alignment horizontal="left" vertical="center" indent="3"/>
    </xf>
    <xf numFmtId="178" fontId="21" fillId="0" borderId="10" xfId="3" applyNumberFormat="1" applyFont="1" applyFill="1" applyBorder="1" applyAlignment="1" applyProtection="1">
      <alignment horizontal="center" vertical="center"/>
    </xf>
    <xf numFmtId="178" fontId="21" fillId="0" borderId="30" xfId="3" applyNumberFormat="1" applyFont="1" applyFill="1" applyBorder="1" applyAlignment="1" applyProtection="1">
      <alignment horizontal="center" vertical="center"/>
    </xf>
    <xf numFmtId="178" fontId="21" fillId="0" borderId="49" xfId="3" applyNumberFormat="1" applyFont="1" applyFill="1" applyBorder="1" applyAlignment="1" applyProtection="1">
      <alignment horizontal="center" vertical="center"/>
    </xf>
    <xf numFmtId="178" fontId="21" fillId="0" borderId="14" xfId="3" applyNumberFormat="1" applyFont="1" applyFill="1" applyBorder="1" applyAlignment="1" applyProtection="1">
      <alignment horizontal="center" vertical="center"/>
    </xf>
    <xf numFmtId="178" fontId="21" fillId="0" borderId="48" xfId="3" applyNumberFormat="1" applyFont="1" applyFill="1" applyBorder="1" applyAlignment="1" applyProtection="1">
      <alignment horizontal="center" vertical="center"/>
    </xf>
    <xf numFmtId="178" fontId="21" fillId="0" borderId="50" xfId="3" applyNumberFormat="1" applyFont="1" applyFill="1" applyBorder="1" applyAlignment="1" applyProtection="1">
      <alignment horizontal="center" vertical="center"/>
    </xf>
    <xf numFmtId="0" fontId="17" fillId="4" borderId="2" xfId="2" applyFont="1" applyFill="1" applyBorder="1" applyAlignment="1">
      <alignment horizontal="center" vertical="center"/>
    </xf>
    <xf numFmtId="0" fontId="17" fillId="4" borderId="3" xfId="2" applyFont="1" applyFill="1" applyBorder="1" applyAlignment="1">
      <alignment horizontal="center" vertical="center"/>
    </xf>
    <xf numFmtId="0" fontId="17" fillId="4" borderId="9" xfId="2" applyFont="1" applyFill="1" applyBorder="1" applyAlignment="1">
      <alignment horizontal="center" vertical="center"/>
    </xf>
    <xf numFmtId="0" fontId="17" fillId="0" borderId="2" xfId="2" applyFont="1" applyBorder="1" applyAlignment="1">
      <alignment horizontal="center" vertical="center"/>
    </xf>
    <xf numFmtId="0" fontId="17" fillId="0" borderId="3" xfId="2" applyFont="1" applyBorder="1" applyAlignment="1">
      <alignment horizontal="center" vertical="center"/>
    </xf>
    <xf numFmtId="2" fontId="17" fillId="0" borderId="2" xfId="2" applyNumberFormat="1" applyFont="1" applyBorder="1" applyAlignment="1">
      <alignment horizontal="center" vertical="center"/>
    </xf>
    <xf numFmtId="2" fontId="17" fillId="0" borderId="3" xfId="2" applyNumberFormat="1" applyFont="1" applyBorder="1" applyAlignment="1">
      <alignment horizontal="center" vertical="center"/>
    </xf>
    <xf numFmtId="0" fontId="17" fillId="4" borderId="10" xfId="0" applyFont="1" applyFill="1" applyBorder="1" applyAlignment="1">
      <alignment horizontal="center" vertical="center" wrapText="1"/>
    </xf>
    <xf numFmtId="0" fontId="17" fillId="4" borderId="30" xfId="0" applyFont="1" applyFill="1" applyBorder="1" applyAlignment="1">
      <alignment horizontal="center" vertical="center" wrapText="1"/>
    </xf>
    <xf numFmtId="0" fontId="17" fillId="4" borderId="11" xfId="0" applyFont="1" applyFill="1" applyBorder="1" applyAlignment="1">
      <alignment horizontal="center" vertical="center" wrapText="1"/>
    </xf>
    <xf numFmtId="0" fontId="17" fillId="0" borderId="10" xfId="2" applyFont="1" applyBorder="1" applyAlignment="1">
      <alignment horizontal="center" vertical="center" wrapText="1"/>
    </xf>
    <xf numFmtId="0" fontId="17" fillId="0" borderId="30" xfId="2" applyFont="1" applyBorder="1" applyAlignment="1">
      <alignment horizontal="center" vertical="center" wrapText="1"/>
    </xf>
    <xf numFmtId="0" fontId="17" fillId="0" borderId="11" xfId="2" applyFont="1" applyBorder="1" applyAlignment="1">
      <alignment horizontal="center" vertical="center" wrapText="1"/>
    </xf>
    <xf numFmtId="0" fontId="17" fillId="4" borderId="10" xfId="2" applyFont="1" applyFill="1" applyBorder="1" applyAlignment="1">
      <alignment horizontal="center" vertical="center" wrapText="1" shrinkToFit="1"/>
    </xf>
    <xf numFmtId="0" fontId="17" fillId="4" borderId="30" xfId="2" applyFont="1" applyFill="1" applyBorder="1" applyAlignment="1">
      <alignment horizontal="center" vertical="center" wrapText="1" shrinkToFit="1"/>
    </xf>
    <xf numFmtId="0" fontId="17" fillId="4" borderId="11" xfId="2" applyFont="1" applyFill="1" applyBorder="1" applyAlignment="1">
      <alignment horizontal="center" vertical="center" wrapText="1" shrinkToFit="1"/>
    </xf>
    <xf numFmtId="177" fontId="17" fillId="0" borderId="10" xfId="3" applyNumberFormat="1" applyFont="1" applyFill="1" applyBorder="1" applyAlignment="1" applyProtection="1">
      <alignment horizontal="center" vertical="center" shrinkToFit="1"/>
    </xf>
    <xf numFmtId="177" fontId="17" fillId="0" borderId="30" xfId="3" applyNumberFormat="1" applyFont="1" applyFill="1" applyBorder="1" applyAlignment="1" applyProtection="1">
      <alignment horizontal="center" vertical="center" shrinkToFit="1"/>
    </xf>
    <xf numFmtId="14" fontId="17" fillId="0" borderId="2" xfId="2" quotePrefix="1" applyNumberFormat="1" applyFont="1" applyBorder="1" applyAlignment="1">
      <alignment horizontal="center" vertical="center"/>
    </xf>
    <xf numFmtId="14" fontId="17" fillId="0" borderId="3" xfId="2" quotePrefix="1" applyNumberFormat="1" applyFont="1" applyBorder="1" applyAlignment="1">
      <alignment horizontal="center" vertical="center"/>
    </xf>
    <xf numFmtId="14" fontId="17" fillId="0" borderId="9" xfId="2" quotePrefix="1" applyNumberFormat="1" applyFont="1" applyBorder="1" applyAlignment="1">
      <alignment horizontal="center" vertical="center"/>
    </xf>
    <xf numFmtId="0" fontId="17" fillId="4" borderId="3" xfId="2" applyFont="1" applyFill="1" applyBorder="1" applyAlignment="1">
      <alignment horizontal="center" vertical="center" shrinkToFit="1"/>
    </xf>
    <xf numFmtId="0" fontId="17" fillId="0" borderId="2" xfId="2" applyFont="1" applyBorder="1" applyAlignment="1">
      <alignment horizontal="center" vertical="center" shrinkToFit="1"/>
    </xf>
    <xf numFmtId="0" fontId="17" fillId="0" borderId="3" xfId="2" applyFont="1" applyBorder="1" applyAlignment="1">
      <alignment horizontal="center" vertical="center" shrinkToFit="1"/>
    </xf>
    <xf numFmtId="0" fontId="17" fillId="4" borderId="10" xfId="2" applyFont="1" applyFill="1" applyBorder="1" applyAlignment="1">
      <alignment horizontal="center" vertical="center"/>
    </xf>
    <xf numFmtId="0" fontId="17" fillId="4" borderId="11" xfId="2" applyFont="1" applyFill="1" applyBorder="1" applyAlignment="1">
      <alignment horizontal="center" vertical="center"/>
    </xf>
    <xf numFmtId="0" fontId="17" fillId="4" borderId="12" xfId="2" applyFont="1" applyFill="1" applyBorder="1" applyAlignment="1">
      <alignment horizontal="center" vertical="center"/>
    </xf>
    <xf numFmtId="0" fontId="17" fillId="4" borderId="13" xfId="2" applyFont="1" applyFill="1" applyBorder="1" applyAlignment="1">
      <alignment horizontal="center" vertical="center"/>
    </xf>
    <xf numFmtId="0" fontId="17" fillId="4" borderId="14" xfId="2" applyFont="1" applyFill="1" applyBorder="1" applyAlignment="1">
      <alignment horizontal="center" vertical="center"/>
    </xf>
    <xf numFmtId="0" fontId="17" fillId="4" borderId="15" xfId="2" applyFont="1" applyFill="1" applyBorder="1" applyAlignment="1">
      <alignment horizontal="center" vertical="center"/>
    </xf>
    <xf numFmtId="14" fontId="17" fillId="4" borderId="2" xfId="2" applyNumberFormat="1" applyFont="1" applyFill="1" applyBorder="1" applyAlignment="1">
      <alignment horizontal="center" vertical="center"/>
    </xf>
    <xf numFmtId="14" fontId="17" fillId="4" borderId="3" xfId="2" applyNumberFormat="1" applyFont="1" applyFill="1" applyBorder="1" applyAlignment="1">
      <alignment horizontal="center" vertical="center"/>
    </xf>
    <xf numFmtId="14" fontId="17" fillId="4" borderId="9" xfId="2" applyNumberFormat="1" applyFont="1" applyFill="1" applyBorder="1" applyAlignment="1">
      <alignment horizontal="center" vertical="center"/>
    </xf>
    <xf numFmtId="0" fontId="17" fillId="4" borderId="16" xfId="2" applyFont="1" applyFill="1" applyBorder="1" applyAlignment="1">
      <alignment horizontal="center" vertical="center"/>
    </xf>
    <xf numFmtId="0" fontId="17" fillId="4" borderId="17" xfId="2" applyFont="1" applyFill="1" applyBorder="1" applyAlignment="1">
      <alignment horizontal="center" vertical="center"/>
    </xf>
    <xf numFmtId="0" fontId="17" fillId="4" borderId="18" xfId="2" applyFont="1" applyFill="1" applyBorder="1" applyAlignment="1">
      <alignment horizontal="center" vertical="center"/>
    </xf>
    <xf numFmtId="14" fontId="17" fillId="0" borderId="2" xfId="2" applyNumberFormat="1" applyFont="1" applyBorder="1" applyAlignment="1">
      <alignment horizontal="center" vertical="center"/>
    </xf>
    <xf numFmtId="14" fontId="17" fillId="0" borderId="3" xfId="2" applyNumberFormat="1" applyFont="1" applyBorder="1" applyAlignment="1">
      <alignment horizontal="center" vertical="center"/>
    </xf>
    <xf numFmtId="14" fontId="17" fillId="0" borderId="9" xfId="2" applyNumberFormat="1" applyFont="1" applyBorder="1" applyAlignment="1">
      <alignment horizontal="center" vertical="center"/>
    </xf>
    <xf numFmtId="181" fontId="17" fillId="0" borderId="2" xfId="2" applyNumberFormat="1" applyFont="1" applyBorder="1" applyAlignment="1">
      <alignment horizontal="center" vertical="center"/>
    </xf>
    <xf numFmtId="181" fontId="17" fillId="0" borderId="3" xfId="2" applyNumberFormat="1" applyFont="1" applyBorder="1" applyAlignment="1">
      <alignment horizontal="center" vertical="center"/>
    </xf>
    <xf numFmtId="181" fontId="17" fillId="0" borderId="9" xfId="2" applyNumberFormat="1" applyFont="1" applyBorder="1" applyAlignment="1">
      <alignment horizontal="center" vertical="center"/>
    </xf>
    <xf numFmtId="183" fontId="17" fillId="0" borderId="2" xfId="2" applyNumberFormat="1" applyFont="1" applyBorder="1" applyAlignment="1">
      <alignment horizontal="center" vertical="center"/>
    </xf>
    <xf numFmtId="183" fontId="17" fillId="0" borderId="3" xfId="2" applyNumberFormat="1" applyFont="1" applyBorder="1" applyAlignment="1">
      <alignment horizontal="center" vertical="center"/>
    </xf>
    <xf numFmtId="183" fontId="17" fillId="0" borderId="9" xfId="2" applyNumberFormat="1" applyFont="1" applyBorder="1" applyAlignment="1">
      <alignment horizontal="center" vertical="center"/>
    </xf>
    <xf numFmtId="0" fontId="17" fillId="0" borderId="2" xfId="2" applyFont="1" applyBorder="1" applyAlignment="1">
      <alignment horizontal="left" vertical="center" indent="1"/>
    </xf>
    <xf numFmtId="0" fontId="17" fillId="0" borderId="3" xfId="2" applyFont="1" applyBorder="1" applyAlignment="1">
      <alignment horizontal="left" vertical="center" indent="1"/>
    </xf>
    <xf numFmtId="0" fontId="17" fillId="0" borderId="9" xfId="2" applyFont="1" applyBorder="1" applyAlignment="1">
      <alignment horizontal="left" vertical="center" indent="1"/>
    </xf>
    <xf numFmtId="0" fontId="13" fillId="4" borderId="10" xfId="2" applyFont="1" applyFill="1" applyBorder="1" applyAlignment="1">
      <alignment horizontal="center" vertical="center" wrapText="1"/>
    </xf>
    <xf numFmtId="0" fontId="13" fillId="4" borderId="11" xfId="2" applyFont="1" applyFill="1" applyBorder="1" applyAlignment="1">
      <alignment horizontal="center" vertical="center" wrapText="1"/>
    </xf>
    <xf numFmtId="0" fontId="13" fillId="4" borderId="12" xfId="2" applyFont="1" applyFill="1" applyBorder="1" applyAlignment="1">
      <alignment horizontal="center" vertical="center" wrapText="1"/>
    </xf>
    <xf numFmtId="0" fontId="13" fillId="4" borderId="13" xfId="2" applyFont="1" applyFill="1" applyBorder="1" applyAlignment="1">
      <alignment horizontal="center" vertical="center" wrapText="1"/>
    </xf>
    <xf numFmtId="0" fontId="13" fillId="4" borderId="14" xfId="2" applyFont="1" applyFill="1" applyBorder="1" applyAlignment="1">
      <alignment horizontal="center" vertical="center" wrapText="1"/>
    </xf>
    <xf numFmtId="0" fontId="13" fillId="4" borderId="15" xfId="2" applyFont="1" applyFill="1" applyBorder="1" applyAlignment="1">
      <alignment horizontal="center" vertical="center" wrapText="1"/>
    </xf>
    <xf numFmtId="0" fontId="17" fillId="4" borderId="16" xfId="2" applyFont="1" applyFill="1" applyBorder="1" applyAlignment="1">
      <alignment horizontal="center" vertical="center" wrapText="1"/>
    </xf>
    <xf numFmtId="0" fontId="17" fillId="4" borderId="18" xfId="2" applyFont="1" applyFill="1" applyBorder="1" applyAlignment="1">
      <alignment horizontal="center" vertical="center" wrapText="1"/>
    </xf>
    <xf numFmtId="0" fontId="17" fillId="0" borderId="9" xfId="2" applyFont="1" applyBorder="1" applyAlignment="1">
      <alignment horizontal="center" vertical="center" shrinkToFit="1"/>
    </xf>
    <xf numFmtId="0" fontId="17" fillId="6" borderId="2" xfId="2" applyFont="1" applyFill="1" applyBorder="1" applyAlignment="1">
      <alignment horizontal="center" vertical="center"/>
    </xf>
    <xf numFmtId="0" fontId="17" fillId="6" borderId="3" xfId="2" applyFont="1" applyFill="1" applyBorder="1" applyAlignment="1">
      <alignment horizontal="center" vertical="center"/>
    </xf>
    <xf numFmtId="0" fontId="17" fillId="6" borderId="9" xfId="2" applyFont="1" applyFill="1" applyBorder="1" applyAlignment="1">
      <alignment horizontal="center" vertical="center"/>
    </xf>
    <xf numFmtId="0" fontId="17" fillId="0" borderId="2" xfId="2" applyFont="1" applyBorder="1" applyAlignment="1">
      <alignment horizontal="center" vertical="center" wrapText="1"/>
    </xf>
    <xf numFmtId="0" fontId="17" fillId="0" borderId="3" xfId="2" applyFont="1" applyBorder="1" applyAlignment="1">
      <alignment horizontal="center" vertical="center" wrapText="1"/>
    </xf>
    <xf numFmtId="0" fontId="17" fillId="0" borderId="9" xfId="2" applyFont="1" applyBorder="1" applyAlignment="1">
      <alignment horizontal="center" vertical="center" wrapText="1"/>
    </xf>
    <xf numFmtId="0" fontId="45" fillId="0" borderId="0" xfId="2" applyFont="1" applyAlignment="1">
      <alignment horizontal="center" vertical="center" wrapText="1"/>
    </xf>
    <xf numFmtId="0" fontId="17" fillId="4" borderId="2" xfId="2" applyFont="1" applyFill="1" applyBorder="1" applyAlignment="1">
      <alignment horizontal="center" vertical="center" wrapText="1"/>
    </xf>
    <xf numFmtId="0" fontId="17" fillId="4" borderId="3" xfId="2" applyFont="1" applyFill="1" applyBorder="1" applyAlignment="1">
      <alignment horizontal="center" vertical="center" wrapText="1"/>
    </xf>
    <xf numFmtId="0" fontId="17" fillId="4" borderId="9" xfId="2" applyFont="1" applyFill="1" applyBorder="1" applyAlignment="1">
      <alignment horizontal="center" vertical="center" wrapText="1"/>
    </xf>
    <xf numFmtId="0" fontId="17" fillId="3" borderId="0" xfId="2" applyFont="1" applyFill="1" applyAlignment="1">
      <alignment horizontal="center" vertical="center" wrapText="1"/>
    </xf>
    <xf numFmtId="0" fontId="17" fillId="3" borderId="0" xfId="2" applyFont="1" applyFill="1" applyAlignment="1">
      <alignment horizontal="center" vertical="center"/>
    </xf>
    <xf numFmtId="178" fontId="21" fillId="0" borderId="10" xfId="3" applyNumberFormat="1" applyFont="1" applyFill="1" applyBorder="1" applyAlignment="1" applyProtection="1">
      <alignment horizontal="right" vertical="center"/>
    </xf>
    <xf numFmtId="178" fontId="21" fillId="0" borderId="30" xfId="3" applyNumberFormat="1" applyFont="1" applyFill="1" applyBorder="1" applyAlignment="1" applyProtection="1">
      <alignment horizontal="right" vertical="center"/>
    </xf>
    <xf numFmtId="178" fontId="21" fillId="0" borderId="14" xfId="3" applyNumberFormat="1" applyFont="1" applyFill="1" applyBorder="1" applyAlignment="1" applyProtection="1">
      <alignment horizontal="right" vertical="center"/>
    </xf>
    <xf numFmtId="178" fontId="21" fillId="0" borderId="48" xfId="3" applyNumberFormat="1" applyFont="1" applyFill="1" applyBorder="1" applyAlignment="1" applyProtection="1">
      <alignment horizontal="right" vertical="center"/>
    </xf>
    <xf numFmtId="2" fontId="21" fillId="0" borderId="10" xfId="2" applyNumberFormat="1" applyFont="1" applyBorder="1" applyAlignment="1">
      <alignment horizontal="center" vertical="center"/>
    </xf>
    <xf numFmtId="2" fontId="21" fillId="0" borderId="14" xfId="2" applyNumberFormat="1" applyFont="1" applyBorder="1" applyAlignment="1">
      <alignment horizontal="center" vertical="center"/>
    </xf>
    <xf numFmtId="177" fontId="21" fillId="0" borderId="11" xfId="3" applyNumberFormat="1" applyFont="1" applyFill="1" applyBorder="1" applyAlignment="1" applyProtection="1">
      <alignment horizontal="center" vertical="center"/>
    </xf>
    <xf numFmtId="177" fontId="21" fillId="0" borderId="15" xfId="3" applyNumberFormat="1" applyFont="1" applyFill="1" applyBorder="1" applyAlignment="1" applyProtection="1">
      <alignment horizontal="center" vertical="center"/>
    </xf>
    <xf numFmtId="0" fontId="5" fillId="8" borderId="10" xfId="0" applyFont="1" applyFill="1" applyBorder="1" applyAlignment="1" applyProtection="1">
      <alignment horizontal="center" vertical="center"/>
      <protection locked="0"/>
    </xf>
    <xf numFmtId="0" fontId="5" fillId="8" borderId="11" xfId="0" applyFont="1" applyFill="1" applyBorder="1" applyAlignment="1" applyProtection="1">
      <alignment horizontal="center" vertical="center"/>
      <protection locked="0"/>
    </xf>
    <xf numFmtId="0" fontId="5" fillId="8" borderId="14" xfId="0" applyFont="1" applyFill="1" applyBorder="1" applyAlignment="1" applyProtection="1">
      <alignment horizontal="center" vertical="center"/>
      <protection locked="0"/>
    </xf>
    <xf numFmtId="0" fontId="5" fillId="8" borderId="15" xfId="0" applyFont="1" applyFill="1" applyBorder="1" applyAlignment="1" applyProtection="1">
      <alignment horizontal="center" vertical="center"/>
      <protection locked="0"/>
    </xf>
    <xf numFmtId="0" fontId="5" fillId="8" borderId="2" xfId="0" applyFont="1" applyFill="1" applyBorder="1" applyAlignment="1" applyProtection="1">
      <alignment horizontal="center" vertical="center" wrapText="1"/>
      <protection locked="0"/>
    </xf>
    <xf numFmtId="0" fontId="5" fillId="8" borderId="9" xfId="0" applyFont="1" applyFill="1" applyBorder="1" applyAlignment="1" applyProtection="1">
      <alignment horizontal="center" vertical="center" wrapText="1"/>
      <protection locked="0"/>
    </xf>
    <xf numFmtId="0" fontId="5" fillId="8" borderId="2" xfId="0" applyFont="1" applyFill="1" applyBorder="1" applyAlignment="1" applyProtection="1">
      <alignment horizontal="center" vertical="center" shrinkToFit="1"/>
      <protection locked="0"/>
    </xf>
    <xf numFmtId="0" fontId="5" fillId="8" borderId="9" xfId="0" applyFont="1" applyFill="1" applyBorder="1" applyAlignment="1" applyProtection="1">
      <alignment horizontal="center" vertical="center" shrinkToFit="1"/>
      <protection locked="0"/>
    </xf>
    <xf numFmtId="0" fontId="5" fillId="0" borderId="63" xfId="0" applyFont="1" applyBorder="1" applyAlignment="1">
      <alignment horizontal="center" vertical="center" wrapText="1"/>
    </xf>
    <xf numFmtId="0" fontId="5" fillId="0" borderId="69" xfId="0" applyFont="1" applyBorder="1" applyAlignment="1">
      <alignment horizontal="center" vertical="center" wrapText="1"/>
    </xf>
    <xf numFmtId="14" fontId="5" fillId="8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10" xfId="0" applyFont="1" applyBorder="1" applyAlignment="1">
      <alignment horizontal="center" vertical="center" wrapText="1" shrinkToFit="1"/>
    </xf>
    <xf numFmtId="0" fontId="10" fillId="0" borderId="11" xfId="0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 shrinkToFit="1"/>
    </xf>
    <xf numFmtId="0" fontId="10" fillId="0" borderId="15" xfId="0" applyFont="1" applyBorder="1" applyAlignment="1">
      <alignment horizontal="center" vertical="center" shrinkToFit="1"/>
    </xf>
    <xf numFmtId="0" fontId="5" fillId="8" borderId="1" xfId="0" applyFont="1" applyFill="1" applyBorder="1" applyAlignment="1" applyProtection="1">
      <alignment horizontal="center" vertical="center" wrapText="1" shrinkToFit="1"/>
      <protection locked="0"/>
    </xf>
    <xf numFmtId="0" fontId="5" fillId="8" borderId="1" xfId="0" applyFont="1" applyFill="1" applyBorder="1" applyAlignment="1" applyProtection="1">
      <alignment horizontal="left" vertical="top" wrapText="1"/>
      <protection locked="0"/>
    </xf>
    <xf numFmtId="197" fontId="10" fillId="0" borderId="16" xfId="1" applyNumberFormat="1" applyFont="1" applyBorder="1" applyAlignment="1">
      <alignment horizontal="center" vertical="center" wrapText="1"/>
    </xf>
    <xf numFmtId="197" fontId="10" fillId="0" borderId="18" xfId="1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center" vertical="center" shrinkToFit="1"/>
    </xf>
    <xf numFmtId="0" fontId="5" fillId="0" borderId="18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/>
    </xf>
    <xf numFmtId="198" fontId="5" fillId="8" borderId="2" xfId="0" applyNumberFormat="1" applyFont="1" applyFill="1" applyBorder="1" applyAlignment="1" applyProtection="1">
      <alignment horizontal="center" vertical="center" shrinkToFit="1"/>
      <protection locked="0"/>
    </xf>
    <xf numFmtId="198" fontId="5" fillId="8" borderId="9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7" borderId="1" xfId="0" applyFont="1" applyFill="1" applyBorder="1" applyAlignment="1" applyProtection="1">
      <alignment horizontal="center" vertical="center" shrinkToFit="1"/>
      <protection locked="0"/>
    </xf>
    <xf numFmtId="0" fontId="3" fillId="8" borderId="1" xfId="0" applyFont="1" applyFill="1" applyBorder="1" applyAlignment="1" applyProtection="1">
      <alignment horizontal="center" vertical="center" shrinkToFit="1"/>
      <protection locked="0"/>
    </xf>
    <xf numFmtId="0" fontId="7" fillId="8" borderId="1" xfId="0" applyFont="1" applyFill="1" applyBorder="1" applyAlignment="1" applyProtection="1">
      <alignment horizontal="center" vertical="center" shrinkToFit="1"/>
      <protection locked="0"/>
    </xf>
    <xf numFmtId="0" fontId="3" fillId="8" borderId="1" xfId="0" applyFont="1" applyFill="1" applyBorder="1" applyAlignment="1" applyProtection="1">
      <alignment horizontal="center" vertical="center"/>
      <protection locked="0"/>
    </xf>
    <xf numFmtId="0" fontId="17" fillId="13" borderId="1" xfId="2" applyFont="1" applyFill="1" applyBorder="1" applyAlignment="1">
      <alignment horizontal="center" vertical="center" shrinkToFit="1"/>
    </xf>
    <xf numFmtId="0" fontId="16" fillId="3" borderId="1" xfId="2" applyFont="1" applyFill="1" applyBorder="1" applyAlignment="1">
      <alignment horizontal="center" vertical="center"/>
    </xf>
    <xf numFmtId="0" fontId="16" fillId="11" borderId="45" xfId="2" applyFont="1" applyFill="1" applyBorder="1" applyAlignment="1">
      <alignment horizontal="center" vertical="center" wrapText="1"/>
    </xf>
    <xf numFmtId="0" fontId="16" fillId="4" borderId="46" xfId="2" applyFont="1" applyFill="1" applyBorder="1" applyAlignment="1">
      <alignment horizontal="center" vertical="center" wrapText="1"/>
    </xf>
    <xf numFmtId="0" fontId="16" fillId="4" borderId="47" xfId="2" applyFont="1" applyFill="1" applyBorder="1" applyAlignment="1">
      <alignment horizontal="center" vertical="center" wrapText="1"/>
    </xf>
    <xf numFmtId="0" fontId="16" fillId="4" borderId="45" xfId="2" applyFont="1" applyFill="1" applyBorder="1" applyAlignment="1">
      <alignment horizontal="center" vertical="center" wrapText="1"/>
    </xf>
    <xf numFmtId="0" fontId="14" fillId="0" borderId="0" xfId="2" applyFont="1" applyAlignment="1">
      <alignment horizontal="center" vertical="center" wrapText="1"/>
    </xf>
    <xf numFmtId="0" fontId="17" fillId="4" borderId="1" xfId="2" applyFont="1" applyFill="1" applyBorder="1" applyAlignment="1">
      <alignment horizontal="center" vertical="center"/>
    </xf>
    <xf numFmtId="0" fontId="17" fillId="11" borderId="1" xfId="2" applyFont="1" applyFill="1" applyBorder="1" applyAlignment="1">
      <alignment horizontal="center" vertical="center"/>
    </xf>
    <xf numFmtId="0" fontId="6" fillId="12" borderId="14" xfId="2" applyFont="1" applyFill="1" applyBorder="1" applyAlignment="1">
      <alignment horizontal="center" vertical="center"/>
    </xf>
    <xf numFmtId="0" fontId="6" fillId="12" borderId="48" xfId="2" applyFont="1" applyFill="1" applyBorder="1" applyAlignment="1">
      <alignment horizontal="center" vertical="center"/>
    </xf>
    <xf numFmtId="176" fontId="16" fillId="3" borderId="18" xfId="2" applyNumberFormat="1" applyFont="1" applyFill="1" applyBorder="1" applyAlignment="1">
      <alignment horizontal="center" vertical="center" wrapText="1"/>
    </xf>
    <xf numFmtId="176" fontId="16" fillId="3" borderId="14" xfId="2" applyNumberFormat="1" applyFont="1" applyFill="1" applyBorder="1" applyAlignment="1">
      <alignment horizontal="center" vertical="center" wrapText="1"/>
    </xf>
    <xf numFmtId="177" fontId="16" fillId="3" borderId="18" xfId="3" applyNumberFormat="1" applyFont="1" applyFill="1" applyBorder="1" applyAlignment="1" applyProtection="1">
      <alignment horizontal="right" vertical="center" wrapText="1"/>
    </xf>
    <xf numFmtId="177" fontId="16" fillId="3" borderId="14" xfId="3" applyNumberFormat="1" applyFont="1" applyFill="1" applyBorder="1" applyAlignment="1" applyProtection="1">
      <alignment horizontal="right" vertical="center" wrapText="1"/>
    </xf>
    <xf numFmtId="176" fontId="16" fillId="3" borderId="61" xfId="2" applyNumberFormat="1" applyFont="1" applyFill="1" applyBorder="1" applyAlignment="1">
      <alignment horizontal="center" vertical="center" wrapText="1"/>
    </xf>
    <xf numFmtId="176" fontId="16" fillId="3" borderId="60" xfId="2" applyNumberFormat="1" applyFont="1" applyFill="1" applyBorder="1" applyAlignment="1">
      <alignment horizontal="center" vertical="center" wrapText="1"/>
    </xf>
    <xf numFmtId="176" fontId="16" fillId="3" borderId="2" xfId="2" applyNumberFormat="1" applyFont="1" applyFill="1" applyBorder="1" applyAlignment="1">
      <alignment horizontal="center" vertical="center" wrapText="1"/>
    </xf>
    <xf numFmtId="176" fontId="16" fillId="3" borderId="3" xfId="2" applyNumberFormat="1" applyFont="1" applyFill="1" applyBorder="1" applyAlignment="1">
      <alignment horizontal="center" vertical="center" wrapText="1"/>
    </xf>
    <xf numFmtId="0" fontId="5" fillId="4" borderId="2" xfId="2" applyFont="1" applyFill="1" applyBorder="1" applyAlignment="1">
      <alignment horizontal="center" vertical="center" wrapText="1"/>
    </xf>
    <xf numFmtId="0" fontId="5" fillId="4" borderId="3" xfId="2" applyFont="1" applyFill="1" applyBorder="1" applyAlignment="1">
      <alignment horizontal="center" vertical="center" wrapText="1"/>
    </xf>
    <xf numFmtId="0" fontId="5" fillId="4" borderId="9" xfId="2" applyFont="1" applyFill="1" applyBorder="1" applyAlignment="1">
      <alignment horizontal="center" vertical="center" wrapText="1"/>
    </xf>
    <xf numFmtId="0" fontId="5" fillId="0" borderId="2" xfId="2" applyFont="1" applyBorder="1" applyAlignment="1">
      <alignment horizontal="center" vertical="center" wrapText="1"/>
    </xf>
    <xf numFmtId="0" fontId="5" fillId="0" borderId="9" xfId="2" applyFont="1" applyBorder="1" applyAlignment="1">
      <alignment horizontal="center" vertical="center" wrapText="1"/>
    </xf>
    <xf numFmtId="0" fontId="13" fillId="0" borderId="2" xfId="2" applyFont="1" applyBorder="1" applyAlignment="1">
      <alignment horizontal="center" vertical="center"/>
    </xf>
    <xf numFmtId="0" fontId="13" fillId="0" borderId="3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5" fillId="6" borderId="2" xfId="2" applyFont="1" applyFill="1" applyBorder="1" applyAlignment="1">
      <alignment horizontal="center" vertical="center"/>
    </xf>
    <xf numFmtId="0" fontId="5" fillId="6" borderId="3" xfId="2" applyFont="1" applyFill="1" applyBorder="1" applyAlignment="1">
      <alignment horizontal="center" vertical="center"/>
    </xf>
    <xf numFmtId="0" fontId="5" fillId="6" borderId="9" xfId="2" applyFont="1" applyFill="1" applyBorder="1" applyAlignment="1">
      <alignment horizontal="center" vertical="center"/>
    </xf>
    <xf numFmtId="0" fontId="5" fillId="0" borderId="2" xfId="2" applyFont="1" applyBorder="1" applyAlignment="1">
      <alignment horizontal="center" vertical="center" shrinkToFit="1"/>
    </xf>
    <xf numFmtId="0" fontId="5" fillId="0" borderId="9" xfId="2" applyFont="1" applyBorder="1" applyAlignment="1">
      <alignment horizontal="center" vertical="center" shrinkToFit="1"/>
    </xf>
    <xf numFmtId="0" fontId="5" fillId="0" borderId="3" xfId="2" applyFont="1" applyBorder="1" applyAlignment="1">
      <alignment horizontal="center" vertical="center" wrapText="1"/>
    </xf>
    <xf numFmtId="0" fontId="33" fillId="12" borderId="0" xfId="2" applyFont="1" applyFill="1" applyAlignment="1">
      <alignment horizontal="left" vertical="center" indent="7"/>
    </xf>
    <xf numFmtId="177" fontId="34" fillId="3" borderId="0" xfId="3" applyNumberFormat="1" applyFont="1" applyFill="1" applyBorder="1" applyAlignment="1" applyProtection="1">
      <alignment horizontal="right" vertical="center" wrapText="1"/>
    </xf>
    <xf numFmtId="0" fontId="33" fillId="3" borderId="0" xfId="2" applyFont="1" applyFill="1" applyAlignment="1">
      <alignment horizontal="center" vertical="center" wrapText="1"/>
    </xf>
    <xf numFmtId="0" fontId="33" fillId="3" borderId="0" xfId="2" applyFont="1" applyFill="1" applyAlignment="1">
      <alignment horizontal="center" vertical="center"/>
    </xf>
    <xf numFmtId="14" fontId="32" fillId="3" borderId="0" xfId="2" applyNumberFormat="1" applyFont="1" applyFill="1" applyAlignment="1">
      <alignment horizontal="center" vertical="center"/>
    </xf>
    <xf numFmtId="0" fontId="18" fillId="0" borderId="0" xfId="2" applyFont="1" applyAlignment="1">
      <alignment horizontal="center" vertical="center" wrapText="1"/>
    </xf>
    <xf numFmtId="0" fontId="5" fillId="4" borderId="10" xfId="2" applyFont="1" applyFill="1" applyBorder="1" applyAlignment="1">
      <alignment horizontal="center" vertical="center"/>
    </xf>
    <xf numFmtId="0" fontId="5" fillId="4" borderId="11" xfId="2" applyFont="1" applyFill="1" applyBorder="1" applyAlignment="1">
      <alignment horizontal="center" vertical="center"/>
    </xf>
    <xf numFmtId="0" fontId="5" fillId="4" borderId="12" xfId="2" applyFont="1" applyFill="1" applyBorder="1" applyAlignment="1">
      <alignment horizontal="center" vertical="center"/>
    </xf>
    <xf numFmtId="0" fontId="5" fillId="4" borderId="13" xfId="2" applyFont="1" applyFill="1" applyBorder="1" applyAlignment="1">
      <alignment horizontal="center" vertical="center"/>
    </xf>
    <xf numFmtId="0" fontId="5" fillId="4" borderId="14" xfId="2" applyFont="1" applyFill="1" applyBorder="1" applyAlignment="1">
      <alignment horizontal="center" vertical="center"/>
    </xf>
    <xf numFmtId="0" fontId="5" fillId="4" borderId="15" xfId="2" applyFont="1" applyFill="1" applyBorder="1" applyAlignment="1">
      <alignment horizontal="center" vertical="center"/>
    </xf>
    <xf numFmtId="0" fontId="5" fillId="0" borderId="2" xfId="2" applyFont="1" applyBorder="1" applyAlignment="1">
      <alignment horizontal="left" vertical="center" indent="1"/>
    </xf>
    <xf numFmtId="0" fontId="5" fillId="0" borderId="3" xfId="2" applyFont="1" applyBorder="1" applyAlignment="1">
      <alignment horizontal="left" vertical="center" indent="1"/>
    </xf>
    <xf numFmtId="0" fontId="5" fillId="0" borderId="9" xfId="2" applyFont="1" applyBorder="1" applyAlignment="1">
      <alignment horizontal="left" vertical="center" indent="1"/>
    </xf>
    <xf numFmtId="0" fontId="5" fillId="4" borderId="2" xfId="2" applyFont="1" applyFill="1" applyBorder="1" applyAlignment="1">
      <alignment horizontal="center" vertical="center"/>
    </xf>
    <xf numFmtId="0" fontId="5" fillId="4" borderId="3" xfId="2" applyFont="1" applyFill="1" applyBorder="1" applyAlignment="1">
      <alignment horizontal="center" vertical="center"/>
    </xf>
    <xf numFmtId="0" fontId="5" fillId="4" borderId="9" xfId="2" applyFont="1" applyFill="1" applyBorder="1" applyAlignment="1">
      <alignment horizontal="center" vertical="center"/>
    </xf>
    <xf numFmtId="0" fontId="5" fillId="4" borderId="10" xfId="2" applyFont="1" applyFill="1" applyBorder="1" applyAlignment="1">
      <alignment horizontal="center" vertical="center" wrapText="1"/>
    </xf>
    <xf numFmtId="0" fontId="5" fillId="4" borderId="11" xfId="2" applyFont="1" applyFill="1" applyBorder="1" applyAlignment="1">
      <alignment horizontal="center" vertical="center" wrapText="1"/>
    </xf>
    <xf numFmtId="0" fontId="5" fillId="4" borderId="12" xfId="2" applyFont="1" applyFill="1" applyBorder="1" applyAlignment="1">
      <alignment horizontal="center" vertical="center" wrapText="1"/>
    </xf>
    <xf numFmtId="0" fontId="5" fillId="4" borderId="13" xfId="2" applyFont="1" applyFill="1" applyBorder="1" applyAlignment="1">
      <alignment horizontal="center" vertical="center" wrapText="1"/>
    </xf>
    <xf numFmtId="0" fontId="5" fillId="4" borderId="14" xfId="2" applyFont="1" applyFill="1" applyBorder="1" applyAlignment="1">
      <alignment horizontal="center" vertical="center" wrapText="1"/>
    </xf>
    <xf numFmtId="0" fontId="5" fillId="4" borderId="15" xfId="2" applyFont="1" applyFill="1" applyBorder="1" applyAlignment="1">
      <alignment horizontal="center" vertical="center" wrapText="1"/>
    </xf>
    <xf numFmtId="0" fontId="5" fillId="4" borderId="16" xfId="2" applyFont="1" applyFill="1" applyBorder="1" applyAlignment="1">
      <alignment horizontal="center" vertical="center" wrapText="1"/>
    </xf>
    <xf numFmtId="0" fontId="5" fillId="4" borderId="18" xfId="2" applyFont="1" applyFill="1" applyBorder="1" applyAlignment="1">
      <alignment horizontal="center" vertical="center" wrapText="1"/>
    </xf>
    <xf numFmtId="0" fontId="5" fillId="4" borderId="2" xfId="2" applyFont="1" applyFill="1" applyBorder="1" applyAlignment="1">
      <alignment horizontal="center" vertical="center" shrinkToFit="1"/>
    </xf>
    <xf numFmtId="0" fontId="5" fillId="4" borderId="3" xfId="2" applyFont="1" applyFill="1" applyBorder="1" applyAlignment="1">
      <alignment horizontal="center" vertical="center" shrinkToFit="1"/>
    </xf>
    <xf numFmtId="0" fontId="5" fillId="4" borderId="9" xfId="2" applyFont="1" applyFill="1" applyBorder="1" applyAlignment="1">
      <alignment horizontal="center" vertical="center" shrinkToFit="1"/>
    </xf>
    <xf numFmtId="0" fontId="5" fillId="0" borderId="3" xfId="2" applyFont="1" applyBorder="1" applyAlignment="1">
      <alignment horizontal="center" vertical="center" shrinkToFit="1"/>
    </xf>
    <xf numFmtId="183" fontId="5" fillId="0" borderId="2" xfId="2" applyNumberFormat="1" applyFont="1" applyBorder="1" applyAlignment="1">
      <alignment horizontal="center" vertical="center"/>
    </xf>
    <xf numFmtId="183" fontId="5" fillId="0" borderId="3" xfId="2" applyNumberFormat="1" applyFont="1" applyBorder="1" applyAlignment="1">
      <alignment horizontal="center" vertical="center"/>
    </xf>
    <xf numFmtId="183" fontId="5" fillId="0" borderId="9" xfId="2" applyNumberFormat="1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2" fontId="5" fillId="0" borderId="2" xfId="2" applyNumberFormat="1" applyFont="1" applyBorder="1" applyAlignment="1">
      <alignment horizontal="center" vertical="center"/>
    </xf>
    <xf numFmtId="2" fontId="5" fillId="0" borderId="3" xfId="2" applyNumberFormat="1" applyFont="1" applyBorder="1" applyAlignment="1">
      <alignment horizontal="center" vertical="center"/>
    </xf>
    <xf numFmtId="14" fontId="5" fillId="0" borderId="2" xfId="2" quotePrefix="1" applyNumberFormat="1" applyFont="1" applyBorder="1" applyAlignment="1">
      <alignment horizontal="center" vertical="center"/>
    </xf>
    <xf numFmtId="14" fontId="5" fillId="0" borderId="3" xfId="2" quotePrefix="1" applyNumberFormat="1" applyFont="1" applyBorder="1" applyAlignment="1">
      <alignment horizontal="center" vertical="center"/>
    </xf>
    <xf numFmtId="14" fontId="5" fillId="0" borderId="9" xfId="2" quotePrefix="1" applyNumberFormat="1" applyFont="1" applyBorder="1" applyAlignment="1">
      <alignment horizontal="center" vertical="center"/>
    </xf>
    <xf numFmtId="14" fontId="5" fillId="4" borderId="2" xfId="2" applyNumberFormat="1" applyFont="1" applyFill="1" applyBorder="1" applyAlignment="1">
      <alignment horizontal="center" vertical="center"/>
    </xf>
    <xf numFmtId="14" fontId="5" fillId="4" borderId="3" xfId="2" applyNumberFormat="1" applyFont="1" applyFill="1" applyBorder="1" applyAlignment="1">
      <alignment horizontal="center" vertical="center"/>
    </xf>
    <xf numFmtId="14" fontId="5" fillId="4" borderId="9" xfId="2" applyNumberFormat="1" applyFont="1" applyFill="1" applyBorder="1" applyAlignment="1">
      <alignment horizontal="center" vertical="center"/>
    </xf>
    <xf numFmtId="0" fontId="5" fillId="4" borderId="16" xfId="2" applyFont="1" applyFill="1" applyBorder="1" applyAlignment="1">
      <alignment horizontal="center" vertical="center"/>
    </xf>
    <xf numFmtId="0" fontId="5" fillId="4" borderId="17" xfId="2" applyFont="1" applyFill="1" applyBorder="1" applyAlignment="1">
      <alignment horizontal="center" vertical="center"/>
    </xf>
    <xf numFmtId="0" fontId="5" fillId="4" borderId="18" xfId="2" applyFont="1" applyFill="1" applyBorder="1" applyAlignment="1">
      <alignment horizontal="center" vertical="center"/>
    </xf>
    <xf numFmtId="14" fontId="5" fillId="0" borderId="2" xfId="2" applyNumberFormat="1" applyFont="1" applyBorder="1" applyAlignment="1">
      <alignment horizontal="center" vertical="center"/>
    </xf>
    <xf numFmtId="14" fontId="5" fillId="0" borderId="3" xfId="2" applyNumberFormat="1" applyFont="1" applyBorder="1" applyAlignment="1">
      <alignment horizontal="center" vertical="center"/>
    </xf>
    <xf numFmtId="14" fontId="5" fillId="0" borderId="9" xfId="2" applyNumberFormat="1" applyFont="1" applyBorder="1" applyAlignment="1">
      <alignment horizontal="center" vertical="center"/>
    </xf>
    <xf numFmtId="181" fontId="5" fillId="0" borderId="2" xfId="2" applyNumberFormat="1" applyFont="1" applyBorder="1" applyAlignment="1">
      <alignment horizontal="center" vertical="center"/>
    </xf>
    <xf numFmtId="181" fontId="5" fillId="0" borderId="3" xfId="2" applyNumberFormat="1" applyFont="1" applyBorder="1" applyAlignment="1">
      <alignment horizontal="center" vertical="center"/>
    </xf>
    <xf numFmtId="181" fontId="5" fillId="0" borderId="9" xfId="2" applyNumberFormat="1" applyFont="1" applyBorder="1" applyAlignment="1">
      <alignment horizontal="center" vertical="center"/>
    </xf>
    <xf numFmtId="177" fontId="5" fillId="0" borderId="2" xfId="3" applyNumberFormat="1" applyFont="1" applyFill="1" applyBorder="1" applyAlignment="1" applyProtection="1">
      <alignment horizontal="center" vertical="center" shrinkToFit="1"/>
    </xf>
    <xf numFmtId="177" fontId="5" fillId="0" borderId="3" xfId="3" applyNumberFormat="1" applyFont="1" applyFill="1" applyBorder="1" applyAlignment="1" applyProtection="1">
      <alignment horizontal="center" vertical="center" shrinkToFit="1"/>
    </xf>
    <xf numFmtId="0" fontId="10" fillId="4" borderId="10" xfId="2" applyFont="1" applyFill="1" applyBorder="1" applyAlignment="1">
      <alignment horizontal="left" vertical="center"/>
    </xf>
    <xf numFmtId="0" fontId="10" fillId="4" borderId="30" xfId="2" applyFont="1" applyFill="1" applyBorder="1" applyAlignment="1">
      <alignment horizontal="left" vertical="center"/>
    </xf>
    <xf numFmtId="0" fontId="10" fillId="4" borderId="11" xfId="2" applyFont="1" applyFill="1" applyBorder="1" applyAlignment="1">
      <alignment horizontal="left" vertical="center"/>
    </xf>
    <xf numFmtId="0" fontId="10" fillId="4" borderId="14" xfId="2" applyFont="1" applyFill="1" applyBorder="1" applyAlignment="1">
      <alignment horizontal="left" vertical="center"/>
    </xf>
    <xf numFmtId="0" fontId="10" fillId="4" borderId="48" xfId="2" applyFont="1" applyFill="1" applyBorder="1" applyAlignment="1">
      <alignment horizontal="left" vertical="center"/>
    </xf>
    <xf numFmtId="0" fontId="10" fillId="4" borderId="15" xfId="2" applyFont="1" applyFill="1" applyBorder="1" applyAlignment="1">
      <alignment horizontal="left" vertical="center"/>
    </xf>
    <xf numFmtId="2" fontId="10" fillId="0" borderId="65" xfId="2" applyNumberFormat="1" applyFont="1" applyBorder="1" applyAlignment="1">
      <alignment horizontal="center" vertical="center"/>
    </xf>
    <xf numFmtId="2" fontId="10" fillId="0" borderId="11" xfId="2" applyNumberFormat="1" applyFont="1" applyBorder="1" applyAlignment="1">
      <alignment horizontal="center" vertical="center"/>
    </xf>
    <xf numFmtId="2" fontId="10" fillId="0" borderId="66" xfId="2" applyNumberFormat="1" applyFont="1" applyBorder="1" applyAlignment="1">
      <alignment horizontal="center" vertical="center"/>
    </xf>
    <xf numFmtId="2" fontId="10" fillId="0" borderId="15" xfId="2" applyNumberFormat="1" applyFont="1" applyBorder="1" applyAlignment="1">
      <alignment horizontal="center" vertical="center"/>
    </xf>
    <xf numFmtId="0" fontId="10" fillId="4" borderId="10" xfId="2" applyFont="1" applyFill="1" applyBorder="1" applyAlignment="1">
      <alignment vertical="center"/>
    </xf>
    <xf numFmtId="0" fontId="10" fillId="4" borderId="30" xfId="2" applyFont="1" applyFill="1" applyBorder="1" applyAlignment="1">
      <alignment vertical="center"/>
    </xf>
    <xf numFmtId="0" fontId="10" fillId="4" borderId="11" xfId="2" applyFont="1" applyFill="1" applyBorder="1" applyAlignment="1">
      <alignment vertical="center"/>
    </xf>
    <xf numFmtId="0" fontId="10" fillId="4" borderId="14" xfId="2" applyFont="1" applyFill="1" applyBorder="1" applyAlignment="1">
      <alignment vertical="center"/>
    </xf>
    <xf numFmtId="0" fontId="10" fillId="4" borderId="48" xfId="2" applyFont="1" applyFill="1" applyBorder="1" applyAlignment="1">
      <alignment vertical="center"/>
    </xf>
    <xf numFmtId="0" fontId="10" fillId="4" borderId="15" xfId="2" applyFont="1" applyFill="1" applyBorder="1" applyAlignment="1">
      <alignment vertical="center"/>
    </xf>
    <xf numFmtId="177" fontId="21" fillId="0" borderId="10" xfId="3" applyNumberFormat="1" applyFont="1" applyFill="1" applyBorder="1" applyAlignment="1" applyProtection="1">
      <alignment horizontal="center" vertical="center"/>
    </xf>
    <xf numFmtId="177" fontId="21" fillId="0" borderId="14" xfId="3" applyNumberFormat="1" applyFont="1" applyFill="1" applyBorder="1" applyAlignment="1" applyProtection="1">
      <alignment horizontal="center" vertical="center"/>
    </xf>
    <xf numFmtId="2" fontId="10" fillId="0" borderId="10" xfId="2" applyNumberFormat="1" applyFont="1" applyBorder="1" applyAlignment="1">
      <alignment horizontal="center" vertical="center"/>
    </xf>
    <xf numFmtId="2" fontId="10" fillId="0" borderId="14" xfId="2" applyNumberFormat="1" applyFont="1" applyBorder="1" applyAlignment="1">
      <alignment horizontal="center" vertical="center"/>
    </xf>
    <xf numFmtId="0" fontId="5" fillId="4" borderId="30" xfId="0" applyFont="1" applyFill="1" applyBorder="1" applyAlignment="1">
      <alignment horizontal="center" vertical="center" wrapText="1"/>
    </xf>
    <xf numFmtId="0" fontId="5" fillId="4" borderId="48" xfId="0" applyFont="1" applyFill="1" applyBorder="1" applyAlignment="1">
      <alignment horizontal="center" vertical="center" wrapText="1"/>
    </xf>
    <xf numFmtId="0" fontId="5" fillId="0" borderId="10" xfId="2" applyFont="1" applyBorder="1" applyAlignment="1">
      <alignment horizontal="center" vertical="center" wrapText="1"/>
    </xf>
    <xf numFmtId="0" fontId="5" fillId="0" borderId="30" xfId="2" applyFont="1" applyBorder="1" applyAlignment="1">
      <alignment horizontal="center" vertical="center" wrapText="1"/>
    </xf>
    <xf numFmtId="0" fontId="5" fillId="0" borderId="11" xfId="2" applyFont="1" applyBorder="1" applyAlignment="1">
      <alignment horizontal="center" vertical="center" wrapText="1"/>
    </xf>
    <xf numFmtId="0" fontId="5" fillId="0" borderId="14" xfId="2" applyFont="1" applyBorder="1" applyAlignment="1">
      <alignment horizontal="center" vertical="center" wrapText="1"/>
    </xf>
    <xf numFmtId="0" fontId="5" fillId="0" borderId="48" xfId="2" applyFont="1" applyBorder="1" applyAlignment="1">
      <alignment horizontal="center" vertical="center" wrapText="1"/>
    </xf>
    <xf numFmtId="0" fontId="5" fillId="0" borderId="15" xfId="2" applyFont="1" applyBorder="1" applyAlignment="1">
      <alignment horizontal="center" vertical="center" wrapText="1"/>
    </xf>
    <xf numFmtId="0" fontId="5" fillId="4" borderId="10" xfId="2" applyFont="1" applyFill="1" applyBorder="1" applyAlignment="1">
      <alignment horizontal="center" vertical="center" wrapText="1" shrinkToFit="1"/>
    </xf>
    <xf numFmtId="0" fontId="5" fillId="4" borderId="30" xfId="2" applyFont="1" applyFill="1" applyBorder="1" applyAlignment="1">
      <alignment horizontal="center" vertical="center" wrapText="1" shrinkToFit="1"/>
    </xf>
    <xf numFmtId="0" fontId="5" fillId="4" borderId="11" xfId="2" applyFont="1" applyFill="1" applyBorder="1" applyAlignment="1">
      <alignment horizontal="center" vertical="center" wrapText="1" shrinkToFit="1"/>
    </xf>
    <xf numFmtId="0" fontId="5" fillId="4" borderId="14" xfId="2" applyFont="1" applyFill="1" applyBorder="1" applyAlignment="1">
      <alignment horizontal="center" vertical="center" wrapText="1" shrinkToFit="1"/>
    </xf>
    <xf numFmtId="0" fontId="5" fillId="4" borderId="48" xfId="2" applyFont="1" applyFill="1" applyBorder="1" applyAlignment="1">
      <alignment horizontal="center" vertical="center" wrapText="1" shrinkToFit="1"/>
    </xf>
    <xf numFmtId="0" fontId="5" fillId="4" borderId="15" xfId="2" applyFont="1" applyFill="1" applyBorder="1" applyAlignment="1">
      <alignment horizontal="center" vertical="center" wrapText="1" shrinkToFit="1"/>
    </xf>
    <xf numFmtId="177" fontId="5" fillId="0" borderId="10" xfId="3" applyNumberFormat="1" applyFont="1" applyFill="1" applyBorder="1" applyAlignment="1" applyProtection="1">
      <alignment horizontal="center" vertical="center" shrinkToFit="1"/>
    </xf>
    <xf numFmtId="177" fontId="5" fillId="0" borderId="30" xfId="3" applyNumberFormat="1" applyFont="1" applyFill="1" applyBorder="1" applyAlignment="1" applyProtection="1">
      <alignment horizontal="center" vertical="center" shrinkToFit="1"/>
    </xf>
    <xf numFmtId="177" fontId="5" fillId="0" borderId="14" xfId="3" applyNumberFormat="1" applyFont="1" applyFill="1" applyBorder="1" applyAlignment="1" applyProtection="1">
      <alignment horizontal="center" vertical="center" shrinkToFit="1"/>
    </xf>
    <xf numFmtId="177" fontId="5" fillId="0" borderId="48" xfId="3" applyNumberFormat="1" applyFont="1" applyFill="1" applyBorder="1" applyAlignment="1" applyProtection="1">
      <alignment horizontal="center" vertical="center" shrinkToFit="1"/>
    </xf>
    <xf numFmtId="177" fontId="5" fillId="0" borderId="11" xfId="3" applyNumberFormat="1" applyFont="1" applyFill="1" applyBorder="1" applyAlignment="1" applyProtection="1">
      <alignment horizontal="left" vertical="center" shrinkToFit="1"/>
    </xf>
    <xf numFmtId="177" fontId="5" fillId="0" borderId="15" xfId="3" applyNumberFormat="1" applyFont="1" applyFill="1" applyBorder="1" applyAlignment="1" applyProtection="1">
      <alignment horizontal="left" vertical="center" shrinkToFit="1"/>
    </xf>
    <xf numFmtId="0" fontId="5" fillId="6" borderId="10" xfId="2" applyFont="1" applyFill="1" applyBorder="1" applyAlignment="1">
      <alignment horizontal="center" vertical="center"/>
    </xf>
    <xf numFmtId="0" fontId="5" fillId="6" borderId="30" xfId="2" applyFont="1" applyFill="1" applyBorder="1" applyAlignment="1">
      <alignment horizontal="center" vertical="center"/>
    </xf>
    <xf numFmtId="0" fontId="5" fillId="6" borderId="11" xfId="2" applyFont="1" applyFill="1" applyBorder="1" applyAlignment="1">
      <alignment horizontal="center" vertical="center"/>
    </xf>
    <xf numFmtId="0" fontId="5" fillId="6" borderId="14" xfId="2" applyFont="1" applyFill="1" applyBorder="1" applyAlignment="1">
      <alignment horizontal="center" vertical="center"/>
    </xf>
    <xf numFmtId="0" fontId="5" fillId="6" borderId="48" xfId="2" applyFont="1" applyFill="1" applyBorder="1" applyAlignment="1">
      <alignment horizontal="center" vertical="center"/>
    </xf>
    <xf numFmtId="0" fontId="5" fillId="6" borderId="15" xfId="2" applyFont="1" applyFill="1" applyBorder="1" applyAlignment="1">
      <alignment horizontal="center" vertical="center"/>
    </xf>
    <xf numFmtId="0" fontId="5" fillId="0" borderId="10" xfId="2" applyFont="1" applyBorder="1" applyAlignment="1">
      <alignment horizontal="center" vertical="center" wrapText="1" shrinkToFit="1"/>
    </xf>
    <xf numFmtId="0" fontId="5" fillId="0" borderId="30" xfId="2" applyFont="1" applyBorder="1" applyAlignment="1">
      <alignment horizontal="center" vertical="center" wrapText="1" shrinkToFit="1"/>
    </xf>
    <xf numFmtId="0" fontId="5" fillId="0" borderId="11" xfId="2" applyFont="1" applyBorder="1" applyAlignment="1">
      <alignment horizontal="center" vertical="center" wrapText="1" shrinkToFit="1"/>
    </xf>
    <xf numFmtId="0" fontId="5" fillId="0" borderId="14" xfId="2" applyFont="1" applyBorder="1" applyAlignment="1">
      <alignment horizontal="center" vertical="center" wrapText="1" shrinkToFit="1"/>
    </xf>
    <xf numFmtId="0" fontId="5" fillId="0" borderId="48" xfId="2" applyFont="1" applyBorder="1" applyAlignment="1">
      <alignment horizontal="center" vertical="center" wrapText="1" shrinkToFit="1"/>
    </xf>
    <xf numFmtId="0" fontId="5" fillId="0" borderId="15" xfId="2" applyFont="1" applyBorder="1" applyAlignment="1">
      <alignment horizontal="center" vertical="center" wrapText="1" shrinkToFit="1"/>
    </xf>
    <xf numFmtId="0" fontId="5" fillId="4" borderId="10" xfId="2" applyFont="1" applyFill="1" applyBorder="1" applyAlignment="1">
      <alignment horizontal="center" vertical="center" shrinkToFit="1"/>
    </xf>
    <xf numFmtId="0" fontId="5" fillId="4" borderId="11" xfId="2" applyFont="1" applyFill="1" applyBorder="1" applyAlignment="1">
      <alignment horizontal="center" vertical="center" shrinkToFit="1"/>
    </xf>
    <xf numFmtId="0" fontId="5" fillId="4" borderId="14" xfId="2" applyFont="1" applyFill="1" applyBorder="1" applyAlignment="1">
      <alignment horizontal="center" vertical="center" shrinkToFit="1"/>
    </xf>
    <xf numFmtId="0" fontId="5" fillId="4" borderId="15" xfId="2" applyFont="1" applyFill="1" applyBorder="1" applyAlignment="1">
      <alignment horizontal="center" vertical="center" shrinkToFit="1"/>
    </xf>
    <xf numFmtId="0" fontId="31" fillId="0" borderId="4" xfId="2" applyFont="1" applyBorder="1" applyAlignment="1">
      <alignment vertical="center"/>
    </xf>
    <xf numFmtId="0" fontId="31" fillId="0" borderId="5" xfId="2" applyFont="1" applyBorder="1" applyAlignment="1">
      <alignment vertical="center"/>
    </xf>
    <xf numFmtId="0" fontId="31" fillId="0" borderId="6" xfId="2" applyFont="1" applyBorder="1" applyAlignment="1">
      <alignment vertical="center"/>
    </xf>
    <xf numFmtId="0" fontId="31" fillId="0" borderId="22" xfId="2" applyFont="1" applyBorder="1" applyAlignment="1">
      <alignment vertical="center"/>
    </xf>
    <xf numFmtId="0" fontId="31" fillId="0" borderId="23" xfId="2" applyFont="1" applyBorder="1" applyAlignment="1">
      <alignment vertical="center"/>
    </xf>
    <xf numFmtId="0" fontId="31" fillId="0" borderId="24" xfId="2" applyFont="1" applyBorder="1" applyAlignment="1">
      <alignment vertical="center"/>
    </xf>
    <xf numFmtId="177" fontId="21" fillId="0" borderId="4" xfId="3" applyNumberFormat="1" applyFont="1" applyFill="1" applyBorder="1" applyAlignment="1" applyProtection="1">
      <alignment horizontal="center" vertical="center"/>
    </xf>
    <xf numFmtId="177" fontId="21" fillId="0" borderId="5" xfId="3" applyNumberFormat="1" applyFont="1" applyFill="1" applyBorder="1" applyAlignment="1" applyProtection="1">
      <alignment horizontal="center" vertical="center"/>
    </xf>
    <xf numFmtId="177" fontId="21" fillId="0" borderId="53" xfId="3" applyNumberFormat="1" applyFont="1" applyFill="1" applyBorder="1" applyAlignment="1" applyProtection="1">
      <alignment horizontal="center" vertical="center"/>
    </xf>
    <xf numFmtId="177" fontId="21" fillId="0" borderId="22" xfId="3" applyNumberFormat="1" applyFont="1" applyFill="1" applyBorder="1" applyAlignment="1" applyProtection="1">
      <alignment horizontal="center" vertical="center"/>
    </xf>
    <xf numFmtId="177" fontId="21" fillId="0" borderId="23" xfId="3" applyNumberFormat="1" applyFont="1" applyFill="1" applyBorder="1" applyAlignment="1" applyProtection="1">
      <alignment horizontal="center" vertical="center"/>
    </xf>
    <xf numFmtId="177" fontId="21" fillId="0" borderId="58" xfId="3" applyNumberFormat="1" applyFont="1" applyFill="1" applyBorder="1" applyAlignment="1" applyProtection="1">
      <alignment horizontal="center" vertical="center"/>
    </xf>
    <xf numFmtId="2" fontId="10" fillId="0" borderId="54" xfId="2" applyNumberFormat="1" applyFont="1" applyBorder="1" applyAlignment="1">
      <alignment horizontal="center" vertical="center"/>
    </xf>
    <xf numFmtId="2" fontId="10" fillId="0" borderId="6" xfId="2" applyNumberFormat="1" applyFont="1" applyBorder="1" applyAlignment="1">
      <alignment horizontal="center" vertical="center"/>
    </xf>
    <xf numFmtId="2" fontId="10" fillId="0" borderId="59" xfId="2" applyNumberFormat="1" applyFont="1" applyBorder="1" applyAlignment="1">
      <alignment horizontal="center" vertical="center"/>
    </xf>
    <xf numFmtId="2" fontId="10" fillId="0" borderId="24" xfId="2" applyNumberFormat="1" applyFont="1" applyBorder="1" applyAlignment="1">
      <alignment horizontal="center" vertical="center"/>
    </xf>
    <xf numFmtId="0" fontId="5" fillId="0" borderId="10" xfId="2" applyFont="1" applyBorder="1" applyAlignment="1">
      <alignment horizontal="left" vertical="top" wrapText="1"/>
    </xf>
    <xf numFmtId="0" fontId="5" fillId="0" borderId="30" xfId="2" applyFont="1" applyBorder="1" applyAlignment="1">
      <alignment horizontal="left" vertical="top" wrapText="1"/>
    </xf>
    <xf numFmtId="0" fontId="5" fillId="0" borderId="11" xfId="2" applyFont="1" applyBorder="1" applyAlignment="1">
      <alignment horizontal="left" vertical="top" wrapText="1"/>
    </xf>
    <xf numFmtId="0" fontId="5" fillId="0" borderId="12" xfId="2" applyFont="1" applyBorder="1" applyAlignment="1">
      <alignment horizontal="left" vertical="top" wrapText="1"/>
    </xf>
    <xf numFmtId="0" fontId="5" fillId="0" borderId="0" xfId="2" applyFont="1" applyAlignment="1">
      <alignment horizontal="left" vertical="top" wrapText="1"/>
    </xf>
    <xf numFmtId="0" fontId="5" fillId="0" borderId="13" xfId="2" applyFont="1" applyBorder="1" applyAlignment="1">
      <alignment horizontal="left" vertical="top" wrapText="1"/>
    </xf>
    <xf numFmtId="0" fontId="5" fillId="0" borderId="14" xfId="2" applyFont="1" applyBorder="1" applyAlignment="1">
      <alignment horizontal="left" vertical="top" wrapText="1"/>
    </xf>
    <xf numFmtId="0" fontId="5" fillId="0" borderId="48" xfId="2" applyFont="1" applyBorder="1" applyAlignment="1">
      <alignment horizontal="left" vertical="top" wrapText="1"/>
    </xf>
    <xf numFmtId="0" fontId="5" fillId="0" borderId="15" xfId="2" applyFont="1" applyBorder="1" applyAlignment="1">
      <alignment horizontal="left" vertical="top" wrapText="1"/>
    </xf>
    <xf numFmtId="0" fontId="13" fillId="4" borderId="2" xfId="2" applyFont="1" applyFill="1" applyBorder="1" applyAlignment="1">
      <alignment horizontal="center" vertical="center"/>
    </xf>
    <xf numFmtId="0" fontId="13" fillId="4" borderId="3" xfId="2" applyFont="1" applyFill="1" applyBorder="1" applyAlignment="1">
      <alignment horizontal="center" vertical="center"/>
    </xf>
    <xf numFmtId="0" fontId="13" fillId="4" borderId="9" xfId="2" applyFont="1" applyFill="1" applyBorder="1" applyAlignment="1">
      <alignment horizontal="center" vertical="center"/>
    </xf>
    <xf numFmtId="0" fontId="10" fillId="4" borderId="10" xfId="2" applyFont="1" applyFill="1" applyBorder="1" applyAlignment="1">
      <alignment horizontal="left" vertical="center" indent="3"/>
    </xf>
    <xf numFmtId="0" fontId="10" fillId="4" borderId="30" xfId="2" applyFont="1" applyFill="1" applyBorder="1" applyAlignment="1">
      <alignment horizontal="left" vertical="center" indent="3"/>
    </xf>
    <xf numFmtId="0" fontId="10" fillId="4" borderId="11" xfId="2" applyFont="1" applyFill="1" applyBorder="1" applyAlignment="1">
      <alignment horizontal="left" vertical="center" indent="3"/>
    </xf>
    <xf numFmtId="0" fontId="10" fillId="4" borderId="14" xfId="2" applyFont="1" applyFill="1" applyBorder="1" applyAlignment="1">
      <alignment horizontal="left" vertical="center" indent="3"/>
    </xf>
    <xf numFmtId="0" fontId="10" fillId="4" borderId="48" xfId="2" applyFont="1" applyFill="1" applyBorder="1" applyAlignment="1">
      <alignment horizontal="left" vertical="center" indent="3"/>
    </xf>
    <xf numFmtId="0" fontId="10" fillId="4" borderId="15" xfId="2" applyFont="1" applyFill="1" applyBorder="1" applyAlignment="1">
      <alignment horizontal="left" vertical="center" indent="3"/>
    </xf>
    <xf numFmtId="0" fontId="10" fillId="4" borderId="4" xfId="2" applyFont="1" applyFill="1" applyBorder="1" applyAlignment="1">
      <alignment horizontal="left" vertical="center" indent="3"/>
    </xf>
    <xf numFmtId="0" fontId="10" fillId="4" borderId="5" xfId="2" applyFont="1" applyFill="1" applyBorder="1" applyAlignment="1">
      <alignment horizontal="left" vertical="center" indent="3"/>
    </xf>
    <xf numFmtId="0" fontId="10" fillId="4" borderId="6" xfId="2" applyFont="1" applyFill="1" applyBorder="1" applyAlignment="1">
      <alignment horizontal="left" vertical="center" indent="3"/>
    </xf>
    <xf numFmtId="0" fontId="10" fillId="4" borderId="22" xfId="2" applyFont="1" applyFill="1" applyBorder="1" applyAlignment="1">
      <alignment horizontal="left" vertical="center" indent="3"/>
    </xf>
    <xf numFmtId="0" fontId="10" fillId="4" borderId="23" xfId="2" applyFont="1" applyFill="1" applyBorder="1" applyAlignment="1">
      <alignment horizontal="left" vertical="center" indent="3"/>
    </xf>
    <xf numFmtId="0" fontId="10" fillId="4" borderId="24" xfId="2" applyFont="1" applyFill="1" applyBorder="1" applyAlignment="1">
      <alignment horizontal="left" vertical="center" indent="3"/>
    </xf>
  </cellXfs>
  <cellStyles count="8">
    <cellStyle name="桁区切り" xfId="1" builtinId="6"/>
    <cellStyle name="桁区切り 3" xfId="3" xr:uid="{71382845-9F28-48AB-A01F-3AE759EB33A8}"/>
    <cellStyle name="標準" xfId="0" builtinId="0"/>
    <cellStyle name="標準 12 3" xfId="4" xr:uid="{39DCF5B7-144B-40E1-AB5E-038019E4429F}"/>
    <cellStyle name="標準 2" xfId="6" xr:uid="{42600E9D-1157-4E00-9ADC-4F3C9E21AAB9}"/>
    <cellStyle name="標準 2 2" xfId="7" xr:uid="{F737DD87-1EBA-4046-90FB-C87AF3C1BD93}"/>
    <cellStyle name="標準 3" xfId="2" xr:uid="{33F1EB14-406F-406F-99FD-55307C90D0F8}"/>
    <cellStyle name="標準 4" xfId="5" xr:uid="{84F9ABE5-EC97-4023-885B-21590E873A25}"/>
  </cellStyles>
  <dxfs count="808"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 tint="-0.24994659260841701"/>
      </font>
      <fill>
        <patternFill>
          <bgColor theme="0" tint="-0.24994659260841701"/>
        </patternFill>
      </fill>
    </dxf>
    <dxf>
      <font>
        <color theme="0" tint="-0.499984740745262"/>
      </font>
      <fill>
        <patternFill>
          <bgColor theme="0" tint="-0.499984740745262"/>
        </patternFill>
      </fill>
    </dxf>
    <dxf>
      <font>
        <color rgb="FFFF0000"/>
      </font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  <border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5" tint="0.79998168889431442"/>
      </font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0070C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png"/><Relationship Id="rId2" Type="http://schemas.openxmlformats.org/officeDocument/2006/relationships/image" Target="../media/image10.png"/><Relationship Id="rId1" Type="http://schemas.openxmlformats.org/officeDocument/2006/relationships/image" Target="../media/image9.png"/><Relationship Id="rId6" Type="http://schemas.openxmlformats.org/officeDocument/2006/relationships/image" Target="../media/image14.png"/><Relationship Id="rId5" Type="http://schemas.openxmlformats.org/officeDocument/2006/relationships/image" Target="../media/image13.png"/><Relationship Id="rId4" Type="http://schemas.openxmlformats.org/officeDocument/2006/relationships/image" Target="../media/image1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4.emf"/><Relationship Id="rId1" Type="http://schemas.openxmlformats.org/officeDocument/2006/relationships/image" Target="../media/image3.emf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0</xdr:colOff>
          <xdr:row>65</xdr:row>
          <xdr:rowOff>0</xdr:rowOff>
        </xdr:from>
        <xdr:to>
          <xdr:col>21</xdr:col>
          <xdr:colOff>978897</xdr:colOff>
          <xdr:row>101</xdr:row>
          <xdr:rowOff>216087</xdr:rowOff>
        </xdr:to>
        <xdr:pic>
          <xdr:nvPicPr>
            <xdr:cNvPr id="161" name="図 160">
              <a:extLst>
                <a:ext uri="{FF2B5EF4-FFF2-40B4-BE49-F238E27FC236}">
                  <a16:creationId xmlns:a16="http://schemas.microsoft.com/office/drawing/2014/main" id="{BE27F11E-B61D-4642-95C6-A4BE994B00C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ロガー形式作成例用!$B$23:$E$31" spid="_x0000_s19120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3357412" y="20282647"/>
              <a:ext cx="12442514" cy="9248028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12</xdr:col>
      <xdr:colOff>106728</xdr:colOff>
      <xdr:row>66</xdr:row>
      <xdr:rowOff>257882</xdr:rowOff>
    </xdr:from>
    <xdr:to>
      <xdr:col>12</xdr:col>
      <xdr:colOff>542769</xdr:colOff>
      <xdr:row>101</xdr:row>
      <xdr:rowOff>106785</xdr:rowOff>
    </xdr:to>
    <xdr:grpSp>
      <xdr:nvGrpSpPr>
        <xdr:cNvPr id="78" name="グループ化 77">
          <a:extLst>
            <a:ext uri="{FF2B5EF4-FFF2-40B4-BE49-F238E27FC236}">
              <a16:creationId xmlns:a16="http://schemas.microsoft.com/office/drawing/2014/main" id="{5B1A1EB8-3303-445E-9A59-E4E70BDE08CD}"/>
            </a:ext>
          </a:extLst>
        </xdr:cNvPr>
        <xdr:cNvGrpSpPr/>
      </xdr:nvGrpSpPr>
      <xdr:grpSpPr>
        <a:xfrm>
          <a:off x="13360085" y="20759311"/>
          <a:ext cx="436041" cy="8593760"/>
          <a:chOff x="13445122" y="20684091"/>
          <a:chExt cx="442391" cy="8598864"/>
        </a:xfrm>
      </xdr:grpSpPr>
      <xdr:sp macro="" textlink="">
        <xdr:nvSpPr>
          <xdr:cNvPr id="110" name="正方形/長方形 109">
            <a:extLst>
              <a:ext uri="{FF2B5EF4-FFF2-40B4-BE49-F238E27FC236}">
                <a16:creationId xmlns:a16="http://schemas.microsoft.com/office/drawing/2014/main" id="{4A5481F4-1A1F-4836-87D8-44CFB8AC8688}"/>
              </a:ext>
            </a:extLst>
          </xdr:cNvPr>
          <xdr:cNvSpPr>
            <a:spLocks noChangeAspect="1"/>
          </xdr:cNvSpPr>
        </xdr:nvSpPr>
        <xdr:spPr>
          <a:xfrm>
            <a:off x="13454690" y="20684091"/>
            <a:ext cx="423255" cy="396619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19</a:t>
            </a:r>
          </a:p>
        </xdr:txBody>
      </xdr:sp>
      <xdr:sp macro="" textlink="">
        <xdr:nvSpPr>
          <xdr:cNvPr id="111" name="正方形/長方形 110">
            <a:extLst>
              <a:ext uri="{FF2B5EF4-FFF2-40B4-BE49-F238E27FC236}">
                <a16:creationId xmlns:a16="http://schemas.microsoft.com/office/drawing/2014/main" id="{946ED457-311A-4948-93BD-6F808135EF6F}"/>
              </a:ext>
            </a:extLst>
          </xdr:cNvPr>
          <xdr:cNvSpPr>
            <a:spLocks noChangeAspect="1"/>
          </xdr:cNvSpPr>
        </xdr:nvSpPr>
        <xdr:spPr>
          <a:xfrm>
            <a:off x="13454690" y="21159992"/>
            <a:ext cx="423255" cy="40374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20</a:t>
            </a:r>
          </a:p>
        </xdr:txBody>
      </xdr:sp>
      <xdr:sp macro="" textlink="">
        <xdr:nvSpPr>
          <xdr:cNvPr id="112" name="正方形/長方形 111">
            <a:extLst>
              <a:ext uri="{FF2B5EF4-FFF2-40B4-BE49-F238E27FC236}">
                <a16:creationId xmlns:a16="http://schemas.microsoft.com/office/drawing/2014/main" id="{96DD91F5-83A9-4254-BA1A-D8A5C03BD830}"/>
              </a:ext>
            </a:extLst>
          </xdr:cNvPr>
          <xdr:cNvSpPr>
            <a:spLocks noChangeAspect="1"/>
          </xdr:cNvSpPr>
        </xdr:nvSpPr>
        <xdr:spPr>
          <a:xfrm>
            <a:off x="13454690" y="22092814"/>
            <a:ext cx="423255" cy="40673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21</a:t>
            </a:r>
          </a:p>
        </xdr:txBody>
      </xdr:sp>
      <xdr:sp macro="" textlink="">
        <xdr:nvSpPr>
          <xdr:cNvPr id="113" name="正方形/長方形 112">
            <a:extLst>
              <a:ext uri="{FF2B5EF4-FFF2-40B4-BE49-F238E27FC236}">
                <a16:creationId xmlns:a16="http://schemas.microsoft.com/office/drawing/2014/main" id="{A2EB4706-37BB-45EF-9246-326E90B2DE97}"/>
              </a:ext>
            </a:extLst>
          </xdr:cNvPr>
          <xdr:cNvSpPr>
            <a:spLocks noChangeAspect="1"/>
          </xdr:cNvSpPr>
        </xdr:nvSpPr>
        <xdr:spPr>
          <a:xfrm>
            <a:off x="13454690" y="23006490"/>
            <a:ext cx="423255" cy="39151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22</a:t>
            </a:r>
          </a:p>
        </xdr:txBody>
      </xdr:sp>
      <xdr:sp macro="" textlink="">
        <xdr:nvSpPr>
          <xdr:cNvPr id="114" name="正方形/長方形 113">
            <a:extLst>
              <a:ext uri="{FF2B5EF4-FFF2-40B4-BE49-F238E27FC236}">
                <a16:creationId xmlns:a16="http://schemas.microsoft.com/office/drawing/2014/main" id="{42729475-F20F-47DE-9DE8-6ADFB01B23FB}"/>
              </a:ext>
            </a:extLst>
          </xdr:cNvPr>
          <xdr:cNvSpPr>
            <a:spLocks noChangeAspect="1"/>
          </xdr:cNvSpPr>
        </xdr:nvSpPr>
        <xdr:spPr>
          <a:xfrm>
            <a:off x="13453059" y="23806133"/>
            <a:ext cx="429691" cy="41757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23</a:t>
            </a:r>
          </a:p>
        </xdr:txBody>
      </xdr:sp>
      <xdr:sp macro="" textlink="">
        <xdr:nvSpPr>
          <xdr:cNvPr id="115" name="正方形/長方形 114">
            <a:extLst>
              <a:ext uri="{FF2B5EF4-FFF2-40B4-BE49-F238E27FC236}">
                <a16:creationId xmlns:a16="http://schemas.microsoft.com/office/drawing/2014/main" id="{A37C8A6F-97BE-4C9A-95B3-BC29A21B4DE6}"/>
              </a:ext>
            </a:extLst>
          </xdr:cNvPr>
          <xdr:cNvSpPr>
            <a:spLocks noChangeAspect="1"/>
          </xdr:cNvSpPr>
        </xdr:nvSpPr>
        <xdr:spPr>
          <a:xfrm>
            <a:off x="13454690" y="24657342"/>
            <a:ext cx="423255" cy="40954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24</a:t>
            </a:r>
          </a:p>
        </xdr:txBody>
      </xdr:sp>
      <xdr:sp macro="" textlink="">
        <xdr:nvSpPr>
          <xdr:cNvPr id="117" name="正方形/長方形 116">
            <a:extLst>
              <a:ext uri="{FF2B5EF4-FFF2-40B4-BE49-F238E27FC236}">
                <a16:creationId xmlns:a16="http://schemas.microsoft.com/office/drawing/2014/main" id="{D76B4636-2D70-444D-A532-98D02A6A76B2}"/>
              </a:ext>
            </a:extLst>
          </xdr:cNvPr>
          <xdr:cNvSpPr>
            <a:spLocks noChangeAspect="1"/>
          </xdr:cNvSpPr>
        </xdr:nvSpPr>
        <xdr:spPr>
          <a:xfrm>
            <a:off x="13445122" y="28874856"/>
            <a:ext cx="442391" cy="408099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26</a:t>
            </a:r>
          </a:p>
        </xdr:txBody>
      </xdr:sp>
      <xdr:sp macro="" textlink="">
        <xdr:nvSpPr>
          <xdr:cNvPr id="162" name="正方形/長方形 161">
            <a:extLst>
              <a:ext uri="{FF2B5EF4-FFF2-40B4-BE49-F238E27FC236}">
                <a16:creationId xmlns:a16="http://schemas.microsoft.com/office/drawing/2014/main" id="{7F4ACF9D-9FA7-4E68-BD41-5965CBCB73FA}"/>
              </a:ext>
            </a:extLst>
          </xdr:cNvPr>
          <xdr:cNvSpPr>
            <a:spLocks noChangeAspect="1"/>
          </xdr:cNvSpPr>
        </xdr:nvSpPr>
        <xdr:spPr>
          <a:xfrm>
            <a:off x="13454690" y="26777283"/>
            <a:ext cx="423255" cy="39708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25</a:t>
            </a:r>
          </a:p>
        </xdr:txBody>
      </xdr: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65</xdr:row>
          <xdr:rowOff>0</xdr:rowOff>
        </xdr:from>
        <xdr:to>
          <xdr:col>11</xdr:col>
          <xdr:colOff>713759</xdr:colOff>
          <xdr:row>129</xdr:row>
          <xdr:rowOff>16488</xdr:rowOff>
        </xdr:to>
        <xdr:pic>
          <xdr:nvPicPr>
            <xdr:cNvPr id="143" name="図 142">
              <a:extLst>
                <a:ext uri="{FF2B5EF4-FFF2-40B4-BE49-F238E27FC236}">
                  <a16:creationId xmlns:a16="http://schemas.microsoft.com/office/drawing/2014/main" id="{3D612F2F-2B8C-4F2F-8170-AA2659DC0D2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ロガー形式作成例用!$B$1:$E$20" spid="_x0000_s19121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80147" y="20282647"/>
              <a:ext cx="12499172" cy="15637488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-1</xdr:colOff>
      <xdr:row>0</xdr:row>
      <xdr:rowOff>0</xdr:rowOff>
    </xdr:from>
    <xdr:to>
      <xdr:col>12</xdr:col>
      <xdr:colOff>0</xdr:colOff>
      <xdr:row>0</xdr:row>
      <xdr:rowOff>1125351</xdr:rowOff>
    </xdr:to>
    <xdr:sp macro="" textlink="">
      <xdr:nvSpPr>
        <xdr:cNvPr id="156" name="正方形/長方形 155">
          <a:extLst>
            <a:ext uri="{FF2B5EF4-FFF2-40B4-BE49-F238E27FC236}">
              <a16:creationId xmlns:a16="http://schemas.microsoft.com/office/drawing/2014/main" id="{801EB6E9-08B3-493D-A183-7438D401DDCE}"/>
            </a:ext>
          </a:extLst>
        </xdr:cNvPr>
        <xdr:cNvSpPr/>
      </xdr:nvSpPr>
      <xdr:spPr>
        <a:xfrm>
          <a:off x="277090" y="0"/>
          <a:ext cx="13005955" cy="112535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2800" b="1">
              <a:solidFill>
                <a:sysClr val="windowText" lastClr="000000"/>
              </a:solidFill>
            </a:rPr>
            <a:t>【</a:t>
          </a:r>
          <a:r>
            <a:rPr kumimoji="1" lang="ja-JP" altLang="en-US" sz="2800" b="1">
              <a:solidFill>
                <a:sysClr val="windowText" lastClr="000000"/>
              </a:solidFill>
            </a:rPr>
            <a:t>作成例</a:t>
          </a:r>
          <a:r>
            <a:rPr kumimoji="1" lang="en-US" altLang="ja-JP" sz="2800" b="1">
              <a:solidFill>
                <a:sysClr val="windowText" lastClr="000000"/>
              </a:solidFill>
            </a:rPr>
            <a:t>】</a:t>
          </a:r>
          <a:r>
            <a:rPr kumimoji="1" lang="ja-JP" altLang="en-US" sz="2800" b="1">
              <a:solidFill>
                <a:sysClr val="windowText" lastClr="000000"/>
              </a:solidFill>
            </a:rPr>
            <a:t>計測の方法が「</a:t>
          </a:r>
          <a:r>
            <a:rPr kumimoji="1" lang="ja-JP" altLang="en-US" sz="2800" b="1">
              <a:solidFill>
                <a:srgbClr val="FF0000"/>
              </a:solidFill>
            </a:rPr>
            <a:t>ログデータをもとに計測結果を集計</a:t>
          </a:r>
          <a:r>
            <a:rPr kumimoji="1" lang="ja-JP" altLang="en-US" sz="2800" b="1">
              <a:solidFill>
                <a:sysClr val="windowText" lastClr="000000"/>
              </a:solidFill>
            </a:rPr>
            <a:t>」の場合</a:t>
          </a:r>
        </a:p>
      </xdr:txBody>
    </xdr:sp>
    <xdr:clientData/>
  </xdr:twoCellAnchor>
  <xdr:twoCellAnchor>
    <xdr:from>
      <xdr:col>6</xdr:col>
      <xdr:colOff>9814</xdr:colOff>
      <xdr:row>6</xdr:row>
      <xdr:rowOff>0</xdr:rowOff>
    </xdr:from>
    <xdr:to>
      <xdr:col>6</xdr:col>
      <xdr:colOff>754637</xdr:colOff>
      <xdr:row>7</xdr:row>
      <xdr:rowOff>141719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DC680770-81C4-411B-91FE-76DD4ECB5768}"/>
            </a:ext>
          </a:extLst>
        </xdr:cNvPr>
        <xdr:cNvGrpSpPr/>
      </xdr:nvGrpSpPr>
      <xdr:grpSpPr>
        <a:xfrm>
          <a:off x="5588743" y="3048000"/>
          <a:ext cx="744823" cy="432005"/>
          <a:chOff x="5478030" y="3039341"/>
          <a:chExt cx="744823" cy="427469"/>
        </a:xfrm>
      </xdr:grpSpPr>
      <xdr:cxnSp macro="">
        <xdr:nvCxnSpPr>
          <xdr:cNvPr id="6" name="直線矢印コネクタ 77">
            <a:extLst>
              <a:ext uri="{FF2B5EF4-FFF2-40B4-BE49-F238E27FC236}">
                <a16:creationId xmlns:a16="http://schemas.microsoft.com/office/drawing/2014/main" id="{F59F7D99-D227-D5A3-0954-5997E5D8AE97}"/>
              </a:ext>
            </a:extLst>
          </xdr:cNvPr>
          <xdr:cNvCxnSpPr>
            <a:cxnSpLocks/>
            <a:stCxn id="7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" name="正方形/長方形 6">
            <a:extLst>
              <a:ext uri="{FF2B5EF4-FFF2-40B4-BE49-F238E27FC236}">
                <a16:creationId xmlns:a16="http://schemas.microsoft.com/office/drawing/2014/main" id="{4452587F-7AFA-0A9C-8754-D35AB3B965E9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</a:t>
            </a:r>
          </a:p>
        </xdr:txBody>
      </xdr:sp>
    </xdr:grpSp>
    <xdr:clientData/>
  </xdr:twoCellAnchor>
  <xdr:twoCellAnchor>
    <xdr:from>
      <xdr:col>5</xdr:col>
      <xdr:colOff>219653</xdr:colOff>
      <xdr:row>4</xdr:row>
      <xdr:rowOff>143387</xdr:rowOff>
    </xdr:from>
    <xdr:to>
      <xdr:col>6</xdr:col>
      <xdr:colOff>0</xdr:colOff>
      <xdr:row>5</xdr:row>
      <xdr:rowOff>278244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45F88B3C-04C8-4C57-975D-431D55DDE9FB}"/>
            </a:ext>
          </a:extLst>
        </xdr:cNvPr>
        <xdr:cNvGrpSpPr/>
      </xdr:nvGrpSpPr>
      <xdr:grpSpPr>
        <a:xfrm>
          <a:off x="4519510" y="2610816"/>
          <a:ext cx="1059419" cy="425142"/>
          <a:chOff x="4401994" y="2611228"/>
          <a:chExt cx="1066222" cy="420607"/>
        </a:xfrm>
      </xdr:grpSpPr>
      <xdr:cxnSp macro="">
        <xdr:nvCxnSpPr>
          <xdr:cNvPr id="9" name="直線矢印コネクタ 61">
            <a:extLst>
              <a:ext uri="{FF2B5EF4-FFF2-40B4-BE49-F238E27FC236}">
                <a16:creationId xmlns:a16="http://schemas.microsoft.com/office/drawing/2014/main" id="{6A10E3A0-F720-90C7-E3D3-A01FD1E05D50}"/>
              </a:ext>
            </a:extLst>
          </xdr:cNvPr>
          <xdr:cNvCxnSpPr>
            <a:cxnSpLocks/>
            <a:stCxn id="10" idx="1"/>
          </xdr:cNvCxnSpPr>
        </xdr:nvCxnSpPr>
        <xdr:spPr>
          <a:xfrm rot="10800000" flipV="1">
            <a:off x="4401994" y="2792815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" name="正方形/長方形 9">
            <a:extLst>
              <a:ext uri="{FF2B5EF4-FFF2-40B4-BE49-F238E27FC236}">
                <a16:creationId xmlns:a16="http://schemas.microsoft.com/office/drawing/2014/main" id="{66D67BF7-5558-2FA7-1CCF-F048A5D043BB}"/>
              </a:ext>
            </a:extLst>
          </xdr:cNvPr>
          <xdr:cNvSpPr>
            <a:spLocks noChangeAspect="1"/>
          </xdr:cNvSpPr>
        </xdr:nvSpPr>
        <xdr:spPr>
          <a:xfrm>
            <a:off x="5059975" y="2611228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</a:t>
            </a:r>
          </a:p>
        </xdr:txBody>
      </xdr:sp>
    </xdr:grpSp>
    <xdr:clientData/>
  </xdr:twoCellAnchor>
  <xdr:twoCellAnchor>
    <xdr:from>
      <xdr:col>6</xdr:col>
      <xdr:colOff>8659</xdr:colOff>
      <xdr:row>12</xdr:row>
      <xdr:rowOff>285506</xdr:rowOff>
    </xdr:from>
    <xdr:to>
      <xdr:col>6</xdr:col>
      <xdr:colOff>756915</xdr:colOff>
      <xdr:row>14</xdr:row>
      <xdr:rowOff>77181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84F99729-B413-400D-82AD-0740DF442E8E}"/>
            </a:ext>
          </a:extLst>
        </xdr:cNvPr>
        <xdr:cNvGrpSpPr/>
      </xdr:nvGrpSpPr>
      <xdr:grpSpPr>
        <a:xfrm>
          <a:off x="5587588" y="5075220"/>
          <a:ext cx="748256" cy="372247"/>
          <a:chOff x="5475720" y="3293919"/>
          <a:chExt cx="751431" cy="363175"/>
        </a:xfrm>
      </xdr:grpSpPr>
      <xdr:cxnSp macro="">
        <xdr:nvCxnSpPr>
          <xdr:cNvPr id="12" name="直線矢印コネクタ 11">
            <a:extLst>
              <a:ext uri="{FF2B5EF4-FFF2-40B4-BE49-F238E27FC236}">
                <a16:creationId xmlns:a16="http://schemas.microsoft.com/office/drawing/2014/main" id="{A74DCA8E-6FF8-CFD2-37D8-220A61D55DAE}"/>
              </a:ext>
            </a:extLst>
          </xdr:cNvPr>
          <xdr:cNvCxnSpPr>
            <a:cxnSpLocks/>
            <a:stCxn id="13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" name="正方形/長方形 12">
            <a:extLst>
              <a:ext uri="{FF2B5EF4-FFF2-40B4-BE49-F238E27FC236}">
                <a16:creationId xmlns:a16="http://schemas.microsoft.com/office/drawing/2014/main" id="{087BA189-C922-340C-5B8B-E67552FEE70F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6</a:t>
            </a:r>
          </a:p>
        </xdr:txBody>
      </xdr:sp>
    </xdr:grpSp>
    <xdr:clientData/>
  </xdr:twoCellAnchor>
  <xdr:twoCellAnchor>
    <xdr:from>
      <xdr:col>6</xdr:col>
      <xdr:colOff>8659</xdr:colOff>
      <xdr:row>7</xdr:row>
      <xdr:rowOff>246784</xdr:rowOff>
    </xdr:from>
    <xdr:to>
      <xdr:col>6</xdr:col>
      <xdr:colOff>760090</xdr:colOff>
      <xdr:row>9</xdr:row>
      <xdr:rowOff>38459</xdr:rowOff>
    </xdr:to>
    <xdr:grpSp>
      <xdr:nvGrpSpPr>
        <xdr:cNvPr id="14" name="グループ化 13">
          <a:extLst>
            <a:ext uri="{FF2B5EF4-FFF2-40B4-BE49-F238E27FC236}">
              <a16:creationId xmlns:a16="http://schemas.microsoft.com/office/drawing/2014/main" id="{F442A6E9-6071-48E6-BCFA-B08CF7B888AA}"/>
            </a:ext>
          </a:extLst>
        </xdr:cNvPr>
        <xdr:cNvGrpSpPr/>
      </xdr:nvGrpSpPr>
      <xdr:grpSpPr>
        <a:xfrm>
          <a:off x="5587588" y="3585070"/>
          <a:ext cx="751431" cy="372246"/>
          <a:chOff x="5475720" y="3293919"/>
          <a:chExt cx="751431" cy="363175"/>
        </a:xfrm>
      </xdr:grpSpPr>
      <xdr:cxnSp macro="">
        <xdr:nvCxnSpPr>
          <xdr:cNvPr id="15" name="直線矢印コネクタ 14">
            <a:extLst>
              <a:ext uri="{FF2B5EF4-FFF2-40B4-BE49-F238E27FC236}">
                <a16:creationId xmlns:a16="http://schemas.microsoft.com/office/drawing/2014/main" id="{E32BA7BD-B046-0AAD-05CD-5FD44D598D45}"/>
              </a:ext>
            </a:extLst>
          </xdr:cNvPr>
          <xdr:cNvCxnSpPr>
            <a:cxnSpLocks/>
            <a:stCxn id="16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6" name="正方形/長方形 15">
            <a:extLst>
              <a:ext uri="{FF2B5EF4-FFF2-40B4-BE49-F238E27FC236}">
                <a16:creationId xmlns:a16="http://schemas.microsoft.com/office/drawing/2014/main" id="{304A96FA-D1F9-1DFB-80F4-39D74CBDA958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3</a:t>
            </a:r>
          </a:p>
        </xdr:txBody>
      </xdr:sp>
    </xdr:grpSp>
    <xdr:clientData/>
  </xdr:twoCellAnchor>
  <xdr:twoCellAnchor>
    <xdr:from>
      <xdr:col>6</xdr:col>
      <xdr:colOff>17319</xdr:colOff>
      <xdr:row>11</xdr:row>
      <xdr:rowOff>44641</xdr:rowOff>
    </xdr:from>
    <xdr:to>
      <xdr:col>6</xdr:col>
      <xdr:colOff>762142</xdr:colOff>
      <xdr:row>12</xdr:row>
      <xdr:rowOff>191203</xdr:rowOff>
    </xdr:to>
    <xdr:grpSp>
      <xdr:nvGrpSpPr>
        <xdr:cNvPr id="17" name="グループ化 16">
          <a:extLst>
            <a:ext uri="{FF2B5EF4-FFF2-40B4-BE49-F238E27FC236}">
              <a16:creationId xmlns:a16="http://schemas.microsoft.com/office/drawing/2014/main" id="{778EC8F7-521D-4097-9E9E-99319BC83EC8}"/>
            </a:ext>
          </a:extLst>
        </xdr:cNvPr>
        <xdr:cNvGrpSpPr/>
      </xdr:nvGrpSpPr>
      <xdr:grpSpPr>
        <a:xfrm>
          <a:off x="5596248" y="4544070"/>
          <a:ext cx="744823" cy="436847"/>
          <a:chOff x="5478030" y="3039341"/>
          <a:chExt cx="744823" cy="427469"/>
        </a:xfrm>
      </xdr:grpSpPr>
      <xdr:cxnSp macro="">
        <xdr:nvCxnSpPr>
          <xdr:cNvPr id="18" name="直線矢印コネクタ 77">
            <a:extLst>
              <a:ext uri="{FF2B5EF4-FFF2-40B4-BE49-F238E27FC236}">
                <a16:creationId xmlns:a16="http://schemas.microsoft.com/office/drawing/2014/main" id="{3635A4CA-B11D-CC79-3ED1-0FF65BBDD133}"/>
              </a:ext>
            </a:extLst>
          </xdr:cNvPr>
          <xdr:cNvCxnSpPr>
            <a:cxnSpLocks/>
            <a:stCxn id="19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9" name="正方形/長方形 18">
            <a:extLst>
              <a:ext uri="{FF2B5EF4-FFF2-40B4-BE49-F238E27FC236}">
                <a16:creationId xmlns:a16="http://schemas.microsoft.com/office/drawing/2014/main" id="{ED8E93F7-549B-56FE-826B-4F12FB722445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5</a:t>
            </a:r>
          </a:p>
        </xdr:txBody>
      </xdr:sp>
    </xdr:grpSp>
    <xdr:clientData/>
  </xdr:twoCellAnchor>
  <xdr:twoCellAnchor>
    <xdr:from>
      <xdr:col>5</xdr:col>
      <xdr:colOff>216478</xdr:colOff>
      <xdr:row>9</xdr:row>
      <xdr:rowOff>150893</xdr:rowOff>
    </xdr:from>
    <xdr:to>
      <xdr:col>6</xdr:col>
      <xdr:colOff>0</xdr:colOff>
      <xdr:row>11</xdr:row>
      <xdr:rowOff>0</xdr:rowOff>
    </xdr:to>
    <xdr:grpSp>
      <xdr:nvGrpSpPr>
        <xdr:cNvPr id="20" name="グループ化 19">
          <a:extLst>
            <a:ext uri="{FF2B5EF4-FFF2-40B4-BE49-F238E27FC236}">
              <a16:creationId xmlns:a16="http://schemas.microsoft.com/office/drawing/2014/main" id="{57D001C9-12CC-40C5-9B63-205076569AF0}"/>
            </a:ext>
          </a:extLst>
        </xdr:cNvPr>
        <xdr:cNvGrpSpPr/>
      </xdr:nvGrpSpPr>
      <xdr:grpSpPr>
        <a:xfrm>
          <a:off x="4516335" y="4069750"/>
          <a:ext cx="1062594" cy="429679"/>
          <a:chOff x="4401994" y="2611228"/>
          <a:chExt cx="1066222" cy="420607"/>
        </a:xfrm>
      </xdr:grpSpPr>
      <xdr:cxnSp macro="">
        <xdr:nvCxnSpPr>
          <xdr:cNvPr id="21" name="直線矢印コネクタ 61">
            <a:extLst>
              <a:ext uri="{FF2B5EF4-FFF2-40B4-BE49-F238E27FC236}">
                <a16:creationId xmlns:a16="http://schemas.microsoft.com/office/drawing/2014/main" id="{6F3A932F-46BC-1F23-22DD-AC93C04A909F}"/>
              </a:ext>
            </a:extLst>
          </xdr:cNvPr>
          <xdr:cNvCxnSpPr>
            <a:cxnSpLocks/>
            <a:stCxn id="22" idx="1"/>
          </xdr:cNvCxnSpPr>
        </xdr:nvCxnSpPr>
        <xdr:spPr>
          <a:xfrm rot="10800000" flipV="1">
            <a:off x="4401994" y="2792815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2" name="正方形/長方形 21">
            <a:extLst>
              <a:ext uri="{FF2B5EF4-FFF2-40B4-BE49-F238E27FC236}">
                <a16:creationId xmlns:a16="http://schemas.microsoft.com/office/drawing/2014/main" id="{4BA507A1-9EBB-89A6-1C6C-FF01F48910F3}"/>
              </a:ext>
            </a:extLst>
          </xdr:cNvPr>
          <xdr:cNvSpPr>
            <a:spLocks noChangeAspect="1"/>
          </xdr:cNvSpPr>
        </xdr:nvSpPr>
        <xdr:spPr>
          <a:xfrm>
            <a:off x="5059975" y="2611228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4</a:t>
            </a:r>
          </a:p>
        </xdr:txBody>
      </xdr:sp>
    </xdr:grpSp>
    <xdr:clientData/>
  </xdr:twoCellAnchor>
  <xdr:twoCellAnchor>
    <xdr:from>
      <xdr:col>6</xdr:col>
      <xdr:colOff>11174</xdr:colOff>
      <xdr:row>15</xdr:row>
      <xdr:rowOff>113189</xdr:rowOff>
    </xdr:from>
    <xdr:to>
      <xdr:col>6</xdr:col>
      <xdr:colOff>753080</xdr:colOff>
      <xdr:row>16</xdr:row>
      <xdr:rowOff>193788</xdr:rowOff>
    </xdr:to>
    <xdr:grpSp>
      <xdr:nvGrpSpPr>
        <xdr:cNvPr id="23" name="グループ化 22">
          <a:extLst>
            <a:ext uri="{FF2B5EF4-FFF2-40B4-BE49-F238E27FC236}">
              <a16:creationId xmlns:a16="http://schemas.microsoft.com/office/drawing/2014/main" id="{4DE55062-CEAF-4124-B50A-02A6C8812364}"/>
            </a:ext>
          </a:extLst>
        </xdr:cNvPr>
        <xdr:cNvGrpSpPr/>
      </xdr:nvGrpSpPr>
      <xdr:grpSpPr>
        <a:xfrm>
          <a:off x="5590103" y="5773760"/>
          <a:ext cx="741906" cy="370885"/>
          <a:chOff x="5475720" y="3293919"/>
          <a:chExt cx="751431" cy="363175"/>
        </a:xfrm>
      </xdr:grpSpPr>
      <xdr:cxnSp macro="">
        <xdr:nvCxnSpPr>
          <xdr:cNvPr id="24" name="直線矢印コネクタ 23">
            <a:extLst>
              <a:ext uri="{FF2B5EF4-FFF2-40B4-BE49-F238E27FC236}">
                <a16:creationId xmlns:a16="http://schemas.microsoft.com/office/drawing/2014/main" id="{62FD1C1D-841A-3AB6-E536-B5331CFB4C02}"/>
              </a:ext>
            </a:extLst>
          </xdr:cNvPr>
          <xdr:cNvCxnSpPr>
            <a:cxnSpLocks/>
            <a:stCxn id="25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5" name="正方形/長方形 24">
            <a:extLst>
              <a:ext uri="{FF2B5EF4-FFF2-40B4-BE49-F238E27FC236}">
                <a16:creationId xmlns:a16="http://schemas.microsoft.com/office/drawing/2014/main" id="{957DECC3-0677-5ABE-591F-5D12318B6E05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7</a:t>
            </a:r>
          </a:p>
        </xdr:txBody>
      </xdr:sp>
    </xdr:grpSp>
    <xdr:clientData/>
  </xdr:twoCellAnchor>
  <xdr:twoCellAnchor>
    <xdr:from>
      <xdr:col>12</xdr:col>
      <xdr:colOff>13147</xdr:colOff>
      <xdr:row>6</xdr:row>
      <xdr:rowOff>264630</xdr:rowOff>
    </xdr:from>
    <xdr:to>
      <xdr:col>12</xdr:col>
      <xdr:colOff>758228</xdr:colOff>
      <xdr:row>8</xdr:row>
      <xdr:rowOff>62655</xdr:rowOff>
    </xdr:to>
    <xdr:grpSp>
      <xdr:nvGrpSpPr>
        <xdr:cNvPr id="26" name="グループ化 25">
          <a:extLst>
            <a:ext uri="{FF2B5EF4-FFF2-40B4-BE49-F238E27FC236}">
              <a16:creationId xmlns:a16="http://schemas.microsoft.com/office/drawing/2014/main" id="{EF745641-F80F-4B5E-B79C-9BE59CEBB886}"/>
            </a:ext>
          </a:extLst>
        </xdr:cNvPr>
        <xdr:cNvGrpSpPr/>
      </xdr:nvGrpSpPr>
      <xdr:grpSpPr>
        <a:xfrm>
          <a:off x="13266504" y="3312630"/>
          <a:ext cx="745081" cy="378596"/>
          <a:chOff x="5475720" y="3293919"/>
          <a:chExt cx="751431" cy="363175"/>
        </a:xfrm>
      </xdr:grpSpPr>
      <xdr:cxnSp macro="">
        <xdr:nvCxnSpPr>
          <xdr:cNvPr id="27" name="直線矢印コネクタ 26">
            <a:extLst>
              <a:ext uri="{FF2B5EF4-FFF2-40B4-BE49-F238E27FC236}">
                <a16:creationId xmlns:a16="http://schemas.microsoft.com/office/drawing/2014/main" id="{9013A564-68B5-2001-B8A5-CF50916C0FFD}"/>
              </a:ext>
            </a:extLst>
          </xdr:cNvPr>
          <xdr:cNvCxnSpPr>
            <a:cxnSpLocks/>
            <a:stCxn id="28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6F41DEF6-BF1A-C37F-6DBB-E7C72ED31BDE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8</a:t>
            </a:r>
          </a:p>
        </xdr:txBody>
      </xdr:sp>
    </xdr:grpSp>
    <xdr:clientData/>
  </xdr:twoCellAnchor>
  <xdr:twoCellAnchor>
    <xdr:from>
      <xdr:col>12</xdr:col>
      <xdr:colOff>0</xdr:colOff>
      <xdr:row>8</xdr:row>
      <xdr:rowOff>236702</xdr:rowOff>
    </xdr:from>
    <xdr:to>
      <xdr:col>12</xdr:col>
      <xdr:colOff>745081</xdr:colOff>
      <xdr:row>10</xdr:row>
      <xdr:rowOff>41077</xdr:rowOff>
    </xdr:to>
    <xdr:grpSp>
      <xdr:nvGrpSpPr>
        <xdr:cNvPr id="29" name="グループ化 28">
          <a:extLst>
            <a:ext uri="{FF2B5EF4-FFF2-40B4-BE49-F238E27FC236}">
              <a16:creationId xmlns:a16="http://schemas.microsoft.com/office/drawing/2014/main" id="{41F83FE0-0CCD-486F-8838-5C1C7221670A}"/>
            </a:ext>
          </a:extLst>
        </xdr:cNvPr>
        <xdr:cNvGrpSpPr/>
      </xdr:nvGrpSpPr>
      <xdr:grpSpPr>
        <a:xfrm>
          <a:off x="13253357" y="3865273"/>
          <a:ext cx="745081" cy="384947"/>
          <a:chOff x="5475720" y="3293919"/>
          <a:chExt cx="751431" cy="363175"/>
        </a:xfrm>
      </xdr:grpSpPr>
      <xdr:cxnSp macro="">
        <xdr:nvCxnSpPr>
          <xdr:cNvPr id="30" name="直線矢印コネクタ 29">
            <a:extLst>
              <a:ext uri="{FF2B5EF4-FFF2-40B4-BE49-F238E27FC236}">
                <a16:creationId xmlns:a16="http://schemas.microsoft.com/office/drawing/2014/main" id="{F4D538EF-B591-E193-DB69-CF1517D97C11}"/>
              </a:ext>
            </a:extLst>
          </xdr:cNvPr>
          <xdr:cNvCxnSpPr>
            <a:cxnSpLocks/>
            <a:stCxn id="31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1" name="正方形/長方形 30">
            <a:extLst>
              <a:ext uri="{FF2B5EF4-FFF2-40B4-BE49-F238E27FC236}">
                <a16:creationId xmlns:a16="http://schemas.microsoft.com/office/drawing/2014/main" id="{5776B477-AB7A-DE67-B24D-1BEC9488AD16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9</a:t>
            </a:r>
          </a:p>
        </xdr:txBody>
      </xdr:sp>
    </xdr:grpSp>
    <xdr:clientData/>
  </xdr:twoCellAnchor>
  <xdr:twoCellAnchor>
    <xdr:from>
      <xdr:col>7</xdr:col>
      <xdr:colOff>0</xdr:colOff>
      <xdr:row>5</xdr:row>
      <xdr:rowOff>282683</xdr:rowOff>
    </xdr:from>
    <xdr:to>
      <xdr:col>12</xdr:col>
      <xdr:colOff>0</xdr:colOff>
      <xdr:row>8</xdr:row>
      <xdr:rowOff>282683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65E644DF-F177-44F5-8636-FA51B5D0E308}"/>
            </a:ext>
          </a:extLst>
        </xdr:cNvPr>
        <xdr:cNvSpPr/>
      </xdr:nvSpPr>
      <xdr:spPr>
        <a:xfrm>
          <a:off x="6903983" y="3041649"/>
          <a:ext cx="6437586" cy="86710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0</xdr:colOff>
      <xdr:row>11</xdr:row>
      <xdr:rowOff>105104</xdr:rowOff>
    </xdr:from>
    <xdr:to>
      <xdr:col>12</xdr:col>
      <xdr:colOff>745081</xdr:colOff>
      <xdr:row>12</xdr:row>
      <xdr:rowOff>192163</xdr:rowOff>
    </xdr:to>
    <xdr:grpSp>
      <xdr:nvGrpSpPr>
        <xdr:cNvPr id="33" name="グループ化 32">
          <a:extLst>
            <a:ext uri="{FF2B5EF4-FFF2-40B4-BE49-F238E27FC236}">
              <a16:creationId xmlns:a16="http://schemas.microsoft.com/office/drawing/2014/main" id="{F930CB1B-89BE-45FC-BD06-BC5D4F9EA67F}"/>
            </a:ext>
          </a:extLst>
        </xdr:cNvPr>
        <xdr:cNvGrpSpPr/>
      </xdr:nvGrpSpPr>
      <xdr:grpSpPr>
        <a:xfrm>
          <a:off x="13253357" y="4604533"/>
          <a:ext cx="745081" cy="377344"/>
          <a:chOff x="5475720" y="3293919"/>
          <a:chExt cx="751431" cy="363175"/>
        </a:xfrm>
      </xdr:grpSpPr>
      <xdr:cxnSp macro="">
        <xdr:nvCxnSpPr>
          <xdr:cNvPr id="34" name="直線矢印コネクタ 33">
            <a:extLst>
              <a:ext uri="{FF2B5EF4-FFF2-40B4-BE49-F238E27FC236}">
                <a16:creationId xmlns:a16="http://schemas.microsoft.com/office/drawing/2014/main" id="{CCB50D20-360B-9D87-AF3F-FA397A1B5B74}"/>
              </a:ext>
            </a:extLst>
          </xdr:cNvPr>
          <xdr:cNvCxnSpPr>
            <a:cxnSpLocks/>
            <a:stCxn id="35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5" name="正方形/長方形 34">
            <a:extLst>
              <a:ext uri="{FF2B5EF4-FFF2-40B4-BE49-F238E27FC236}">
                <a16:creationId xmlns:a16="http://schemas.microsoft.com/office/drawing/2014/main" id="{4617D318-79DE-8FA4-1CF8-6890F5014A92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10</a:t>
            </a:r>
          </a:p>
        </xdr:txBody>
      </xdr:sp>
    </xdr:grpSp>
    <xdr:clientData/>
  </xdr:twoCellAnchor>
  <xdr:twoCellAnchor>
    <xdr:from>
      <xdr:col>7</xdr:col>
      <xdr:colOff>10433</xdr:colOff>
      <xdr:row>10</xdr:row>
      <xdr:rowOff>1</xdr:rowOff>
    </xdr:from>
    <xdr:to>
      <xdr:col>12</xdr:col>
      <xdr:colOff>1</xdr:colOff>
      <xdr:row>14</xdr:row>
      <xdr:rowOff>1</xdr:rowOff>
    </xdr:to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AD934DAC-833F-48EF-BB54-1F37AEA3FD88}"/>
            </a:ext>
          </a:extLst>
        </xdr:cNvPr>
        <xdr:cNvSpPr/>
      </xdr:nvSpPr>
      <xdr:spPr>
        <a:xfrm>
          <a:off x="6922862" y="4177394"/>
          <a:ext cx="6452960" cy="11430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6569</xdr:colOff>
      <xdr:row>14</xdr:row>
      <xdr:rowOff>256189</xdr:rowOff>
    </xdr:from>
    <xdr:to>
      <xdr:col>12</xdr:col>
      <xdr:colOff>751650</xdr:colOff>
      <xdr:row>16</xdr:row>
      <xdr:rowOff>54214</xdr:rowOff>
    </xdr:to>
    <xdr:grpSp>
      <xdr:nvGrpSpPr>
        <xdr:cNvPr id="37" name="グループ化 36">
          <a:extLst>
            <a:ext uri="{FF2B5EF4-FFF2-40B4-BE49-F238E27FC236}">
              <a16:creationId xmlns:a16="http://schemas.microsoft.com/office/drawing/2014/main" id="{4FC9B4BC-4C24-4D73-9C10-7A449D97E3E7}"/>
            </a:ext>
          </a:extLst>
        </xdr:cNvPr>
        <xdr:cNvGrpSpPr/>
      </xdr:nvGrpSpPr>
      <xdr:grpSpPr>
        <a:xfrm>
          <a:off x="13259926" y="5626475"/>
          <a:ext cx="745081" cy="378596"/>
          <a:chOff x="5475720" y="3293919"/>
          <a:chExt cx="751431" cy="363175"/>
        </a:xfrm>
      </xdr:grpSpPr>
      <xdr:cxnSp macro="">
        <xdr:nvCxnSpPr>
          <xdr:cNvPr id="38" name="直線矢印コネクタ 37">
            <a:extLst>
              <a:ext uri="{FF2B5EF4-FFF2-40B4-BE49-F238E27FC236}">
                <a16:creationId xmlns:a16="http://schemas.microsoft.com/office/drawing/2014/main" id="{C70F74CE-E62E-762E-4E37-5C647BC1F59C}"/>
              </a:ext>
            </a:extLst>
          </xdr:cNvPr>
          <xdr:cNvCxnSpPr>
            <a:cxnSpLocks/>
            <a:stCxn id="39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9" name="正方形/長方形 38">
            <a:extLst>
              <a:ext uri="{FF2B5EF4-FFF2-40B4-BE49-F238E27FC236}">
                <a16:creationId xmlns:a16="http://schemas.microsoft.com/office/drawing/2014/main" id="{0E6B306A-8CC9-232B-D208-30B3CC6E0850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11</a:t>
            </a:r>
          </a:p>
        </xdr:txBody>
      </xdr:sp>
    </xdr:grpSp>
    <xdr:clientData/>
  </xdr:twoCellAnchor>
  <xdr:twoCellAnchor>
    <xdr:from>
      <xdr:col>7</xdr:col>
      <xdr:colOff>0</xdr:colOff>
      <xdr:row>19</xdr:row>
      <xdr:rowOff>6569</xdr:rowOff>
    </xdr:from>
    <xdr:to>
      <xdr:col>12</xdr:col>
      <xdr:colOff>1</xdr:colOff>
      <xdr:row>21</xdr:row>
      <xdr:rowOff>0</xdr:rowOff>
    </xdr:to>
    <xdr:sp macro="" textlink="">
      <xdr:nvSpPr>
        <xdr:cNvPr id="40" name="正方形/長方形 39">
          <a:extLst>
            <a:ext uri="{FF2B5EF4-FFF2-40B4-BE49-F238E27FC236}">
              <a16:creationId xmlns:a16="http://schemas.microsoft.com/office/drawing/2014/main" id="{CE5B26F4-9C79-4093-8A17-B45D80357252}"/>
            </a:ext>
          </a:extLst>
        </xdr:cNvPr>
        <xdr:cNvSpPr/>
      </xdr:nvSpPr>
      <xdr:spPr>
        <a:xfrm>
          <a:off x="6726695" y="6840891"/>
          <a:ext cx="6403814" cy="574617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19707</xdr:colOff>
      <xdr:row>19</xdr:row>
      <xdr:rowOff>98535</xdr:rowOff>
    </xdr:from>
    <xdr:to>
      <xdr:col>12</xdr:col>
      <xdr:colOff>764788</xdr:colOff>
      <xdr:row>20</xdr:row>
      <xdr:rowOff>182419</xdr:rowOff>
    </xdr:to>
    <xdr:grpSp>
      <xdr:nvGrpSpPr>
        <xdr:cNvPr id="41" name="グループ化 40">
          <a:extLst>
            <a:ext uri="{FF2B5EF4-FFF2-40B4-BE49-F238E27FC236}">
              <a16:creationId xmlns:a16="http://schemas.microsoft.com/office/drawing/2014/main" id="{AA7C2035-0A64-47B7-891A-D949D8E0C51F}"/>
            </a:ext>
          </a:extLst>
        </xdr:cNvPr>
        <xdr:cNvGrpSpPr/>
      </xdr:nvGrpSpPr>
      <xdr:grpSpPr>
        <a:xfrm>
          <a:off x="13273064" y="6920249"/>
          <a:ext cx="745081" cy="374170"/>
          <a:chOff x="5475720" y="3293919"/>
          <a:chExt cx="751431" cy="363175"/>
        </a:xfrm>
      </xdr:grpSpPr>
      <xdr:cxnSp macro="">
        <xdr:nvCxnSpPr>
          <xdr:cNvPr id="42" name="直線矢印コネクタ 41">
            <a:extLst>
              <a:ext uri="{FF2B5EF4-FFF2-40B4-BE49-F238E27FC236}">
                <a16:creationId xmlns:a16="http://schemas.microsoft.com/office/drawing/2014/main" id="{576C980E-C4B9-62A6-4846-A72F3106210D}"/>
              </a:ext>
            </a:extLst>
          </xdr:cNvPr>
          <xdr:cNvCxnSpPr>
            <a:cxnSpLocks/>
            <a:stCxn id="43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3" name="正方形/長方形 42">
            <a:extLst>
              <a:ext uri="{FF2B5EF4-FFF2-40B4-BE49-F238E27FC236}">
                <a16:creationId xmlns:a16="http://schemas.microsoft.com/office/drawing/2014/main" id="{9D0780DF-AE6B-3E9A-0D54-CA3A65FFD17B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12</a:t>
            </a:r>
          </a:p>
        </xdr:txBody>
      </xdr:sp>
    </xdr:grpSp>
    <xdr:clientData/>
  </xdr:twoCellAnchor>
  <xdr:twoCellAnchor>
    <xdr:from>
      <xdr:col>17</xdr:col>
      <xdr:colOff>26276</xdr:colOff>
      <xdr:row>7</xdr:row>
      <xdr:rowOff>92185</xdr:rowOff>
    </xdr:from>
    <xdr:to>
      <xdr:col>17</xdr:col>
      <xdr:colOff>771357</xdr:colOff>
      <xdr:row>8</xdr:row>
      <xdr:rowOff>182419</xdr:rowOff>
    </xdr:to>
    <xdr:grpSp>
      <xdr:nvGrpSpPr>
        <xdr:cNvPr id="44" name="グループ化 43">
          <a:extLst>
            <a:ext uri="{FF2B5EF4-FFF2-40B4-BE49-F238E27FC236}">
              <a16:creationId xmlns:a16="http://schemas.microsoft.com/office/drawing/2014/main" id="{0E951E5A-E3E2-4E04-8961-B200FB8CA8EB}"/>
            </a:ext>
          </a:extLst>
        </xdr:cNvPr>
        <xdr:cNvGrpSpPr/>
      </xdr:nvGrpSpPr>
      <xdr:grpSpPr>
        <a:xfrm>
          <a:off x="19330276" y="3430471"/>
          <a:ext cx="745081" cy="380519"/>
          <a:chOff x="5475720" y="3293919"/>
          <a:chExt cx="751431" cy="363175"/>
        </a:xfrm>
      </xdr:grpSpPr>
      <xdr:cxnSp macro="">
        <xdr:nvCxnSpPr>
          <xdr:cNvPr id="45" name="直線矢印コネクタ 44">
            <a:extLst>
              <a:ext uri="{FF2B5EF4-FFF2-40B4-BE49-F238E27FC236}">
                <a16:creationId xmlns:a16="http://schemas.microsoft.com/office/drawing/2014/main" id="{A3DD72D5-C537-52E6-4397-9998C2DA1E51}"/>
              </a:ext>
            </a:extLst>
          </xdr:cNvPr>
          <xdr:cNvCxnSpPr>
            <a:cxnSpLocks/>
            <a:stCxn id="46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6" name="正方形/長方形 45">
            <a:extLst>
              <a:ext uri="{FF2B5EF4-FFF2-40B4-BE49-F238E27FC236}">
                <a16:creationId xmlns:a16="http://schemas.microsoft.com/office/drawing/2014/main" id="{42B6DE30-420C-35DF-7AFE-C71D54E46A6A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13</a:t>
            </a:r>
          </a:p>
        </xdr:txBody>
      </xdr:sp>
    </xdr:grpSp>
    <xdr:clientData/>
  </xdr:twoCellAnchor>
  <xdr:twoCellAnchor>
    <xdr:from>
      <xdr:col>13</xdr:col>
      <xdr:colOff>1</xdr:colOff>
      <xdr:row>6</xdr:row>
      <xdr:rowOff>0</xdr:rowOff>
    </xdr:from>
    <xdr:to>
      <xdr:col>17</xdr:col>
      <xdr:colOff>1</xdr:colOff>
      <xdr:row>10</xdr:row>
      <xdr:rowOff>0</xdr:rowOff>
    </xdr:to>
    <xdr:sp macro="" textlink="">
      <xdr:nvSpPr>
        <xdr:cNvPr id="47" name="正方形/長方形 46">
          <a:extLst>
            <a:ext uri="{FF2B5EF4-FFF2-40B4-BE49-F238E27FC236}">
              <a16:creationId xmlns:a16="http://schemas.microsoft.com/office/drawing/2014/main" id="{5F9ED03F-0781-4B16-ABF9-20EC34097200}"/>
            </a:ext>
          </a:extLst>
        </xdr:cNvPr>
        <xdr:cNvSpPr/>
      </xdr:nvSpPr>
      <xdr:spPr>
        <a:xfrm>
          <a:off x="14065251" y="3035300"/>
          <a:ext cx="5143500" cy="11430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17</xdr:col>
      <xdr:colOff>19706</xdr:colOff>
      <xdr:row>12</xdr:row>
      <xdr:rowOff>243498</xdr:rowOff>
    </xdr:from>
    <xdr:to>
      <xdr:col>17</xdr:col>
      <xdr:colOff>761612</xdr:colOff>
      <xdr:row>14</xdr:row>
      <xdr:rowOff>38348</xdr:rowOff>
    </xdr:to>
    <xdr:grpSp>
      <xdr:nvGrpSpPr>
        <xdr:cNvPr id="48" name="グループ化 47">
          <a:extLst>
            <a:ext uri="{FF2B5EF4-FFF2-40B4-BE49-F238E27FC236}">
              <a16:creationId xmlns:a16="http://schemas.microsoft.com/office/drawing/2014/main" id="{923FDA1A-4EEC-4D5B-A656-806527E63B2C}"/>
            </a:ext>
          </a:extLst>
        </xdr:cNvPr>
        <xdr:cNvGrpSpPr/>
      </xdr:nvGrpSpPr>
      <xdr:grpSpPr>
        <a:xfrm>
          <a:off x="19323706" y="5033212"/>
          <a:ext cx="741906" cy="375422"/>
          <a:chOff x="5475720" y="3293919"/>
          <a:chExt cx="751431" cy="363175"/>
        </a:xfrm>
      </xdr:grpSpPr>
      <xdr:cxnSp macro="">
        <xdr:nvCxnSpPr>
          <xdr:cNvPr id="49" name="直線矢印コネクタ 48">
            <a:extLst>
              <a:ext uri="{FF2B5EF4-FFF2-40B4-BE49-F238E27FC236}">
                <a16:creationId xmlns:a16="http://schemas.microsoft.com/office/drawing/2014/main" id="{E68CCE11-0F8C-7B32-767A-F080FCF3C475}"/>
              </a:ext>
            </a:extLst>
          </xdr:cNvPr>
          <xdr:cNvCxnSpPr>
            <a:cxnSpLocks/>
            <a:stCxn id="50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0" name="正方形/長方形 49">
            <a:extLst>
              <a:ext uri="{FF2B5EF4-FFF2-40B4-BE49-F238E27FC236}">
                <a16:creationId xmlns:a16="http://schemas.microsoft.com/office/drawing/2014/main" id="{BF549DB0-AC25-E6B1-ECB3-7EBD90B5522B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15</a:t>
            </a:r>
          </a:p>
        </xdr:txBody>
      </xdr:sp>
    </xdr:grpSp>
    <xdr:clientData/>
  </xdr:twoCellAnchor>
  <xdr:twoCellAnchor>
    <xdr:from>
      <xdr:col>17</xdr:col>
      <xdr:colOff>28365</xdr:colOff>
      <xdr:row>10</xdr:row>
      <xdr:rowOff>276115</xdr:rowOff>
    </xdr:from>
    <xdr:to>
      <xdr:col>17</xdr:col>
      <xdr:colOff>773188</xdr:colOff>
      <xdr:row>12</xdr:row>
      <xdr:rowOff>144784</xdr:rowOff>
    </xdr:to>
    <xdr:grpSp>
      <xdr:nvGrpSpPr>
        <xdr:cNvPr id="51" name="グループ化 50">
          <a:extLst>
            <a:ext uri="{FF2B5EF4-FFF2-40B4-BE49-F238E27FC236}">
              <a16:creationId xmlns:a16="http://schemas.microsoft.com/office/drawing/2014/main" id="{ED7C763E-E373-4BC9-B315-9557EFC89FF2}"/>
            </a:ext>
          </a:extLst>
        </xdr:cNvPr>
        <xdr:cNvGrpSpPr/>
      </xdr:nvGrpSpPr>
      <xdr:grpSpPr>
        <a:xfrm>
          <a:off x="19332365" y="4485258"/>
          <a:ext cx="744823" cy="449240"/>
          <a:chOff x="5478030" y="3039341"/>
          <a:chExt cx="744823" cy="427469"/>
        </a:xfrm>
      </xdr:grpSpPr>
      <xdr:cxnSp macro="">
        <xdr:nvCxnSpPr>
          <xdr:cNvPr id="52" name="直線矢印コネクタ 77">
            <a:extLst>
              <a:ext uri="{FF2B5EF4-FFF2-40B4-BE49-F238E27FC236}">
                <a16:creationId xmlns:a16="http://schemas.microsoft.com/office/drawing/2014/main" id="{C7A3C390-1BF8-0C18-2392-35D17C6B0D1C}"/>
              </a:ext>
            </a:extLst>
          </xdr:cNvPr>
          <xdr:cNvCxnSpPr>
            <a:cxnSpLocks/>
            <a:stCxn id="53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3" name="正方形/長方形 52">
            <a:extLst>
              <a:ext uri="{FF2B5EF4-FFF2-40B4-BE49-F238E27FC236}">
                <a16:creationId xmlns:a16="http://schemas.microsoft.com/office/drawing/2014/main" id="{90BF734D-CAEB-786F-AC44-1EB087C02F53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14</a:t>
            </a:r>
          </a:p>
        </xdr:txBody>
      </xdr:sp>
    </xdr:grpSp>
    <xdr:clientData/>
  </xdr:twoCellAnchor>
  <xdr:twoCellAnchor>
    <xdr:from>
      <xdr:col>17</xdr:col>
      <xdr:colOff>13138</xdr:colOff>
      <xdr:row>16</xdr:row>
      <xdr:rowOff>118241</xdr:rowOff>
    </xdr:from>
    <xdr:to>
      <xdr:col>17</xdr:col>
      <xdr:colOff>758219</xdr:colOff>
      <xdr:row>17</xdr:row>
      <xdr:rowOff>202126</xdr:rowOff>
    </xdr:to>
    <xdr:grpSp>
      <xdr:nvGrpSpPr>
        <xdr:cNvPr id="54" name="グループ化 53">
          <a:extLst>
            <a:ext uri="{FF2B5EF4-FFF2-40B4-BE49-F238E27FC236}">
              <a16:creationId xmlns:a16="http://schemas.microsoft.com/office/drawing/2014/main" id="{991C9120-2377-4ED4-B983-44281964DE45}"/>
            </a:ext>
          </a:extLst>
        </xdr:cNvPr>
        <xdr:cNvGrpSpPr/>
      </xdr:nvGrpSpPr>
      <xdr:grpSpPr>
        <a:xfrm>
          <a:off x="19317138" y="6069098"/>
          <a:ext cx="745081" cy="374171"/>
          <a:chOff x="5475720" y="3293919"/>
          <a:chExt cx="751431" cy="363175"/>
        </a:xfrm>
      </xdr:grpSpPr>
      <xdr:cxnSp macro="">
        <xdr:nvCxnSpPr>
          <xdr:cNvPr id="55" name="直線矢印コネクタ 54">
            <a:extLst>
              <a:ext uri="{FF2B5EF4-FFF2-40B4-BE49-F238E27FC236}">
                <a16:creationId xmlns:a16="http://schemas.microsoft.com/office/drawing/2014/main" id="{1F730F47-A867-D265-811B-1945FCFF8C32}"/>
              </a:ext>
            </a:extLst>
          </xdr:cNvPr>
          <xdr:cNvCxnSpPr>
            <a:cxnSpLocks/>
            <a:stCxn id="56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6" name="正方形/長方形 55">
            <a:extLst>
              <a:ext uri="{FF2B5EF4-FFF2-40B4-BE49-F238E27FC236}">
                <a16:creationId xmlns:a16="http://schemas.microsoft.com/office/drawing/2014/main" id="{A0FE5074-F225-DD72-EE2E-63A23AB2C152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16</a:t>
            </a:r>
          </a:p>
        </xdr:txBody>
      </xdr:sp>
    </xdr:grpSp>
    <xdr:clientData/>
  </xdr:twoCellAnchor>
  <xdr:twoCellAnchor>
    <xdr:from>
      <xdr:col>17</xdr:col>
      <xdr:colOff>13138</xdr:colOff>
      <xdr:row>18</xdr:row>
      <xdr:rowOff>111672</xdr:rowOff>
    </xdr:from>
    <xdr:to>
      <xdr:col>17</xdr:col>
      <xdr:colOff>758219</xdr:colOff>
      <xdr:row>19</xdr:row>
      <xdr:rowOff>195557</xdr:rowOff>
    </xdr:to>
    <xdr:grpSp>
      <xdr:nvGrpSpPr>
        <xdr:cNvPr id="57" name="グループ化 56">
          <a:extLst>
            <a:ext uri="{FF2B5EF4-FFF2-40B4-BE49-F238E27FC236}">
              <a16:creationId xmlns:a16="http://schemas.microsoft.com/office/drawing/2014/main" id="{F35F956E-EC9F-443A-A78F-C42D15E5287A}"/>
            </a:ext>
          </a:extLst>
        </xdr:cNvPr>
        <xdr:cNvGrpSpPr/>
      </xdr:nvGrpSpPr>
      <xdr:grpSpPr>
        <a:xfrm>
          <a:off x="19317138" y="6643101"/>
          <a:ext cx="745081" cy="374170"/>
          <a:chOff x="5475720" y="3293919"/>
          <a:chExt cx="751431" cy="363175"/>
        </a:xfrm>
      </xdr:grpSpPr>
      <xdr:cxnSp macro="">
        <xdr:nvCxnSpPr>
          <xdr:cNvPr id="58" name="直線矢印コネクタ 57">
            <a:extLst>
              <a:ext uri="{FF2B5EF4-FFF2-40B4-BE49-F238E27FC236}">
                <a16:creationId xmlns:a16="http://schemas.microsoft.com/office/drawing/2014/main" id="{BDE514DF-2FB1-5517-4ACD-EAB0A83A074D}"/>
              </a:ext>
            </a:extLst>
          </xdr:cNvPr>
          <xdr:cNvCxnSpPr>
            <a:cxnSpLocks/>
            <a:stCxn id="59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9" name="正方形/長方形 58">
            <a:extLst>
              <a:ext uri="{FF2B5EF4-FFF2-40B4-BE49-F238E27FC236}">
                <a16:creationId xmlns:a16="http://schemas.microsoft.com/office/drawing/2014/main" id="{7D7959AD-2DED-D499-3DF6-925D17E56166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17</a:t>
            </a:r>
          </a:p>
        </xdr:txBody>
      </xdr:sp>
    </xdr:grpSp>
    <xdr:clientData/>
  </xdr:twoCellAnchor>
  <xdr:twoCellAnchor>
    <xdr:from>
      <xdr:col>20</xdr:col>
      <xdr:colOff>673510</xdr:colOff>
      <xdr:row>8</xdr:row>
      <xdr:rowOff>8017</xdr:rowOff>
    </xdr:from>
    <xdr:to>
      <xdr:col>21</xdr:col>
      <xdr:colOff>695051</xdr:colOff>
      <xdr:row>9</xdr:row>
      <xdr:rowOff>141865</xdr:rowOff>
    </xdr:to>
    <xdr:grpSp>
      <xdr:nvGrpSpPr>
        <xdr:cNvPr id="60" name="グループ化 59">
          <a:extLst>
            <a:ext uri="{FF2B5EF4-FFF2-40B4-BE49-F238E27FC236}">
              <a16:creationId xmlns:a16="http://schemas.microsoft.com/office/drawing/2014/main" id="{C3D083A5-3610-4CA6-BA8A-B55769E3BB2D}"/>
            </a:ext>
          </a:extLst>
        </xdr:cNvPr>
        <xdr:cNvGrpSpPr/>
      </xdr:nvGrpSpPr>
      <xdr:grpSpPr>
        <a:xfrm>
          <a:off x="24050581" y="3636588"/>
          <a:ext cx="1300613" cy="424134"/>
          <a:chOff x="24160657" y="5661521"/>
          <a:chExt cx="1310695" cy="426058"/>
        </a:xfrm>
      </xdr:grpSpPr>
      <xdr:cxnSp macro="">
        <xdr:nvCxnSpPr>
          <xdr:cNvPr id="61" name="直線矢印コネクタ 61">
            <a:extLst>
              <a:ext uri="{FF2B5EF4-FFF2-40B4-BE49-F238E27FC236}">
                <a16:creationId xmlns:a16="http://schemas.microsoft.com/office/drawing/2014/main" id="{FCB59064-6B8C-97C9-28D1-3C55972CA0C2}"/>
              </a:ext>
            </a:extLst>
          </xdr:cNvPr>
          <xdr:cNvCxnSpPr>
            <a:cxnSpLocks/>
            <a:stCxn id="62" idx="1"/>
          </xdr:cNvCxnSpPr>
        </xdr:nvCxnSpPr>
        <xdr:spPr>
          <a:xfrm rot="10800000">
            <a:off x="24160657" y="5661521"/>
            <a:ext cx="896220" cy="244640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62" name="正方形/長方形 61">
            <a:extLst>
              <a:ext uri="{FF2B5EF4-FFF2-40B4-BE49-F238E27FC236}">
                <a16:creationId xmlns:a16="http://schemas.microsoft.com/office/drawing/2014/main" id="{296DA588-691A-47AF-18CC-9F0283F0DE7D}"/>
              </a:ext>
            </a:extLst>
          </xdr:cNvPr>
          <xdr:cNvSpPr>
            <a:spLocks noChangeAspect="1"/>
          </xdr:cNvSpPr>
        </xdr:nvSpPr>
        <xdr:spPr>
          <a:xfrm>
            <a:off x="25053701" y="5718393"/>
            <a:ext cx="417651" cy="36918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18</a:t>
            </a:r>
          </a:p>
        </xdr:txBody>
      </xdr:sp>
    </xdr:grpSp>
    <xdr:clientData/>
  </xdr:twoCellAnchor>
  <xdr:twoCellAnchor>
    <xdr:from>
      <xdr:col>2</xdr:col>
      <xdr:colOff>352256</xdr:colOff>
      <xdr:row>26</xdr:row>
      <xdr:rowOff>132968</xdr:rowOff>
    </xdr:from>
    <xdr:to>
      <xdr:col>3</xdr:col>
      <xdr:colOff>183808</xdr:colOff>
      <xdr:row>27</xdr:row>
      <xdr:rowOff>267755</xdr:rowOff>
    </xdr:to>
    <xdr:grpSp>
      <xdr:nvGrpSpPr>
        <xdr:cNvPr id="63" name="グループ化 62">
          <a:extLst>
            <a:ext uri="{FF2B5EF4-FFF2-40B4-BE49-F238E27FC236}">
              <a16:creationId xmlns:a16="http://schemas.microsoft.com/office/drawing/2014/main" id="{AD2945EC-DB75-46F7-AEF3-7195793F94B8}"/>
            </a:ext>
          </a:extLst>
        </xdr:cNvPr>
        <xdr:cNvGrpSpPr/>
      </xdr:nvGrpSpPr>
      <xdr:grpSpPr>
        <a:xfrm>
          <a:off x="823970" y="9022968"/>
          <a:ext cx="1101552" cy="425073"/>
          <a:chOff x="5124475" y="2618664"/>
          <a:chExt cx="1067903" cy="426778"/>
        </a:xfrm>
      </xdr:grpSpPr>
      <xdr:cxnSp macro="">
        <xdr:nvCxnSpPr>
          <xdr:cNvPr id="64" name="直線矢印コネクタ 61">
            <a:extLst>
              <a:ext uri="{FF2B5EF4-FFF2-40B4-BE49-F238E27FC236}">
                <a16:creationId xmlns:a16="http://schemas.microsoft.com/office/drawing/2014/main" id="{C54074E8-C57E-7F7E-D1A3-A3E4E9FA879F}"/>
              </a:ext>
            </a:extLst>
          </xdr:cNvPr>
          <xdr:cNvCxnSpPr>
            <a:cxnSpLocks/>
          </xdr:cNvCxnSpPr>
        </xdr:nvCxnSpPr>
        <xdr:spPr>
          <a:xfrm rot="10800000" flipH="1" flipV="1">
            <a:off x="5534396" y="2806422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65" name="正方形/長方形 64">
            <a:extLst>
              <a:ext uri="{FF2B5EF4-FFF2-40B4-BE49-F238E27FC236}">
                <a16:creationId xmlns:a16="http://schemas.microsoft.com/office/drawing/2014/main" id="{3C1C9D90-F7D6-E870-51D5-9BAF144188B6}"/>
              </a:ext>
            </a:extLst>
          </xdr:cNvPr>
          <xdr:cNvSpPr>
            <a:spLocks noChangeAspect="1"/>
          </xdr:cNvSpPr>
        </xdr:nvSpPr>
        <xdr:spPr>
          <a:xfrm>
            <a:off x="5124475" y="2618664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19</a:t>
            </a:r>
          </a:p>
        </xdr:txBody>
      </xdr:sp>
    </xdr:grpSp>
    <xdr:clientData/>
  </xdr:twoCellAnchor>
  <xdr:twoCellAnchor>
    <xdr:from>
      <xdr:col>3</xdr:col>
      <xdr:colOff>5</xdr:colOff>
      <xdr:row>26</xdr:row>
      <xdr:rowOff>895</xdr:rowOff>
    </xdr:from>
    <xdr:to>
      <xdr:col>6</xdr:col>
      <xdr:colOff>6</xdr:colOff>
      <xdr:row>60</xdr:row>
      <xdr:rowOff>1</xdr:rowOff>
    </xdr:to>
    <xdr:sp macro="" textlink="">
      <xdr:nvSpPr>
        <xdr:cNvPr id="69" name="正方形/長方形 68">
          <a:extLst>
            <a:ext uri="{FF2B5EF4-FFF2-40B4-BE49-F238E27FC236}">
              <a16:creationId xmlns:a16="http://schemas.microsoft.com/office/drawing/2014/main" id="{2C7C8E2D-B2B8-4805-B50F-57DAC03794CC}"/>
            </a:ext>
          </a:extLst>
        </xdr:cNvPr>
        <xdr:cNvSpPr/>
      </xdr:nvSpPr>
      <xdr:spPr>
        <a:xfrm>
          <a:off x="1754610" y="8798987"/>
          <a:ext cx="3865146" cy="9714606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4</xdr:col>
      <xdr:colOff>416781</xdr:colOff>
      <xdr:row>25</xdr:row>
      <xdr:rowOff>2216</xdr:rowOff>
    </xdr:from>
    <xdr:to>
      <xdr:col>4</xdr:col>
      <xdr:colOff>1284929</xdr:colOff>
      <xdr:row>25</xdr:row>
      <xdr:rowOff>401812</xdr:rowOff>
    </xdr:to>
    <xdr:grpSp>
      <xdr:nvGrpSpPr>
        <xdr:cNvPr id="70" name="グループ化 69">
          <a:extLst>
            <a:ext uri="{FF2B5EF4-FFF2-40B4-BE49-F238E27FC236}">
              <a16:creationId xmlns:a16="http://schemas.microsoft.com/office/drawing/2014/main" id="{A5A5F783-9A32-4E8E-BC4E-F141AFFD36B5}"/>
            </a:ext>
          </a:extLst>
        </xdr:cNvPr>
        <xdr:cNvGrpSpPr/>
      </xdr:nvGrpSpPr>
      <xdr:grpSpPr>
        <a:xfrm>
          <a:off x="3437567" y="8456787"/>
          <a:ext cx="868148" cy="399596"/>
          <a:chOff x="5124475" y="2618664"/>
          <a:chExt cx="869157" cy="398097"/>
        </a:xfrm>
      </xdr:grpSpPr>
      <xdr:cxnSp macro="">
        <xdr:nvCxnSpPr>
          <xdr:cNvPr id="71" name="直線矢印コネクタ 61">
            <a:extLst>
              <a:ext uri="{FF2B5EF4-FFF2-40B4-BE49-F238E27FC236}">
                <a16:creationId xmlns:a16="http://schemas.microsoft.com/office/drawing/2014/main" id="{56470FC5-FF27-BD6D-09FF-BCA36CE7EB4B}"/>
              </a:ext>
            </a:extLst>
          </xdr:cNvPr>
          <xdr:cNvCxnSpPr>
            <a:cxnSpLocks/>
          </xdr:cNvCxnSpPr>
        </xdr:nvCxnSpPr>
        <xdr:spPr>
          <a:xfrm>
            <a:off x="5535992" y="2807937"/>
            <a:ext cx="457640" cy="208824"/>
          </a:xfrm>
          <a:prstGeom prst="bentConnector3">
            <a:avLst>
              <a:gd name="adj1" fmla="val 99671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2" name="正方形/長方形 71">
            <a:extLst>
              <a:ext uri="{FF2B5EF4-FFF2-40B4-BE49-F238E27FC236}">
                <a16:creationId xmlns:a16="http://schemas.microsoft.com/office/drawing/2014/main" id="{3D598085-14BF-58C2-D0A4-572427A7D99F}"/>
              </a:ext>
            </a:extLst>
          </xdr:cNvPr>
          <xdr:cNvSpPr>
            <a:spLocks noChangeAspect="1"/>
          </xdr:cNvSpPr>
        </xdr:nvSpPr>
        <xdr:spPr>
          <a:xfrm>
            <a:off x="5124475" y="2618664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21</a:t>
            </a:r>
          </a:p>
        </xdr:txBody>
      </xdr:sp>
    </xdr:grp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59</xdr:row>
      <xdr:rowOff>274820</xdr:rowOff>
    </xdr:to>
    <xdr:sp macro="" textlink="">
      <xdr:nvSpPr>
        <xdr:cNvPr id="73" name="正方形/長方形 72">
          <a:extLst>
            <a:ext uri="{FF2B5EF4-FFF2-40B4-BE49-F238E27FC236}">
              <a16:creationId xmlns:a16="http://schemas.microsoft.com/office/drawing/2014/main" id="{F219E2BB-9770-4E94-9EE7-6AA4BF41776D}"/>
            </a:ext>
          </a:extLst>
        </xdr:cNvPr>
        <xdr:cNvSpPr/>
      </xdr:nvSpPr>
      <xdr:spPr>
        <a:xfrm>
          <a:off x="6896100" y="8801100"/>
          <a:ext cx="1285875" cy="970457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6</xdr:col>
      <xdr:colOff>765008</xdr:colOff>
      <xdr:row>25</xdr:row>
      <xdr:rowOff>11762</xdr:rowOff>
    </xdr:from>
    <xdr:to>
      <xdr:col>7</xdr:col>
      <xdr:colOff>333212</xdr:colOff>
      <xdr:row>25</xdr:row>
      <xdr:rowOff>416960</xdr:rowOff>
    </xdr:to>
    <xdr:grpSp>
      <xdr:nvGrpSpPr>
        <xdr:cNvPr id="74" name="グループ化 73">
          <a:extLst>
            <a:ext uri="{FF2B5EF4-FFF2-40B4-BE49-F238E27FC236}">
              <a16:creationId xmlns:a16="http://schemas.microsoft.com/office/drawing/2014/main" id="{0CBB7E70-1317-4424-8346-02561A7AD1AA}"/>
            </a:ext>
          </a:extLst>
        </xdr:cNvPr>
        <xdr:cNvGrpSpPr/>
      </xdr:nvGrpSpPr>
      <xdr:grpSpPr>
        <a:xfrm>
          <a:off x="6343937" y="8466333"/>
          <a:ext cx="847275" cy="405198"/>
          <a:chOff x="5124475" y="2618664"/>
          <a:chExt cx="861625" cy="399030"/>
        </a:xfrm>
      </xdr:grpSpPr>
      <xdr:cxnSp macro="">
        <xdr:nvCxnSpPr>
          <xdr:cNvPr id="75" name="直線矢印コネクタ 61">
            <a:extLst>
              <a:ext uri="{FF2B5EF4-FFF2-40B4-BE49-F238E27FC236}">
                <a16:creationId xmlns:a16="http://schemas.microsoft.com/office/drawing/2014/main" id="{B88C289F-2EE6-8E5B-FB2C-F079063D7EFF}"/>
              </a:ext>
            </a:extLst>
          </xdr:cNvPr>
          <xdr:cNvCxnSpPr>
            <a:cxnSpLocks/>
          </xdr:cNvCxnSpPr>
        </xdr:nvCxnSpPr>
        <xdr:spPr>
          <a:xfrm>
            <a:off x="5534394" y="2806420"/>
            <a:ext cx="451706" cy="211274"/>
          </a:xfrm>
          <a:prstGeom prst="bentConnector3">
            <a:avLst>
              <a:gd name="adj1" fmla="val 99514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6" name="正方形/長方形 75">
            <a:extLst>
              <a:ext uri="{FF2B5EF4-FFF2-40B4-BE49-F238E27FC236}">
                <a16:creationId xmlns:a16="http://schemas.microsoft.com/office/drawing/2014/main" id="{4C815B47-1ADD-1327-CFE5-A3173459BF7E}"/>
              </a:ext>
            </a:extLst>
          </xdr:cNvPr>
          <xdr:cNvSpPr>
            <a:spLocks noChangeAspect="1"/>
          </xdr:cNvSpPr>
        </xdr:nvSpPr>
        <xdr:spPr>
          <a:xfrm>
            <a:off x="5124475" y="2618664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22</a:t>
            </a:r>
          </a:p>
        </xdr:txBody>
      </xdr:sp>
    </xdr:grpSp>
    <xdr:clientData/>
  </xdr:twoCellAnchor>
  <xdr:twoCellAnchor>
    <xdr:from>
      <xdr:col>2</xdr:col>
      <xdr:colOff>619248</xdr:colOff>
      <xdr:row>19</xdr:row>
      <xdr:rowOff>148087</xdr:rowOff>
    </xdr:from>
    <xdr:to>
      <xdr:col>6</xdr:col>
      <xdr:colOff>730298</xdr:colOff>
      <xdr:row>21</xdr:row>
      <xdr:rowOff>127145</xdr:rowOff>
    </xdr:to>
    <xdr:sp macro="" textlink="">
      <xdr:nvSpPr>
        <xdr:cNvPr id="77" name="吹き出し: 四角形 76">
          <a:extLst>
            <a:ext uri="{FF2B5EF4-FFF2-40B4-BE49-F238E27FC236}">
              <a16:creationId xmlns:a16="http://schemas.microsoft.com/office/drawing/2014/main" id="{881BF8C7-0E9F-47B3-AD21-2DC1B808FB8F}"/>
            </a:ext>
          </a:extLst>
        </xdr:cNvPr>
        <xdr:cNvSpPr/>
      </xdr:nvSpPr>
      <xdr:spPr>
        <a:xfrm>
          <a:off x="1095498" y="6897230"/>
          <a:ext cx="5254550" cy="550558"/>
        </a:xfrm>
        <a:prstGeom prst="wedgeRectCallout">
          <a:avLst>
            <a:gd name="adj1" fmla="val 59974"/>
            <a:gd name="adj2" fmla="val -22960"/>
          </a:avLst>
        </a:prstGeom>
        <a:solidFill>
          <a:sysClr val="window" lastClr="FFFFFF"/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計測日数が「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日以上」、計測期間が「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168h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以上」であることを確認してください。</a:t>
          </a:r>
          <a:b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</a:b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"7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"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に満たない場合は、「計測日数が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日以上ありません」とエラーが表示されます。</a:t>
          </a:r>
          <a:endParaRPr kumimoji="1" lang="en-US" altLang="ja-JP" sz="11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twoCellAnchor>
    <xdr:from>
      <xdr:col>8</xdr:col>
      <xdr:colOff>345312</xdr:colOff>
      <xdr:row>22</xdr:row>
      <xdr:rowOff>41741</xdr:rowOff>
    </xdr:from>
    <xdr:to>
      <xdr:col>8</xdr:col>
      <xdr:colOff>978779</xdr:colOff>
      <xdr:row>25</xdr:row>
      <xdr:rowOff>405005</xdr:rowOff>
    </xdr:to>
    <xdr:grpSp>
      <xdr:nvGrpSpPr>
        <xdr:cNvPr id="96" name="グループ化 95">
          <a:extLst>
            <a:ext uri="{FF2B5EF4-FFF2-40B4-BE49-F238E27FC236}">
              <a16:creationId xmlns:a16="http://schemas.microsoft.com/office/drawing/2014/main" id="{C41CFA83-A568-4020-BE08-1480EE680E91}"/>
            </a:ext>
          </a:extLst>
        </xdr:cNvPr>
        <xdr:cNvGrpSpPr/>
      </xdr:nvGrpSpPr>
      <xdr:grpSpPr>
        <a:xfrm>
          <a:off x="8482383" y="7725241"/>
          <a:ext cx="633467" cy="1134335"/>
          <a:chOff x="8536812" y="7726311"/>
          <a:chExt cx="636642" cy="1131833"/>
        </a:xfrm>
      </xdr:grpSpPr>
      <xdr:cxnSp macro="">
        <xdr:nvCxnSpPr>
          <xdr:cNvPr id="79" name="直線矢印コネクタ 61">
            <a:extLst>
              <a:ext uri="{FF2B5EF4-FFF2-40B4-BE49-F238E27FC236}">
                <a16:creationId xmlns:a16="http://schemas.microsoft.com/office/drawing/2014/main" id="{85C7F169-2EF4-252E-C7B9-B8BF8A5602EA}"/>
              </a:ext>
            </a:extLst>
          </xdr:cNvPr>
          <xdr:cNvCxnSpPr>
            <a:cxnSpLocks/>
          </xdr:cNvCxnSpPr>
        </xdr:nvCxnSpPr>
        <xdr:spPr>
          <a:xfrm rot="16200000" flipH="1">
            <a:off x="8568778" y="8253468"/>
            <a:ext cx="914497" cy="294855"/>
          </a:xfrm>
          <a:prstGeom prst="bentConnector3">
            <a:avLst>
              <a:gd name="adj1" fmla="val -3155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80" name="正方形/長方形 79">
            <a:extLst>
              <a:ext uri="{FF2B5EF4-FFF2-40B4-BE49-F238E27FC236}">
                <a16:creationId xmlns:a16="http://schemas.microsoft.com/office/drawing/2014/main" id="{098EFD4E-CA30-01DC-AA74-1E03AE9B7B41}"/>
              </a:ext>
            </a:extLst>
          </xdr:cNvPr>
          <xdr:cNvSpPr>
            <a:spLocks noChangeAspect="1"/>
          </xdr:cNvSpPr>
        </xdr:nvSpPr>
        <xdr:spPr>
          <a:xfrm>
            <a:off x="8536812" y="7726311"/>
            <a:ext cx="409189" cy="36414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23</a:t>
            </a:r>
          </a:p>
        </xdr:txBody>
      </xdr:sp>
    </xdr:grpSp>
    <xdr:clientData/>
  </xdr:twoCellAnchor>
  <xdr:twoCellAnchor>
    <xdr:from>
      <xdr:col>9</xdr:col>
      <xdr:colOff>429949</xdr:colOff>
      <xdr:row>22</xdr:row>
      <xdr:rowOff>50044</xdr:rowOff>
    </xdr:from>
    <xdr:to>
      <xdr:col>9</xdr:col>
      <xdr:colOff>837381</xdr:colOff>
      <xdr:row>25</xdr:row>
      <xdr:rowOff>437436</xdr:rowOff>
    </xdr:to>
    <xdr:grpSp>
      <xdr:nvGrpSpPr>
        <xdr:cNvPr id="81" name="グループ化 80">
          <a:extLst>
            <a:ext uri="{FF2B5EF4-FFF2-40B4-BE49-F238E27FC236}">
              <a16:creationId xmlns:a16="http://schemas.microsoft.com/office/drawing/2014/main" id="{5243EEF1-BD20-4AB7-97EB-E15F2FC7E297}"/>
            </a:ext>
          </a:extLst>
        </xdr:cNvPr>
        <xdr:cNvGrpSpPr/>
      </xdr:nvGrpSpPr>
      <xdr:grpSpPr>
        <a:xfrm>
          <a:off x="9846092" y="7733544"/>
          <a:ext cx="407432" cy="1158463"/>
          <a:chOff x="5828667" y="3097851"/>
          <a:chExt cx="405066" cy="1109934"/>
        </a:xfrm>
      </xdr:grpSpPr>
      <xdr:cxnSp macro="">
        <xdr:nvCxnSpPr>
          <xdr:cNvPr id="82" name="直線矢印コネクタ 81">
            <a:extLst>
              <a:ext uri="{FF2B5EF4-FFF2-40B4-BE49-F238E27FC236}">
                <a16:creationId xmlns:a16="http://schemas.microsoft.com/office/drawing/2014/main" id="{F889FC9E-AA53-2DB9-DD70-03535314EC15}"/>
              </a:ext>
            </a:extLst>
          </xdr:cNvPr>
          <xdr:cNvCxnSpPr>
            <a:cxnSpLocks/>
            <a:stCxn id="83" idx="2"/>
          </xdr:cNvCxnSpPr>
        </xdr:nvCxnSpPr>
        <xdr:spPr>
          <a:xfrm>
            <a:off x="6031200" y="3461026"/>
            <a:ext cx="1439" cy="746759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83" name="正方形/長方形 82">
            <a:extLst>
              <a:ext uri="{FF2B5EF4-FFF2-40B4-BE49-F238E27FC236}">
                <a16:creationId xmlns:a16="http://schemas.microsoft.com/office/drawing/2014/main" id="{3E9BDF24-4642-356B-AF70-C958AB73F506}"/>
              </a:ext>
            </a:extLst>
          </xdr:cNvPr>
          <xdr:cNvSpPr>
            <a:spLocks noChangeAspect="1"/>
          </xdr:cNvSpPr>
        </xdr:nvSpPr>
        <xdr:spPr>
          <a:xfrm>
            <a:off x="5828667" y="3097851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24</a:t>
            </a:r>
          </a:p>
        </xdr:txBody>
      </xdr:sp>
    </xdr:grpSp>
    <xdr:clientData/>
  </xdr:twoCellAnchor>
  <xdr:twoCellAnchor>
    <xdr:from>
      <xdr:col>9</xdr:col>
      <xdr:colOff>1284342</xdr:colOff>
      <xdr:row>24</xdr:row>
      <xdr:rowOff>1</xdr:rowOff>
    </xdr:from>
    <xdr:to>
      <xdr:col>13</xdr:col>
      <xdr:colOff>0</xdr:colOff>
      <xdr:row>59</xdr:row>
      <xdr:rowOff>288074</xdr:rowOff>
    </xdr:to>
    <xdr:sp macro="" textlink="">
      <xdr:nvSpPr>
        <xdr:cNvPr id="84" name="正方形/長方形 83">
          <a:extLst>
            <a:ext uri="{FF2B5EF4-FFF2-40B4-BE49-F238E27FC236}">
              <a16:creationId xmlns:a16="http://schemas.microsoft.com/office/drawing/2014/main" id="{1EC9AB52-0870-4165-A460-09A5EBDDE713}"/>
            </a:ext>
          </a:extLst>
        </xdr:cNvPr>
        <xdr:cNvSpPr/>
      </xdr:nvSpPr>
      <xdr:spPr>
        <a:xfrm>
          <a:off x="10763359" y="8138949"/>
          <a:ext cx="3491296" cy="10555366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10</xdr:col>
      <xdr:colOff>685801</xdr:colOff>
      <xdr:row>61</xdr:row>
      <xdr:rowOff>30390</xdr:rowOff>
    </xdr:from>
    <xdr:to>
      <xdr:col>11</xdr:col>
      <xdr:colOff>715328</xdr:colOff>
      <xdr:row>62</xdr:row>
      <xdr:rowOff>170588</xdr:rowOff>
    </xdr:to>
    <xdr:grpSp>
      <xdr:nvGrpSpPr>
        <xdr:cNvPr id="88" name="グループ化 87">
          <a:extLst>
            <a:ext uri="{FF2B5EF4-FFF2-40B4-BE49-F238E27FC236}">
              <a16:creationId xmlns:a16="http://schemas.microsoft.com/office/drawing/2014/main" id="{5B4F4622-54B0-4009-99A9-6DEB248D7A8A}"/>
            </a:ext>
          </a:extLst>
        </xdr:cNvPr>
        <xdr:cNvGrpSpPr/>
      </xdr:nvGrpSpPr>
      <xdr:grpSpPr>
        <a:xfrm>
          <a:off x="11381015" y="19080390"/>
          <a:ext cx="1308599" cy="430484"/>
          <a:chOff x="24160657" y="5661521"/>
          <a:chExt cx="1310695" cy="426058"/>
        </a:xfrm>
      </xdr:grpSpPr>
      <xdr:cxnSp macro="">
        <xdr:nvCxnSpPr>
          <xdr:cNvPr id="89" name="直線矢印コネクタ 61">
            <a:extLst>
              <a:ext uri="{FF2B5EF4-FFF2-40B4-BE49-F238E27FC236}">
                <a16:creationId xmlns:a16="http://schemas.microsoft.com/office/drawing/2014/main" id="{620D6D97-76CE-1982-0047-6EB0C59155EC}"/>
              </a:ext>
            </a:extLst>
          </xdr:cNvPr>
          <xdr:cNvCxnSpPr>
            <a:cxnSpLocks/>
            <a:stCxn id="90" idx="1"/>
          </xdr:cNvCxnSpPr>
        </xdr:nvCxnSpPr>
        <xdr:spPr>
          <a:xfrm rot="10800000">
            <a:off x="24160657" y="5661521"/>
            <a:ext cx="896220" cy="244640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90" name="正方形/長方形 89">
            <a:extLst>
              <a:ext uri="{FF2B5EF4-FFF2-40B4-BE49-F238E27FC236}">
                <a16:creationId xmlns:a16="http://schemas.microsoft.com/office/drawing/2014/main" id="{33B04E0D-2FCD-4AF4-6E15-C00462559CC8}"/>
              </a:ext>
            </a:extLst>
          </xdr:cNvPr>
          <xdr:cNvSpPr>
            <a:spLocks noChangeAspect="1"/>
          </xdr:cNvSpPr>
        </xdr:nvSpPr>
        <xdr:spPr>
          <a:xfrm>
            <a:off x="25053701" y="5718393"/>
            <a:ext cx="417651" cy="36918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26</a:t>
            </a:r>
          </a:p>
        </xdr:txBody>
      </xdr:sp>
    </xdr:grpSp>
    <xdr:clientData/>
  </xdr:twoCellAnchor>
  <xdr:twoCellAnchor>
    <xdr:from>
      <xdr:col>10</xdr:col>
      <xdr:colOff>0</xdr:colOff>
      <xdr:row>60</xdr:row>
      <xdr:rowOff>0</xdr:rowOff>
    </xdr:from>
    <xdr:to>
      <xdr:col>13</xdr:col>
      <xdr:colOff>0</xdr:colOff>
      <xdr:row>61</xdr:row>
      <xdr:rowOff>0</xdr:rowOff>
    </xdr:to>
    <xdr:sp macro="" textlink="">
      <xdr:nvSpPr>
        <xdr:cNvPr id="91" name="正方形/長方形 90">
          <a:extLst>
            <a:ext uri="{FF2B5EF4-FFF2-40B4-BE49-F238E27FC236}">
              <a16:creationId xmlns:a16="http://schemas.microsoft.com/office/drawing/2014/main" id="{15413A97-274A-4269-9811-44E20C50EE47}"/>
            </a:ext>
          </a:extLst>
        </xdr:cNvPr>
        <xdr:cNvSpPr/>
      </xdr:nvSpPr>
      <xdr:spPr>
        <a:xfrm>
          <a:off x="10610850" y="18516600"/>
          <a:ext cx="3486150" cy="2857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100">
            <a:latin typeface="+mn-ea"/>
            <a:ea typeface="+mn-ea"/>
          </a:endParaRPr>
        </a:p>
      </xdr:txBody>
    </xdr:sp>
    <xdr:clientData/>
  </xdr:twoCellAnchor>
  <xdr:twoCellAnchor>
    <xdr:from>
      <xdr:col>11</xdr:col>
      <xdr:colOff>345112</xdr:colOff>
      <xdr:row>23</xdr:row>
      <xdr:rowOff>58293</xdr:rowOff>
    </xdr:from>
    <xdr:to>
      <xdr:col>11</xdr:col>
      <xdr:colOff>934108</xdr:colOff>
      <xdr:row>23</xdr:row>
      <xdr:rowOff>258101</xdr:rowOff>
    </xdr:to>
    <xdr:cxnSp macro="">
      <xdr:nvCxnSpPr>
        <xdr:cNvPr id="153" name="直線矢印コネクタ 230">
          <a:extLst>
            <a:ext uri="{FF2B5EF4-FFF2-40B4-BE49-F238E27FC236}">
              <a16:creationId xmlns:a16="http://schemas.microsoft.com/office/drawing/2014/main" id="{27263A7C-5195-4F80-B82F-C977B9BD62EF}"/>
            </a:ext>
          </a:extLst>
        </xdr:cNvPr>
        <xdr:cNvCxnSpPr>
          <a:cxnSpLocks/>
          <a:stCxn id="154" idx="1"/>
        </xdr:cNvCxnSpPr>
      </xdr:nvCxnSpPr>
      <xdr:spPr>
        <a:xfrm rot="10800000" flipV="1">
          <a:off x="12384032" y="7848382"/>
          <a:ext cx="588996" cy="199808"/>
        </a:xfrm>
        <a:prstGeom prst="bentConnector3">
          <a:avLst>
            <a:gd name="adj1" fmla="val 100498"/>
          </a:avLst>
        </a:prstGeom>
        <a:ln>
          <a:solidFill>
            <a:srgbClr val="00B0F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934108</xdr:colOff>
      <xdr:row>22</xdr:row>
      <xdr:rowOff>65250</xdr:rowOff>
    </xdr:from>
    <xdr:to>
      <xdr:col>12</xdr:col>
      <xdr:colOff>60920</xdr:colOff>
      <xdr:row>23</xdr:row>
      <xdr:rowOff>235487</xdr:rowOff>
    </xdr:to>
    <xdr:sp macro="" textlink="">
      <xdr:nvSpPr>
        <xdr:cNvPr id="154" name="正方形/長方形 153">
          <a:extLst>
            <a:ext uri="{FF2B5EF4-FFF2-40B4-BE49-F238E27FC236}">
              <a16:creationId xmlns:a16="http://schemas.microsoft.com/office/drawing/2014/main" id="{957AFFF9-A975-4F8E-8B9F-0304C3F6A3D7}"/>
            </a:ext>
          </a:extLst>
        </xdr:cNvPr>
        <xdr:cNvSpPr>
          <a:spLocks noChangeAspect="1"/>
        </xdr:cNvSpPr>
      </xdr:nvSpPr>
      <xdr:spPr>
        <a:xfrm>
          <a:off x="12973028" y="7664839"/>
          <a:ext cx="412687" cy="360737"/>
        </a:xfrm>
        <a:prstGeom prst="rect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600" b="1">
              <a:solidFill>
                <a:schemeClr val="bg1"/>
              </a:solidFill>
            </a:rPr>
            <a:t>25</a:t>
          </a:r>
        </a:p>
      </xdr:txBody>
    </xdr:sp>
    <xdr:clientData/>
  </xdr:twoCellAnchor>
  <xdr:twoCellAnchor>
    <xdr:from>
      <xdr:col>3</xdr:col>
      <xdr:colOff>635933</xdr:colOff>
      <xdr:row>61</xdr:row>
      <xdr:rowOff>20899</xdr:rowOff>
    </xdr:from>
    <xdr:to>
      <xdr:col>5</xdr:col>
      <xdr:colOff>637210</xdr:colOff>
      <xdr:row>62</xdr:row>
      <xdr:rowOff>152172</xdr:rowOff>
    </xdr:to>
    <xdr:grpSp>
      <xdr:nvGrpSpPr>
        <xdr:cNvPr id="85" name="グループ化 84">
          <a:extLst>
            <a:ext uri="{FF2B5EF4-FFF2-40B4-BE49-F238E27FC236}">
              <a16:creationId xmlns:a16="http://schemas.microsoft.com/office/drawing/2014/main" id="{4F4987A6-2492-4101-8DA4-D1995B5DDD85}"/>
            </a:ext>
          </a:extLst>
        </xdr:cNvPr>
        <xdr:cNvGrpSpPr/>
      </xdr:nvGrpSpPr>
      <xdr:grpSpPr>
        <a:xfrm>
          <a:off x="2377647" y="19070899"/>
          <a:ext cx="2559420" cy="421559"/>
          <a:chOff x="2245050" y="18933090"/>
          <a:chExt cx="2571000" cy="419050"/>
        </a:xfrm>
      </xdr:grpSpPr>
      <xdr:sp macro="" textlink="">
        <xdr:nvSpPr>
          <xdr:cNvPr id="68" name="正方形/長方形 67">
            <a:extLst>
              <a:ext uri="{FF2B5EF4-FFF2-40B4-BE49-F238E27FC236}">
                <a16:creationId xmlns:a16="http://schemas.microsoft.com/office/drawing/2014/main" id="{F7BC8721-450A-E580-9EC8-890A34BC8A5F}"/>
              </a:ext>
            </a:extLst>
          </xdr:cNvPr>
          <xdr:cNvSpPr>
            <a:spLocks noChangeAspect="1"/>
          </xdr:cNvSpPr>
        </xdr:nvSpPr>
        <xdr:spPr>
          <a:xfrm>
            <a:off x="3322625" y="18986670"/>
            <a:ext cx="418511" cy="36547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20</a:t>
            </a:r>
          </a:p>
        </xdr:txBody>
      </xdr:sp>
      <xdr:cxnSp macro="">
        <xdr:nvCxnSpPr>
          <xdr:cNvPr id="150" name="直線矢印コネクタ 61">
            <a:extLst>
              <a:ext uri="{FF2B5EF4-FFF2-40B4-BE49-F238E27FC236}">
                <a16:creationId xmlns:a16="http://schemas.microsoft.com/office/drawing/2014/main" id="{0EF493A3-F565-4B71-A448-E6AE60D89475}"/>
              </a:ext>
            </a:extLst>
          </xdr:cNvPr>
          <xdr:cNvCxnSpPr>
            <a:cxnSpLocks/>
          </xdr:cNvCxnSpPr>
        </xdr:nvCxnSpPr>
        <xdr:spPr>
          <a:xfrm rot="10800000">
            <a:off x="2245050" y="18949302"/>
            <a:ext cx="1152000" cy="236875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51" name="直線矢印コネクタ 61">
            <a:extLst>
              <a:ext uri="{FF2B5EF4-FFF2-40B4-BE49-F238E27FC236}">
                <a16:creationId xmlns:a16="http://schemas.microsoft.com/office/drawing/2014/main" id="{F4A096F9-DEB4-4CA5-AAA0-892F7A0B950B}"/>
              </a:ext>
            </a:extLst>
          </xdr:cNvPr>
          <xdr:cNvCxnSpPr>
            <a:cxnSpLocks/>
          </xdr:cNvCxnSpPr>
        </xdr:nvCxnSpPr>
        <xdr:spPr>
          <a:xfrm rot="10800000" flipH="1">
            <a:off x="3664050" y="18933090"/>
            <a:ext cx="1152000" cy="252750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</xdr:col>
      <xdr:colOff>1870</xdr:colOff>
      <xdr:row>28</xdr:row>
      <xdr:rowOff>0</xdr:rowOff>
    </xdr:from>
    <xdr:to>
      <xdr:col>4</xdr:col>
      <xdr:colOff>1283861</xdr:colOff>
      <xdr:row>28</xdr:row>
      <xdr:rowOff>288073</xdr:rowOff>
    </xdr:to>
    <xdr:sp macro="" textlink="">
      <xdr:nvSpPr>
        <xdr:cNvPr id="155" name="正方形/長方形 154">
          <a:extLst>
            <a:ext uri="{FF2B5EF4-FFF2-40B4-BE49-F238E27FC236}">
              <a16:creationId xmlns:a16="http://schemas.microsoft.com/office/drawing/2014/main" id="{2BE29715-B5D2-4A0C-A6B9-7B4EDE283B19}"/>
            </a:ext>
          </a:extLst>
        </xdr:cNvPr>
        <xdr:cNvSpPr/>
      </xdr:nvSpPr>
      <xdr:spPr>
        <a:xfrm>
          <a:off x="1609504" y="9418134"/>
          <a:ext cx="2569028" cy="28807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13</xdr:col>
      <xdr:colOff>0</xdr:colOff>
      <xdr:row>0</xdr:row>
      <xdr:rowOff>0</xdr:rowOff>
    </xdr:from>
    <xdr:to>
      <xdr:col>21</xdr:col>
      <xdr:colOff>1084696</xdr:colOff>
      <xdr:row>2</xdr:row>
      <xdr:rowOff>-1</xdr:rowOff>
    </xdr:to>
    <xdr:grpSp>
      <xdr:nvGrpSpPr>
        <xdr:cNvPr id="157" name="グループ化 156">
          <a:extLst>
            <a:ext uri="{FF2B5EF4-FFF2-40B4-BE49-F238E27FC236}">
              <a16:creationId xmlns:a16="http://schemas.microsoft.com/office/drawing/2014/main" id="{3050B8F4-A068-4A35-A5CC-FFF9E18FCC60}"/>
            </a:ext>
          </a:extLst>
        </xdr:cNvPr>
        <xdr:cNvGrpSpPr/>
      </xdr:nvGrpSpPr>
      <xdr:grpSpPr>
        <a:xfrm>
          <a:off x="14169571" y="0"/>
          <a:ext cx="11571268" cy="1986642"/>
          <a:chOff x="13834527" y="0"/>
          <a:chExt cx="11643766" cy="1590098"/>
        </a:xfrm>
      </xdr:grpSpPr>
      <xdr:sp macro="" textlink="">
        <xdr:nvSpPr>
          <xdr:cNvPr id="158" name="テキスト ボックス 157">
            <a:extLst>
              <a:ext uri="{FF2B5EF4-FFF2-40B4-BE49-F238E27FC236}">
                <a16:creationId xmlns:a16="http://schemas.microsoft.com/office/drawing/2014/main" id="{35BA2B40-E4D7-4CF7-ABB6-E916C79A5D16}"/>
              </a:ext>
            </a:extLst>
          </xdr:cNvPr>
          <xdr:cNvSpPr txBox="1"/>
        </xdr:nvSpPr>
        <xdr:spPr>
          <a:xfrm>
            <a:off x="13834527" y="0"/>
            <a:ext cx="2595439" cy="1590098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【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報告方法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1】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年間エネルギー使用量計算書（生産設備）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ctr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作成ポイント</a:t>
            </a:r>
          </a:p>
        </xdr:txBody>
      </xdr:sp>
      <xdr:sp macro="" textlink="">
        <xdr:nvSpPr>
          <xdr:cNvPr id="159" name="テキスト ボックス 158">
            <a:extLst>
              <a:ext uri="{FF2B5EF4-FFF2-40B4-BE49-F238E27FC236}">
                <a16:creationId xmlns:a16="http://schemas.microsoft.com/office/drawing/2014/main" id="{1E17C3A4-3220-41B9-9B55-CAD04488CFE6}"/>
              </a:ext>
            </a:extLst>
          </xdr:cNvPr>
          <xdr:cNvSpPr txBox="1"/>
        </xdr:nvSpPr>
        <xdr:spPr>
          <a:xfrm>
            <a:off x="16429255" y="0"/>
            <a:ext cx="9049038" cy="1590098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0" rtlCol="0" anchor="ctr"/>
          <a:lstStyle/>
          <a:p>
            <a:pPr algn="l"/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黄色のセルが入力必須箇所となりますので、本作成例と成果報告の手引き</a:t>
            </a:r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en-US" altLang="ja-JP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(</a:t>
            </a:r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Ｐ</a:t>
            </a:r>
            <a:r>
              <a:rPr kumimoji="1" lang="en-US" altLang="ja-JP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.25-26)</a:t>
            </a:r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を参照のうえ、漏れなく入力してください。</a:t>
            </a:r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「■基本情報」を入力したあとに、下表の計測結果を入力してください。</a:t>
            </a:r>
          </a:p>
        </xdr:txBody>
      </xdr:sp>
    </xdr:grpSp>
    <xdr:clientData/>
  </xdr:twoCellAnchor>
  <xdr:twoCellAnchor>
    <xdr:from>
      <xdr:col>6</xdr:col>
      <xdr:colOff>398172</xdr:colOff>
      <xdr:row>1</xdr:row>
      <xdr:rowOff>154214</xdr:rowOff>
    </xdr:from>
    <xdr:to>
      <xdr:col>6</xdr:col>
      <xdr:colOff>806752</xdr:colOff>
      <xdr:row>1</xdr:row>
      <xdr:rowOff>529114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5A3569D2-C4B3-4C3A-83C4-BEFFB12B92A5}"/>
            </a:ext>
          </a:extLst>
        </xdr:cNvPr>
        <xdr:cNvSpPr>
          <a:spLocks noChangeAspect="1"/>
        </xdr:cNvSpPr>
      </xdr:nvSpPr>
      <xdr:spPr>
        <a:xfrm>
          <a:off x="5977101" y="1487714"/>
          <a:ext cx="408580" cy="374900"/>
        </a:xfrm>
        <a:prstGeom prst="rect">
          <a:avLst/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※</a:t>
          </a:r>
        </a:p>
      </xdr:txBody>
    </xdr:sp>
    <xdr:clientData/>
  </xdr:twoCellAnchor>
  <xdr:twoCellAnchor>
    <xdr:from>
      <xdr:col>6</xdr:col>
      <xdr:colOff>18142</xdr:colOff>
      <xdr:row>1</xdr:row>
      <xdr:rowOff>331672</xdr:rowOff>
    </xdr:from>
    <xdr:to>
      <xdr:col>6</xdr:col>
      <xdr:colOff>396537</xdr:colOff>
      <xdr:row>1</xdr:row>
      <xdr:rowOff>341442</xdr:rowOff>
    </xdr:to>
    <xdr:cxnSp macro="">
      <xdr:nvCxnSpPr>
        <xdr:cNvPr id="3" name="直線矢印コネクタ 2">
          <a:extLst>
            <a:ext uri="{FF2B5EF4-FFF2-40B4-BE49-F238E27FC236}">
              <a16:creationId xmlns:a16="http://schemas.microsoft.com/office/drawing/2014/main" id="{5174AC94-0BC2-413A-8A41-17341A36C159}"/>
            </a:ext>
          </a:extLst>
        </xdr:cNvPr>
        <xdr:cNvCxnSpPr/>
      </xdr:nvCxnSpPr>
      <xdr:spPr>
        <a:xfrm flipH="1">
          <a:off x="5597071" y="1665172"/>
          <a:ext cx="378395" cy="977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103885</xdr:colOff>
      <xdr:row>68</xdr:row>
      <xdr:rowOff>202828</xdr:rowOff>
    </xdr:from>
    <xdr:to>
      <xdr:col>2</xdr:col>
      <xdr:colOff>332550</xdr:colOff>
      <xdr:row>128</xdr:row>
      <xdr:rowOff>65093</xdr:rowOff>
    </xdr:to>
    <xdr:grpSp>
      <xdr:nvGrpSpPr>
        <xdr:cNvPr id="93" name="グループ化 92">
          <a:extLst>
            <a:ext uri="{FF2B5EF4-FFF2-40B4-BE49-F238E27FC236}">
              <a16:creationId xmlns:a16="http://schemas.microsoft.com/office/drawing/2014/main" id="{89DA144C-07A2-4C9B-BFA6-B1C124038CA6}"/>
            </a:ext>
          </a:extLst>
        </xdr:cNvPr>
        <xdr:cNvGrpSpPr/>
      </xdr:nvGrpSpPr>
      <xdr:grpSpPr>
        <a:xfrm>
          <a:off x="366956" y="21284828"/>
          <a:ext cx="437308" cy="14394694"/>
          <a:chOff x="360645" y="21263160"/>
          <a:chExt cx="435730" cy="14619108"/>
        </a:xfrm>
      </xdr:grpSpPr>
      <xdr:sp macro="" textlink="">
        <xdr:nvSpPr>
          <xdr:cNvPr id="125" name="正方形/長方形 124">
            <a:extLst>
              <a:ext uri="{FF2B5EF4-FFF2-40B4-BE49-F238E27FC236}">
                <a16:creationId xmlns:a16="http://schemas.microsoft.com/office/drawing/2014/main" id="{AEF13675-4F61-8C4E-0B82-0CD214532703}"/>
              </a:ext>
            </a:extLst>
          </xdr:cNvPr>
          <xdr:cNvSpPr/>
        </xdr:nvSpPr>
        <xdr:spPr>
          <a:xfrm>
            <a:off x="360645" y="21751859"/>
            <a:ext cx="435730" cy="37537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</a:t>
            </a:r>
          </a:p>
        </xdr:txBody>
      </xdr:sp>
      <xdr:sp macro="" textlink="">
        <xdr:nvSpPr>
          <xdr:cNvPr id="126" name="正方形/長方形 125">
            <a:extLst>
              <a:ext uri="{FF2B5EF4-FFF2-40B4-BE49-F238E27FC236}">
                <a16:creationId xmlns:a16="http://schemas.microsoft.com/office/drawing/2014/main" id="{58E0A8A5-3D0E-442E-2996-E3EB6166C555}"/>
              </a:ext>
            </a:extLst>
          </xdr:cNvPr>
          <xdr:cNvSpPr/>
        </xdr:nvSpPr>
        <xdr:spPr>
          <a:xfrm>
            <a:off x="360645" y="21263160"/>
            <a:ext cx="435730" cy="38519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</a:t>
            </a:r>
          </a:p>
        </xdr:txBody>
      </xdr:sp>
      <xdr:sp macro="" textlink="">
        <xdr:nvSpPr>
          <xdr:cNvPr id="127" name="正方形/長方形 126">
            <a:extLst>
              <a:ext uri="{FF2B5EF4-FFF2-40B4-BE49-F238E27FC236}">
                <a16:creationId xmlns:a16="http://schemas.microsoft.com/office/drawing/2014/main" id="{1BF1BBCF-6C85-97AB-5758-86CACC6D6BE4}"/>
              </a:ext>
            </a:extLst>
          </xdr:cNvPr>
          <xdr:cNvSpPr/>
        </xdr:nvSpPr>
        <xdr:spPr>
          <a:xfrm>
            <a:off x="360645" y="22265864"/>
            <a:ext cx="435730" cy="36258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3</a:t>
            </a:r>
          </a:p>
        </xdr:txBody>
      </xdr:sp>
      <xdr:sp macro="" textlink="">
        <xdr:nvSpPr>
          <xdr:cNvPr id="128" name="正方形/長方形 127">
            <a:extLst>
              <a:ext uri="{FF2B5EF4-FFF2-40B4-BE49-F238E27FC236}">
                <a16:creationId xmlns:a16="http://schemas.microsoft.com/office/drawing/2014/main" id="{4576A349-E17B-8D37-71DF-D934E4C4F7F1}"/>
              </a:ext>
            </a:extLst>
          </xdr:cNvPr>
          <xdr:cNvSpPr/>
        </xdr:nvSpPr>
        <xdr:spPr>
          <a:xfrm>
            <a:off x="360645" y="22780707"/>
            <a:ext cx="435730" cy="35322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4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29" name="正方形/長方形 128">
            <a:extLst>
              <a:ext uri="{FF2B5EF4-FFF2-40B4-BE49-F238E27FC236}">
                <a16:creationId xmlns:a16="http://schemas.microsoft.com/office/drawing/2014/main" id="{648326DF-A5D2-2B89-C6BD-A9EB058708B0}"/>
              </a:ext>
            </a:extLst>
          </xdr:cNvPr>
          <xdr:cNvSpPr/>
        </xdr:nvSpPr>
        <xdr:spPr>
          <a:xfrm>
            <a:off x="360645" y="24651080"/>
            <a:ext cx="435730" cy="37229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7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30" name="正方形/長方形 129">
            <a:extLst>
              <a:ext uri="{FF2B5EF4-FFF2-40B4-BE49-F238E27FC236}">
                <a16:creationId xmlns:a16="http://schemas.microsoft.com/office/drawing/2014/main" id="{29E32A37-02EC-312D-54AF-443AF7F660CA}"/>
              </a:ext>
            </a:extLst>
          </xdr:cNvPr>
          <xdr:cNvSpPr/>
        </xdr:nvSpPr>
        <xdr:spPr>
          <a:xfrm>
            <a:off x="360645" y="23249864"/>
            <a:ext cx="435730" cy="37232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5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31" name="正方形/長方形 130">
            <a:extLst>
              <a:ext uri="{FF2B5EF4-FFF2-40B4-BE49-F238E27FC236}">
                <a16:creationId xmlns:a16="http://schemas.microsoft.com/office/drawing/2014/main" id="{04AFB71F-F368-5BEB-20E1-305CB07BEDFA}"/>
              </a:ext>
            </a:extLst>
          </xdr:cNvPr>
          <xdr:cNvSpPr/>
        </xdr:nvSpPr>
        <xdr:spPr>
          <a:xfrm>
            <a:off x="360645" y="23723042"/>
            <a:ext cx="435730" cy="382068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6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32" name="正方形/長方形 131">
            <a:extLst>
              <a:ext uri="{FF2B5EF4-FFF2-40B4-BE49-F238E27FC236}">
                <a16:creationId xmlns:a16="http://schemas.microsoft.com/office/drawing/2014/main" id="{0CE5F68B-0496-BA8E-4196-E86132880137}"/>
              </a:ext>
            </a:extLst>
          </xdr:cNvPr>
          <xdr:cNvSpPr/>
        </xdr:nvSpPr>
        <xdr:spPr>
          <a:xfrm>
            <a:off x="360645" y="25686229"/>
            <a:ext cx="435730" cy="37232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8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33" name="正方形/長方形 132">
            <a:extLst>
              <a:ext uri="{FF2B5EF4-FFF2-40B4-BE49-F238E27FC236}">
                <a16:creationId xmlns:a16="http://schemas.microsoft.com/office/drawing/2014/main" id="{186513CA-23EC-1E51-D4E0-E222D6D95B5E}"/>
              </a:ext>
            </a:extLst>
          </xdr:cNvPr>
          <xdr:cNvSpPr/>
        </xdr:nvSpPr>
        <xdr:spPr>
          <a:xfrm>
            <a:off x="360645" y="30012307"/>
            <a:ext cx="435730" cy="34370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11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34" name="正方形/長方形 133">
            <a:extLst>
              <a:ext uri="{FF2B5EF4-FFF2-40B4-BE49-F238E27FC236}">
                <a16:creationId xmlns:a16="http://schemas.microsoft.com/office/drawing/2014/main" id="{53B50489-8C44-DDA5-2125-C45BD80E50F8}"/>
              </a:ext>
            </a:extLst>
          </xdr:cNvPr>
          <xdr:cNvSpPr/>
        </xdr:nvSpPr>
        <xdr:spPr>
          <a:xfrm>
            <a:off x="360645" y="28423046"/>
            <a:ext cx="435730" cy="3659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10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35" name="正方形/長方形 134">
            <a:extLst>
              <a:ext uri="{FF2B5EF4-FFF2-40B4-BE49-F238E27FC236}">
                <a16:creationId xmlns:a16="http://schemas.microsoft.com/office/drawing/2014/main" id="{3015B22F-BC48-16D6-9DC7-571D36F2C1D0}"/>
              </a:ext>
            </a:extLst>
          </xdr:cNvPr>
          <xdr:cNvSpPr/>
        </xdr:nvSpPr>
        <xdr:spPr>
          <a:xfrm>
            <a:off x="360645" y="26608205"/>
            <a:ext cx="435730" cy="36589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9</a:t>
            </a:r>
          </a:p>
        </xdr:txBody>
      </xdr:sp>
      <xdr:sp macro="" textlink="">
        <xdr:nvSpPr>
          <xdr:cNvPr id="136" name="正方形/長方形 135">
            <a:extLst>
              <a:ext uri="{FF2B5EF4-FFF2-40B4-BE49-F238E27FC236}">
                <a16:creationId xmlns:a16="http://schemas.microsoft.com/office/drawing/2014/main" id="{30F04890-DFFF-AA52-43C4-508B9C3C020B}"/>
              </a:ext>
            </a:extLst>
          </xdr:cNvPr>
          <xdr:cNvSpPr/>
        </xdr:nvSpPr>
        <xdr:spPr>
          <a:xfrm>
            <a:off x="360645" y="33959344"/>
            <a:ext cx="435730" cy="35302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15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37" name="正方形/長方形 136">
            <a:extLst>
              <a:ext uri="{FF2B5EF4-FFF2-40B4-BE49-F238E27FC236}">
                <a16:creationId xmlns:a16="http://schemas.microsoft.com/office/drawing/2014/main" id="{C7DA8B57-EFD8-2637-5D5B-F99C2C89A72D}"/>
              </a:ext>
            </a:extLst>
          </xdr:cNvPr>
          <xdr:cNvSpPr/>
        </xdr:nvSpPr>
        <xdr:spPr>
          <a:xfrm>
            <a:off x="360645" y="34922295"/>
            <a:ext cx="435730" cy="37539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17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38" name="正方形/長方形 137">
            <a:extLst>
              <a:ext uri="{FF2B5EF4-FFF2-40B4-BE49-F238E27FC236}">
                <a16:creationId xmlns:a16="http://schemas.microsoft.com/office/drawing/2014/main" id="{A895D661-4A8C-81E5-1997-0108813DD38B}"/>
              </a:ext>
            </a:extLst>
          </xdr:cNvPr>
          <xdr:cNvSpPr/>
        </xdr:nvSpPr>
        <xdr:spPr>
          <a:xfrm>
            <a:off x="360645" y="34439966"/>
            <a:ext cx="435730" cy="372508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16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39" name="正方形/長方形 138">
            <a:extLst>
              <a:ext uri="{FF2B5EF4-FFF2-40B4-BE49-F238E27FC236}">
                <a16:creationId xmlns:a16="http://schemas.microsoft.com/office/drawing/2014/main" id="{3946BAB5-BB98-BE9F-FE36-EFB1342A6C5A}"/>
              </a:ext>
            </a:extLst>
          </xdr:cNvPr>
          <xdr:cNvSpPr/>
        </xdr:nvSpPr>
        <xdr:spPr>
          <a:xfrm>
            <a:off x="360645" y="35525959"/>
            <a:ext cx="435730" cy="356309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18</a:t>
            </a:r>
          </a:p>
        </xdr:txBody>
      </xdr:sp>
      <xdr:sp macro="" textlink="">
        <xdr:nvSpPr>
          <xdr:cNvPr id="140" name="正方形/長方形 139">
            <a:extLst>
              <a:ext uri="{FF2B5EF4-FFF2-40B4-BE49-F238E27FC236}">
                <a16:creationId xmlns:a16="http://schemas.microsoft.com/office/drawing/2014/main" id="{33BD97CB-1A24-2A2D-1291-69B21DB3A584}"/>
              </a:ext>
            </a:extLst>
          </xdr:cNvPr>
          <xdr:cNvSpPr/>
        </xdr:nvSpPr>
        <xdr:spPr>
          <a:xfrm>
            <a:off x="360645" y="30487264"/>
            <a:ext cx="435730" cy="36592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12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41" name="正方形/長方形 140">
            <a:extLst>
              <a:ext uri="{FF2B5EF4-FFF2-40B4-BE49-F238E27FC236}">
                <a16:creationId xmlns:a16="http://schemas.microsoft.com/office/drawing/2014/main" id="{8CC5BCDF-34BE-F407-4C95-3DAA7551F6F8}"/>
              </a:ext>
            </a:extLst>
          </xdr:cNvPr>
          <xdr:cNvSpPr/>
        </xdr:nvSpPr>
        <xdr:spPr>
          <a:xfrm>
            <a:off x="360645" y="33132842"/>
            <a:ext cx="435730" cy="36594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14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42" name="正方形/長方形 141">
            <a:extLst>
              <a:ext uri="{FF2B5EF4-FFF2-40B4-BE49-F238E27FC236}">
                <a16:creationId xmlns:a16="http://schemas.microsoft.com/office/drawing/2014/main" id="{6C54D16C-44C8-4666-80D0-AAA076BECEE1}"/>
              </a:ext>
            </a:extLst>
          </xdr:cNvPr>
          <xdr:cNvSpPr/>
        </xdr:nvSpPr>
        <xdr:spPr>
          <a:xfrm>
            <a:off x="360645" y="31655160"/>
            <a:ext cx="435730" cy="36276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13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1</xdr:col>
      <xdr:colOff>97418</xdr:colOff>
      <xdr:row>66</xdr:row>
      <xdr:rowOff>264163</xdr:rowOff>
    </xdr:from>
    <xdr:to>
      <xdr:col>2</xdr:col>
      <xdr:colOff>315283</xdr:colOff>
      <xdr:row>68</xdr:row>
      <xdr:rowOff>52057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B978FFF8-11D4-4F1F-A59C-FFD681229E81}"/>
            </a:ext>
          </a:extLst>
        </xdr:cNvPr>
        <xdr:cNvSpPr>
          <a:spLocks noChangeAspect="1"/>
        </xdr:cNvSpPr>
      </xdr:nvSpPr>
      <xdr:spPr>
        <a:xfrm>
          <a:off x="370744" y="20738772"/>
          <a:ext cx="424930" cy="367676"/>
        </a:xfrm>
        <a:prstGeom prst="rect">
          <a:avLst/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※</a:t>
          </a:r>
        </a:p>
      </xdr:txBody>
    </xdr:sp>
    <xdr:clientData/>
  </xdr:twoCellAnchor>
  <xdr:twoCellAnchor>
    <xdr:from>
      <xdr:col>3</xdr:col>
      <xdr:colOff>0</xdr:colOff>
      <xdr:row>60</xdr:row>
      <xdr:rowOff>0</xdr:rowOff>
    </xdr:from>
    <xdr:to>
      <xdr:col>4</xdr:col>
      <xdr:colOff>0</xdr:colOff>
      <xdr:row>61</xdr:row>
      <xdr:rowOff>0</xdr:rowOff>
    </xdr:to>
    <xdr:sp macro="" textlink="">
      <xdr:nvSpPr>
        <xdr:cNvPr id="172" name="正方形/長方形 171">
          <a:extLst>
            <a:ext uri="{FF2B5EF4-FFF2-40B4-BE49-F238E27FC236}">
              <a16:creationId xmlns:a16="http://schemas.microsoft.com/office/drawing/2014/main" id="{139C8F0A-9438-4CC7-A5B2-9A752CFF5850}"/>
            </a:ext>
          </a:extLst>
        </xdr:cNvPr>
        <xdr:cNvSpPr/>
      </xdr:nvSpPr>
      <xdr:spPr>
        <a:xfrm>
          <a:off x="1753914" y="18695276"/>
          <a:ext cx="1287517" cy="289034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100">
            <a:latin typeface="+mn-ea"/>
            <a:ea typeface="+mn-ea"/>
          </a:endParaRPr>
        </a:p>
      </xdr:txBody>
    </xdr:sp>
    <xdr:clientData/>
  </xdr:twoCellAnchor>
  <xdr:twoCellAnchor>
    <xdr:from>
      <xdr:col>5</xdr:col>
      <xdr:colOff>0</xdr:colOff>
      <xdr:row>60</xdr:row>
      <xdr:rowOff>0</xdr:rowOff>
    </xdr:from>
    <xdr:to>
      <xdr:col>5</xdr:col>
      <xdr:colOff>1284342</xdr:colOff>
      <xdr:row>61</xdr:row>
      <xdr:rowOff>0</xdr:rowOff>
    </xdr:to>
    <xdr:sp macro="" textlink="">
      <xdr:nvSpPr>
        <xdr:cNvPr id="173" name="正方形/長方形 172">
          <a:extLst>
            <a:ext uri="{FF2B5EF4-FFF2-40B4-BE49-F238E27FC236}">
              <a16:creationId xmlns:a16="http://schemas.microsoft.com/office/drawing/2014/main" id="{827E11AF-08E3-44F8-8E07-37CEE263DA1C}"/>
            </a:ext>
          </a:extLst>
        </xdr:cNvPr>
        <xdr:cNvSpPr/>
      </xdr:nvSpPr>
      <xdr:spPr>
        <a:xfrm>
          <a:off x="4328948" y="18695276"/>
          <a:ext cx="1284342" cy="289034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100">
            <a:latin typeface="+mn-ea"/>
            <a:ea typeface="+mn-ea"/>
          </a:endParaRPr>
        </a:p>
      </xdr:txBody>
    </xdr:sp>
    <xdr:clientData/>
  </xdr:twoCellAnchor>
  <xdr:twoCellAnchor>
    <xdr:from>
      <xdr:col>8</xdr:col>
      <xdr:colOff>0</xdr:colOff>
      <xdr:row>25</xdr:row>
      <xdr:rowOff>435427</xdr:rowOff>
    </xdr:from>
    <xdr:to>
      <xdr:col>9</xdr:col>
      <xdr:colOff>0</xdr:colOff>
      <xdr:row>59</xdr:row>
      <xdr:rowOff>268469</xdr:rowOff>
    </xdr:to>
    <xdr:sp macro="" textlink="">
      <xdr:nvSpPr>
        <xdr:cNvPr id="174" name="正方形/長方形 173">
          <a:extLst>
            <a:ext uri="{FF2B5EF4-FFF2-40B4-BE49-F238E27FC236}">
              <a16:creationId xmlns:a16="http://schemas.microsoft.com/office/drawing/2014/main" id="{280AA5E2-AB38-484A-98DB-3E1146D98B06}"/>
            </a:ext>
          </a:extLst>
        </xdr:cNvPr>
        <xdr:cNvSpPr/>
      </xdr:nvSpPr>
      <xdr:spPr>
        <a:xfrm>
          <a:off x="8205107" y="8790213"/>
          <a:ext cx="1292679" cy="969822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9</xdr:col>
      <xdr:colOff>1284342</xdr:colOff>
      <xdr:row>26</xdr:row>
      <xdr:rowOff>7867</xdr:rowOff>
    </xdr:from>
    <xdr:to>
      <xdr:col>17</xdr:col>
      <xdr:colOff>1197445</xdr:colOff>
      <xdr:row>52</xdr:row>
      <xdr:rowOff>67154</xdr:rowOff>
    </xdr:to>
    <xdr:grpSp>
      <xdr:nvGrpSpPr>
        <xdr:cNvPr id="101" name="グループ化 100">
          <a:extLst>
            <a:ext uri="{FF2B5EF4-FFF2-40B4-BE49-F238E27FC236}">
              <a16:creationId xmlns:a16="http://schemas.microsoft.com/office/drawing/2014/main" id="{359E0D5C-89A8-4DC4-B9BB-E0E9DFA70A17}"/>
            </a:ext>
          </a:extLst>
        </xdr:cNvPr>
        <xdr:cNvGrpSpPr/>
      </xdr:nvGrpSpPr>
      <xdr:grpSpPr>
        <a:xfrm>
          <a:off x="10700485" y="8897867"/>
          <a:ext cx="9800960" cy="7606716"/>
          <a:chOff x="10785303" y="8794906"/>
          <a:chExt cx="9870356" cy="7488787"/>
        </a:xfrm>
      </xdr:grpSpPr>
      <xdr:sp macro="" textlink="">
        <xdr:nvSpPr>
          <xdr:cNvPr id="148" name="四角形: 角を丸くする 147">
            <a:extLst>
              <a:ext uri="{FF2B5EF4-FFF2-40B4-BE49-F238E27FC236}">
                <a16:creationId xmlns:a16="http://schemas.microsoft.com/office/drawing/2014/main" id="{F82F6F88-22CF-4000-86A6-F34A0D8A5CD3}"/>
              </a:ext>
            </a:extLst>
          </xdr:cNvPr>
          <xdr:cNvSpPr/>
        </xdr:nvSpPr>
        <xdr:spPr>
          <a:xfrm>
            <a:off x="14507834" y="8794906"/>
            <a:ext cx="6147825" cy="7488787"/>
          </a:xfrm>
          <a:prstGeom prst="roundRect">
            <a:avLst>
              <a:gd name="adj" fmla="val 2423"/>
            </a:avLst>
          </a:prstGeom>
          <a:solidFill>
            <a:schemeClr val="bg1"/>
          </a:solidFill>
          <a:ln w="38100">
            <a:solidFill>
              <a:srgbClr val="00B0F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">
        <xdr:nvSpPr>
          <xdr:cNvPr id="149" name="正方形/長方形 148">
            <a:extLst>
              <a:ext uri="{FF2B5EF4-FFF2-40B4-BE49-F238E27FC236}">
                <a16:creationId xmlns:a16="http://schemas.microsoft.com/office/drawing/2014/main" id="{405899E5-14B4-42AA-86FE-78CD85BA16EF}"/>
              </a:ext>
            </a:extLst>
          </xdr:cNvPr>
          <xdr:cNvSpPr/>
        </xdr:nvSpPr>
        <xdr:spPr>
          <a:xfrm>
            <a:off x="14782604" y="9487661"/>
            <a:ext cx="5588327" cy="1120437"/>
          </a:xfrm>
          <a:prstGeom prst="rect">
            <a:avLst/>
          </a:prstGeom>
          <a:ln w="25400">
            <a:solidFill>
              <a:srgbClr val="00B05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400" u="sng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計測例 ① </a:t>
            </a:r>
            <a:endParaRPr kumimoji="1" lang="en-US" altLang="ja-JP" sz="1400" u="sng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計測開始日は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13:00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から計測を開始すると、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計測できている設備の稼働時間は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13:00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～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17:00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の４時間となるため、  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稼働日は「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0.5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」としてください。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">
        <xdr:nvSpPr>
          <xdr:cNvPr id="160" name="正方形/長方形 159">
            <a:extLst>
              <a:ext uri="{FF2B5EF4-FFF2-40B4-BE49-F238E27FC236}">
                <a16:creationId xmlns:a16="http://schemas.microsoft.com/office/drawing/2014/main" id="{F7E706CF-4CA5-42EE-8A6D-A1F367A12EBB}"/>
              </a:ext>
            </a:extLst>
          </xdr:cNvPr>
          <xdr:cNvSpPr/>
        </xdr:nvSpPr>
        <xdr:spPr>
          <a:xfrm>
            <a:off x="14782604" y="11507336"/>
            <a:ext cx="5578756" cy="610037"/>
          </a:xfrm>
          <a:prstGeom prst="rect">
            <a:avLst/>
          </a:prstGeom>
          <a:ln w="25400">
            <a:solidFill>
              <a:srgbClr val="00B05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400" u="sng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計測例 ③</a:t>
            </a:r>
            <a:endParaRPr kumimoji="1" lang="en-US" altLang="ja-JP" sz="1400" u="sng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9:00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～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17:00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を計測している場合は、稼働日は「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」としてください。</a:t>
            </a:r>
          </a:p>
        </xdr:txBody>
      </xdr:sp>
      <xdr:sp macro="" textlink="">
        <xdr:nvSpPr>
          <xdr:cNvPr id="163" name="正方形/長方形 162">
            <a:extLst>
              <a:ext uri="{FF2B5EF4-FFF2-40B4-BE49-F238E27FC236}">
                <a16:creationId xmlns:a16="http://schemas.microsoft.com/office/drawing/2014/main" id="{C90AA10B-F67E-435C-A195-4E9FE5257CFF}"/>
              </a:ext>
            </a:extLst>
          </xdr:cNvPr>
          <xdr:cNvSpPr/>
        </xdr:nvSpPr>
        <xdr:spPr>
          <a:xfrm>
            <a:off x="14790635" y="10741877"/>
            <a:ext cx="5597898" cy="631094"/>
          </a:xfrm>
          <a:prstGeom prst="rect">
            <a:avLst/>
          </a:prstGeom>
          <a:ln w="25400">
            <a:solidFill>
              <a:srgbClr val="00B05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400" u="sng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計測例 ②</a:t>
            </a:r>
            <a:endParaRPr kumimoji="1" lang="en-US" altLang="ja-JP" sz="1400" u="sng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設備が稼働していない場合は、稼働日は「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」としてください。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">
        <xdr:nvSpPr>
          <xdr:cNvPr id="164" name="正方形/長方形 163">
            <a:extLst>
              <a:ext uri="{FF2B5EF4-FFF2-40B4-BE49-F238E27FC236}">
                <a16:creationId xmlns:a16="http://schemas.microsoft.com/office/drawing/2014/main" id="{1CF7113E-61C2-4703-811C-8A037894BCA6}"/>
              </a:ext>
            </a:extLst>
          </xdr:cNvPr>
          <xdr:cNvSpPr/>
        </xdr:nvSpPr>
        <xdr:spPr>
          <a:xfrm>
            <a:off x="14776257" y="12269011"/>
            <a:ext cx="5594770" cy="1332769"/>
          </a:xfrm>
          <a:prstGeom prst="rect">
            <a:avLst/>
          </a:prstGeom>
          <a:ln w="25400">
            <a:solidFill>
              <a:srgbClr val="00B05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400" u="sng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計測例 ④ </a:t>
            </a:r>
            <a:endParaRPr kumimoji="1" lang="en-US" altLang="ja-JP" sz="1400" u="sng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計測終了日は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11:00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で計測を終了すると、</a:t>
            </a:r>
            <a:b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</a:b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計測できている設備の稼働時間は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9:00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～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11:00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の２時間となるため、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 稼働日は「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0.25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」としてください。</a:t>
            </a:r>
            <a:endParaRPr kumimoji="1" lang="en-US" altLang="ja-JP" sz="1400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   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(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ただし、表示は小数点以下第二位で四捨五入された値となります。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)</a:t>
            </a:r>
          </a:p>
        </xdr:txBody>
      </xdr:sp>
      <xdr:sp macro="" textlink="">
        <xdr:nvSpPr>
          <xdr:cNvPr id="169" name="正方形/長方形 168">
            <a:extLst>
              <a:ext uri="{FF2B5EF4-FFF2-40B4-BE49-F238E27FC236}">
                <a16:creationId xmlns:a16="http://schemas.microsoft.com/office/drawing/2014/main" id="{D8A39E62-AB1F-42C3-88C1-FABD47EF8090}"/>
              </a:ext>
            </a:extLst>
          </xdr:cNvPr>
          <xdr:cNvSpPr/>
        </xdr:nvSpPr>
        <xdr:spPr>
          <a:xfrm>
            <a:off x="15260470" y="8910934"/>
            <a:ext cx="5257669" cy="481329"/>
          </a:xfrm>
          <a:prstGeom prst="rect">
            <a:avLst/>
          </a:prstGeom>
          <a:noFill/>
          <a:ln w="25400">
            <a:noFill/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l"/>
            <a:r>
              <a:rPr kumimoji="1" lang="ja-JP" altLang="en-US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（例） 設備の稼働時間が通常</a:t>
            </a:r>
            <a:r>
              <a:rPr kumimoji="1" lang="en-US" altLang="ja-JP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9:00</a:t>
            </a:r>
            <a:r>
              <a:rPr kumimoji="1" lang="ja-JP" altLang="en-US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～</a:t>
            </a:r>
            <a:r>
              <a:rPr kumimoji="1" lang="en-US" altLang="ja-JP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17:00 (</a:t>
            </a:r>
            <a:r>
              <a:rPr kumimoji="1" lang="ja-JP" altLang="en-US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８時間の稼働</a:t>
            </a:r>
            <a:r>
              <a:rPr kumimoji="1" lang="en-US" altLang="ja-JP" sz="1600" b="1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)</a:t>
            </a:r>
            <a:endParaRPr kumimoji="1" lang="ja-JP" altLang="en-US" sz="1600" b="1"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</xdr:txBody>
      </xdr:sp>
      <xdr:sp macro="" textlink="">
        <xdr:nvSpPr>
          <xdr:cNvPr id="170" name="正方形/長方形 169">
            <a:extLst>
              <a:ext uri="{FF2B5EF4-FFF2-40B4-BE49-F238E27FC236}">
                <a16:creationId xmlns:a16="http://schemas.microsoft.com/office/drawing/2014/main" id="{56E7D778-42F6-4B42-9831-A32DCF150B4A}"/>
              </a:ext>
            </a:extLst>
          </xdr:cNvPr>
          <xdr:cNvSpPr>
            <a:spLocks noChangeAspect="1"/>
          </xdr:cNvSpPr>
        </xdr:nvSpPr>
        <xdr:spPr>
          <a:xfrm>
            <a:off x="14782604" y="8933636"/>
            <a:ext cx="420783" cy="34257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25</a:t>
            </a:r>
          </a:p>
        </xdr:txBody>
      </xdr:sp>
      <xdr:sp macro="" textlink="">
        <xdr:nvSpPr>
          <xdr:cNvPr id="171" name="正方形/長方形 170">
            <a:extLst>
              <a:ext uri="{FF2B5EF4-FFF2-40B4-BE49-F238E27FC236}">
                <a16:creationId xmlns:a16="http://schemas.microsoft.com/office/drawing/2014/main" id="{7292B6C5-0383-4D7F-B523-528807C904B1}"/>
              </a:ext>
            </a:extLst>
          </xdr:cNvPr>
          <xdr:cNvSpPr/>
        </xdr:nvSpPr>
        <xdr:spPr>
          <a:xfrm>
            <a:off x="14802086" y="13856539"/>
            <a:ext cx="5578852" cy="2189927"/>
          </a:xfrm>
          <a:prstGeom prst="rect">
            <a:avLst/>
          </a:prstGeom>
          <a:ln w="25400">
            <a:solidFill>
              <a:schemeClr val="accent2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marL="0" indent="0" algn="l" eaLnBrk="1" fontAlgn="auto" latinLnBrk="0" hangingPunct="1"/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※</a:t>
            </a:r>
            <a:r>
              <a:rPr kumimoji="1" lang="ja-JP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なお、</a:t>
            </a:r>
            <a:r>
              <a:rPr kumimoji="1" lang="ja-JP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計画が生産量に基づく場合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は、上記と同様の考え方に沿って、生産量の実数を入力してください。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例）上記と同様の稼働時間で、</a:t>
            </a:r>
            <a:r>
              <a:rPr kumimoji="1" lang="ja-JP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１日の生産量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1,000 kg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の場合、 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r>
              <a:rPr kumimoji="1" lang="ja-JP" altLang="en-US" sz="1400" u="sng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計測例①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のとき、生産量は「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500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」としてください。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r>
              <a:rPr kumimoji="1" lang="ja-JP" altLang="en-US" sz="1400" u="sng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計測例②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のとき、生産量は「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0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」としてください。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r>
              <a:rPr kumimoji="1" lang="ja-JP" altLang="en-US" sz="1400" u="sng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計測例③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のとき、生産量は「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1000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」としてください。</a:t>
            </a:r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 eaLnBrk="1" fontAlgn="auto" latinLnBrk="0" hangingPunct="1"/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    </a:t>
            </a:r>
            <a:r>
              <a:rPr kumimoji="1" lang="ja-JP" altLang="en-US" sz="1400" u="sng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計測例④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のとき、生産量は「</a:t>
            </a:r>
            <a:r>
              <a:rPr kumimoji="1" lang="en-US" altLang="ja-JP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250</a:t>
            </a:r>
            <a:r>
              <a:rPr kumimoji="1" lang="ja-JP" altLang="en-US" sz="1400">
                <a:solidFill>
                  <a:schemeClr val="dk1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  <a:cs typeface="+mn-cs"/>
              </a:rPr>
              <a:t>」としてください。</a:t>
            </a:r>
            <a:endParaRPr kumimoji="1" lang="ja-JP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  <a:p>
            <a:pPr marL="0" indent="0" algn="l"/>
            <a:endParaRPr kumimoji="1" lang="en-US" altLang="ja-JP" sz="1400">
              <a:solidFill>
                <a:schemeClr val="dk1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  <a:cs typeface="+mn-cs"/>
            </a:endParaRPr>
          </a:p>
        </xdr:txBody>
      </xdr:sp>
      <xdr:sp macro="" textlink="">
        <xdr:nvSpPr>
          <xdr:cNvPr id="144" name="正方形/長方形 143">
            <a:extLst>
              <a:ext uri="{FF2B5EF4-FFF2-40B4-BE49-F238E27FC236}">
                <a16:creationId xmlns:a16="http://schemas.microsoft.com/office/drawing/2014/main" id="{0E0B8CC7-8573-42E4-A096-16E55D163081}"/>
              </a:ext>
            </a:extLst>
          </xdr:cNvPr>
          <xdr:cNvSpPr/>
        </xdr:nvSpPr>
        <xdr:spPr>
          <a:xfrm>
            <a:off x="10785303" y="9361807"/>
            <a:ext cx="1289770" cy="275868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45" name="正方形/長方形 144">
            <a:extLst>
              <a:ext uri="{FF2B5EF4-FFF2-40B4-BE49-F238E27FC236}">
                <a16:creationId xmlns:a16="http://schemas.microsoft.com/office/drawing/2014/main" id="{27E9CD0B-B2EE-4123-94C6-BE27FB0213CA}"/>
              </a:ext>
            </a:extLst>
          </xdr:cNvPr>
          <xdr:cNvSpPr/>
        </xdr:nvSpPr>
        <xdr:spPr>
          <a:xfrm>
            <a:off x="10785476" y="10515107"/>
            <a:ext cx="1289597" cy="275684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46" name="正方形/長方形 145">
            <a:extLst>
              <a:ext uri="{FF2B5EF4-FFF2-40B4-BE49-F238E27FC236}">
                <a16:creationId xmlns:a16="http://schemas.microsoft.com/office/drawing/2014/main" id="{C186BCAC-1ADB-47A1-A3CF-338FD62F3B6C}"/>
              </a:ext>
            </a:extLst>
          </xdr:cNvPr>
          <xdr:cNvSpPr/>
        </xdr:nvSpPr>
        <xdr:spPr>
          <a:xfrm>
            <a:off x="10785303" y="11076588"/>
            <a:ext cx="1289770" cy="275868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52" name="正方形/長方形 151">
            <a:extLst>
              <a:ext uri="{FF2B5EF4-FFF2-40B4-BE49-F238E27FC236}">
                <a16:creationId xmlns:a16="http://schemas.microsoft.com/office/drawing/2014/main" id="{90F48F5D-91E6-4A97-961D-382E915F1895}"/>
              </a:ext>
            </a:extLst>
          </xdr:cNvPr>
          <xdr:cNvSpPr/>
        </xdr:nvSpPr>
        <xdr:spPr>
          <a:xfrm>
            <a:off x="10785303" y="12237311"/>
            <a:ext cx="1289770" cy="275684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cxnSp macro="">
        <xdr:nvCxnSpPr>
          <xdr:cNvPr id="175" name="コネクタ: カギ線 174">
            <a:extLst>
              <a:ext uri="{FF2B5EF4-FFF2-40B4-BE49-F238E27FC236}">
                <a16:creationId xmlns:a16="http://schemas.microsoft.com/office/drawing/2014/main" id="{C4DF6AA5-0FF9-4E09-91B7-8D072049774F}"/>
              </a:ext>
            </a:extLst>
          </xdr:cNvPr>
          <xdr:cNvCxnSpPr>
            <a:endCxn id="144" idx="3"/>
          </xdr:cNvCxnSpPr>
        </xdr:nvCxnSpPr>
        <xdr:spPr>
          <a:xfrm rot="10800000">
            <a:off x="12075073" y="9498154"/>
            <a:ext cx="2699314" cy="536997"/>
          </a:xfrm>
          <a:prstGeom prst="bentConnector3">
            <a:avLst>
              <a:gd name="adj1" fmla="val 76370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76" name="コネクタ: カギ線 175">
            <a:extLst>
              <a:ext uri="{FF2B5EF4-FFF2-40B4-BE49-F238E27FC236}">
                <a16:creationId xmlns:a16="http://schemas.microsoft.com/office/drawing/2014/main" id="{4665E469-081D-4A04-9AA5-4E3656919D66}"/>
              </a:ext>
            </a:extLst>
          </xdr:cNvPr>
          <xdr:cNvCxnSpPr>
            <a:endCxn id="145" idx="3"/>
          </xdr:cNvCxnSpPr>
        </xdr:nvCxnSpPr>
        <xdr:spPr>
          <a:xfrm rot="10800000">
            <a:off x="12075074" y="10652949"/>
            <a:ext cx="2700953" cy="394300"/>
          </a:xfrm>
          <a:prstGeom prst="bentConnector3">
            <a:avLst>
              <a:gd name="adj1" fmla="val 50000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77" name="コネクタ: カギ線 176">
            <a:extLst>
              <a:ext uri="{FF2B5EF4-FFF2-40B4-BE49-F238E27FC236}">
                <a16:creationId xmlns:a16="http://schemas.microsoft.com/office/drawing/2014/main" id="{8CCC1FFC-295E-49F8-98DA-319DB1C76E71}"/>
              </a:ext>
            </a:extLst>
          </xdr:cNvPr>
          <xdr:cNvCxnSpPr>
            <a:endCxn id="146" idx="3"/>
          </xdr:cNvCxnSpPr>
        </xdr:nvCxnSpPr>
        <xdr:spPr>
          <a:xfrm rot="10800000">
            <a:off x="12078248" y="11217697"/>
            <a:ext cx="2694859" cy="571711"/>
          </a:xfrm>
          <a:prstGeom prst="bentConnector3">
            <a:avLst>
              <a:gd name="adj1" fmla="val 76169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78" name="コネクタ: カギ線 177">
            <a:extLst>
              <a:ext uri="{FF2B5EF4-FFF2-40B4-BE49-F238E27FC236}">
                <a16:creationId xmlns:a16="http://schemas.microsoft.com/office/drawing/2014/main" id="{5903184F-09F9-43C6-BB2C-E8DD958E2815}"/>
              </a:ext>
            </a:extLst>
          </xdr:cNvPr>
          <xdr:cNvCxnSpPr>
            <a:endCxn id="152" idx="3"/>
          </xdr:cNvCxnSpPr>
        </xdr:nvCxnSpPr>
        <xdr:spPr>
          <a:xfrm rot="10800000">
            <a:off x="12075073" y="12381559"/>
            <a:ext cx="2687834" cy="578039"/>
          </a:xfrm>
          <a:prstGeom prst="bentConnector3">
            <a:avLst>
              <a:gd name="adj1" fmla="val 76237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1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D651440-1BE5-4314-89EB-F0E7D8E27BDF}"/>
            </a:ext>
          </a:extLst>
        </xdr:cNvPr>
        <xdr:cNvSpPr/>
      </xdr:nvSpPr>
      <xdr:spPr>
        <a:xfrm>
          <a:off x="277091" y="0"/>
          <a:ext cx="25457728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1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89B9B86-FFF3-4C0F-965D-A43193382654}"/>
            </a:ext>
          </a:extLst>
        </xdr:cNvPr>
        <xdr:cNvSpPr/>
      </xdr:nvSpPr>
      <xdr:spPr>
        <a:xfrm>
          <a:off x="277091" y="0"/>
          <a:ext cx="25457728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1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15846556-F549-42D6-ABD9-6BC10F5F8CDB}"/>
            </a:ext>
          </a:extLst>
        </xdr:cNvPr>
        <xdr:cNvSpPr/>
      </xdr:nvSpPr>
      <xdr:spPr>
        <a:xfrm>
          <a:off x="277091" y="0"/>
          <a:ext cx="25457728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1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C63DEED-D876-4BB9-97D7-CA2A1344C02F}"/>
            </a:ext>
          </a:extLst>
        </xdr:cNvPr>
        <xdr:cNvSpPr/>
      </xdr:nvSpPr>
      <xdr:spPr>
        <a:xfrm>
          <a:off x="277091" y="0"/>
          <a:ext cx="25457728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1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F99EECE-DA4D-4A36-8EA9-6D3B5A33B715}"/>
            </a:ext>
          </a:extLst>
        </xdr:cNvPr>
        <xdr:cNvSpPr/>
      </xdr:nvSpPr>
      <xdr:spPr>
        <a:xfrm>
          <a:off x="277091" y="0"/>
          <a:ext cx="25457728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-1</xdr:colOff>
      <xdr:row>0</xdr:row>
      <xdr:rowOff>0</xdr:rowOff>
    </xdr:from>
    <xdr:to>
      <xdr:col>22</xdr:col>
      <xdr:colOff>207817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248CBA24-3AC7-4EFD-BD52-43AE96B5BC0F}"/>
            </a:ext>
          </a:extLst>
        </xdr:cNvPr>
        <xdr:cNvSpPr/>
      </xdr:nvSpPr>
      <xdr:spPr>
        <a:xfrm>
          <a:off x="277090" y="0"/>
          <a:ext cx="25457727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121920</xdr:colOff>
      <xdr:row>4</xdr:row>
      <xdr:rowOff>152400</xdr:rowOff>
    </xdr:from>
    <xdr:to>
      <xdr:col>22</xdr:col>
      <xdr:colOff>538843</xdr:colOff>
      <xdr:row>9</xdr:row>
      <xdr:rowOff>130629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57875CDD-3287-4244-B18A-49A91FC2F1E0}"/>
            </a:ext>
          </a:extLst>
        </xdr:cNvPr>
        <xdr:cNvSpPr/>
      </xdr:nvSpPr>
      <xdr:spPr>
        <a:xfrm>
          <a:off x="21584920" y="1143000"/>
          <a:ext cx="3550648" cy="1216479"/>
        </a:xfrm>
        <a:prstGeom prst="wedgeRectCallout">
          <a:avLst>
            <a:gd name="adj1" fmla="val -31385"/>
            <a:gd name="adj2" fmla="val -58773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/>
            <a:t>2022/01/25</a:t>
          </a:r>
          <a:r>
            <a:rPr kumimoji="1" lang="ja-JP" altLang="en-US" sz="1100"/>
            <a:t>　</a:t>
          </a:r>
          <a:r>
            <a:rPr kumimoji="1" lang="en-US" altLang="ja-JP" sz="1100"/>
            <a:t>14</a:t>
          </a:r>
          <a:r>
            <a:rPr kumimoji="1" lang="ja-JP" altLang="en-US" sz="1100"/>
            <a:t>：</a:t>
          </a:r>
          <a:r>
            <a:rPr kumimoji="1" lang="en-US" altLang="ja-JP" sz="1100"/>
            <a:t>31</a:t>
          </a:r>
          <a:r>
            <a:rPr kumimoji="1" lang="ja-JP" altLang="en-US" sz="1100"/>
            <a:t>　田中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「算出方法」項目追加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選択項目</a:t>
          </a:r>
          <a: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】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１：指定計算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２：独自計算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３：””</a:t>
          </a:r>
          <a:endParaRPr kumimoji="1" lang="ja-JP" altLang="en-US" sz="1100"/>
        </a:p>
      </xdr:txBody>
    </xdr:sp>
    <xdr:clientData/>
  </xdr:twoCellAnchor>
  <xdr:twoCellAnchor>
    <xdr:from>
      <xdr:col>6</xdr:col>
      <xdr:colOff>215153</xdr:colOff>
      <xdr:row>4</xdr:row>
      <xdr:rowOff>179295</xdr:rowOff>
    </xdr:from>
    <xdr:to>
      <xdr:col>8</xdr:col>
      <xdr:colOff>546847</xdr:colOff>
      <xdr:row>7</xdr:row>
      <xdr:rowOff>179296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DA101329-EEB8-476F-9B1C-60D6A29D4230}"/>
            </a:ext>
          </a:extLst>
        </xdr:cNvPr>
        <xdr:cNvSpPr/>
      </xdr:nvSpPr>
      <xdr:spPr>
        <a:xfrm>
          <a:off x="12172203" y="1173070"/>
          <a:ext cx="2906619" cy="742951"/>
        </a:xfrm>
        <a:prstGeom prst="wedgeRectCallout">
          <a:avLst>
            <a:gd name="adj1" fmla="val -57680"/>
            <a:gd name="adj2" fmla="val -4972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/>
            <a:t>2022/01/27</a:t>
          </a:r>
          <a:r>
            <a:rPr kumimoji="1" lang="ja-JP" altLang="en-US" sz="1100"/>
            <a:t>　</a:t>
          </a:r>
          <a:r>
            <a:rPr kumimoji="1" lang="en-US" altLang="ja-JP" sz="1100"/>
            <a:t>13</a:t>
          </a:r>
          <a:r>
            <a:rPr kumimoji="1" lang="ja-JP" altLang="en-US" sz="1100"/>
            <a:t>：</a:t>
          </a:r>
          <a:r>
            <a:rPr kumimoji="1" lang="en-US" altLang="ja-JP" sz="1100"/>
            <a:t>43</a:t>
          </a:r>
          <a:r>
            <a:rPr kumimoji="1" lang="ja-JP" altLang="en-US" sz="1100"/>
            <a:t>　田中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「</a:t>
          </a:r>
          <a: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LPG</a:t>
          </a: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」の計測する際の値は「㎥」のため</a:t>
          </a:r>
          <a:br>
            <a:rPr kumimoji="0" lang="en-US" altLang="ja-JP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</a:br>
          <a:r>
            <a:rPr kumimoji="0" lang="ja-JP" altLang="en-US" sz="1100" b="0" i="0" u="none" strike="noStrike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「㎏」⇒「㎥」に修正</a:t>
          </a:r>
          <a:endParaRPr kumimoji="1" lang="ja-JP" altLang="en-US" sz="110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156882</xdr:colOff>
      <xdr:row>4</xdr:row>
      <xdr:rowOff>67236</xdr:rowOff>
    </xdr:from>
    <xdr:to>
      <xdr:col>11</xdr:col>
      <xdr:colOff>240613</xdr:colOff>
      <xdr:row>9</xdr:row>
      <xdr:rowOff>143436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1AE05E8A-600B-4115-B7FC-6E549488443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b="69147"/>
        <a:stretch/>
      </xdr:blipFill>
      <xdr:spPr>
        <a:xfrm>
          <a:off x="160057" y="864161"/>
          <a:ext cx="8459381" cy="1076325"/>
        </a:xfrm>
        <a:prstGeom prst="rect">
          <a:avLst/>
        </a:prstGeom>
      </xdr:spPr>
    </xdr:pic>
    <xdr:clientData/>
  </xdr:twoCellAnchor>
  <xdr:twoCellAnchor editAs="oneCell">
    <xdr:from>
      <xdr:col>0</xdr:col>
      <xdr:colOff>239806</xdr:colOff>
      <xdr:row>13</xdr:row>
      <xdr:rowOff>33618</xdr:rowOff>
    </xdr:from>
    <xdr:to>
      <xdr:col>11</xdr:col>
      <xdr:colOff>317187</xdr:colOff>
      <xdr:row>23</xdr:row>
      <xdr:rowOff>133246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B7021C76-C5E0-4A4F-A6C2-456BB4ED945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t="38650"/>
        <a:stretch/>
      </xdr:blipFill>
      <xdr:spPr>
        <a:xfrm>
          <a:off x="236631" y="2630768"/>
          <a:ext cx="8459381" cy="2103053"/>
        </a:xfrm>
        <a:prstGeom prst="rect">
          <a:avLst/>
        </a:prstGeom>
      </xdr:spPr>
    </xdr:pic>
    <xdr:clientData/>
  </xdr:twoCellAnchor>
  <xdr:twoCellAnchor editAs="oneCell">
    <xdr:from>
      <xdr:col>0</xdr:col>
      <xdr:colOff>224118</xdr:colOff>
      <xdr:row>24</xdr:row>
      <xdr:rowOff>134471</xdr:rowOff>
    </xdr:from>
    <xdr:to>
      <xdr:col>11</xdr:col>
      <xdr:colOff>145901</xdr:colOff>
      <xdr:row>35</xdr:row>
      <xdr:rowOff>45275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845AC3FB-1319-4C2B-BD06-9428E85CC3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38057"/>
        <a:stretch/>
      </xdr:blipFill>
      <xdr:spPr>
        <a:xfrm>
          <a:off x="220943" y="4935071"/>
          <a:ext cx="8303783" cy="2114254"/>
        </a:xfrm>
        <a:prstGeom prst="rect">
          <a:avLst/>
        </a:prstGeom>
      </xdr:spPr>
    </xdr:pic>
    <xdr:clientData/>
  </xdr:twoCellAnchor>
  <xdr:twoCellAnchor editAs="oneCell">
    <xdr:from>
      <xdr:col>0</xdr:col>
      <xdr:colOff>269501</xdr:colOff>
      <xdr:row>36</xdr:row>
      <xdr:rowOff>26895</xdr:rowOff>
    </xdr:from>
    <xdr:to>
      <xdr:col>11</xdr:col>
      <xdr:colOff>353232</xdr:colOff>
      <xdr:row>47</xdr:row>
      <xdr:rowOff>27360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2BBFDBAF-E76B-4434-91EE-39E6FEE3665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37138"/>
        <a:stretch/>
      </xdr:blipFill>
      <xdr:spPr>
        <a:xfrm>
          <a:off x="269501" y="7230970"/>
          <a:ext cx="8462556" cy="2200740"/>
        </a:xfrm>
        <a:prstGeom prst="rect">
          <a:avLst/>
        </a:prstGeom>
      </xdr:spPr>
    </xdr:pic>
    <xdr:clientData/>
  </xdr:twoCellAnchor>
  <xdr:twoCellAnchor editAs="oneCell">
    <xdr:from>
      <xdr:col>12</xdr:col>
      <xdr:colOff>425823</xdr:colOff>
      <xdr:row>13</xdr:row>
      <xdr:rowOff>44822</xdr:rowOff>
    </xdr:from>
    <xdr:to>
      <xdr:col>23</xdr:col>
      <xdr:colOff>388888</xdr:colOff>
      <xdr:row>23</xdr:row>
      <xdr:rowOff>144447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AAEE8E4E-6DF1-401B-8029-311364DE2C2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t="38291"/>
        <a:stretch/>
      </xdr:blipFill>
      <xdr:spPr>
        <a:xfrm>
          <a:off x="9572998" y="2648322"/>
          <a:ext cx="8345065" cy="2093525"/>
        </a:xfrm>
        <a:prstGeom prst="rect">
          <a:avLst/>
        </a:prstGeom>
      </xdr:spPr>
    </xdr:pic>
    <xdr:clientData/>
  </xdr:twoCellAnchor>
  <xdr:twoCellAnchor editAs="oneCell">
    <xdr:from>
      <xdr:col>12</xdr:col>
      <xdr:colOff>425822</xdr:colOff>
      <xdr:row>5</xdr:row>
      <xdr:rowOff>89647</xdr:rowOff>
    </xdr:from>
    <xdr:to>
      <xdr:col>23</xdr:col>
      <xdr:colOff>388887</xdr:colOff>
      <xdr:row>10</xdr:row>
      <xdr:rowOff>179294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4D9ED356-6A5C-400A-B0C6-0E5D50D992B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b="67919"/>
        <a:stretch/>
      </xdr:blipFill>
      <xdr:spPr>
        <a:xfrm>
          <a:off x="9572997" y="1086597"/>
          <a:ext cx="8345065" cy="1096122"/>
        </a:xfrm>
        <a:prstGeom prst="rect">
          <a:avLst/>
        </a:prstGeom>
      </xdr:spPr>
    </xdr:pic>
    <xdr:clientData/>
  </xdr:twoCellAnchor>
  <xdr:twoCellAnchor>
    <xdr:from>
      <xdr:col>6</xdr:col>
      <xdr:colOff>0</xdr:colOff>
      <xdr:row>6</xdr:row>
      <xdr:rowOff>179294</xdr:rowOff>
    </xdr:from>
    <xdr:to>
      <xdr:col>11</xdr:col>
      <xdr:colOff>33618</xdr:colOff>
      <xdr:row>8</xdr:row>
      <xdr:rowOff>89647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1692A102-2A46-4E8D-95A4-DB426180E156}"/>
            </a:ext>
          </a:extLst>
        </xdr:cNvPr>
        <xdr:cNvSpPr/>
      </xdr:nvSpPr>
      <xdr:spPr>
        <a:xfrm>
          <a:off x="4572000" y="1382619"/>
          <a:ext cx="3840443" cy="30405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18</xdr:col>
      <xdr:colOff>156882</xdr:colOff>
      <xdr:row>7</xdr:row>
      <xdr:rowOff>145678</xdr:rowOff>
    </xdr:from>
    <xdr:to>
      <xdr:col>23</xdr:col>
      <xdr:colOff>190500</xdr:colOff>
      <xdr:row>9</xdr:row>
      <xdr:rowOff>56031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7ED1A42E-3D5D-4EEC-8279-2DEBA4F95AB9}"/>
            </a:ext>
          </a:extLst>
        </xdr:cNvPr>
        <xdr:cNvSpPr/>
      </xdr:nvSpPr>
      <xdr:spPr>
        <a:xfrm>
          <a:off x="13876057" y="1542678"/>
          <a:ext cx="3840443" cy="31357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12</xdr:col>
      <xdr:colOff>526676</xdr:colOff>
      <xdr:row>19</xdr:row>
      <xdr:rowOff>100855</xdr:rowOff>
    </xdr:from>
    <xdr:to>
      <xdr:col>23</xdr:col>
      <xdr:colOff>190499</xdr:colOff>
      <xdr:row>23</xdr:row>
      <xdr:rowOff>78441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CB62B23C-AD17-4006-A21A-83998B29D2C7}"/>
            </a:ext>
          </a:extLst>
        </xdr:cNvPr>
        <xdr:cNvSpPr/>
      </xdr:nvSpPr>
      <xdr:spPr>
        <a:xfrm>
          <a:off x="9667501" y="3904505"/>
          <a:ext cx="8048998" cy="77451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437029</xdr:colOff>
      <xdr:row>19</xdr:row>
      <xdr:rowOff>112059</xdr:rowOff>
    </xdr:from>
    <xdr:to>
      <xdr:col>11</xdr:col>
      <xdr:colOff>100852</xdr:colOff>
      <xdr:row>20</xdr:row>
      <xdr:rowOff>168088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2F3BF03A-2DBD-499C-AD10-C86695F94AF0}"/>
            </a:ext>
          </a:extLst>
        </xdr:cNvPr>
        <xdr:cNvSpPr/>
      </xdr:nvSpPr>
      <xdr:spPr>
        <a:xfrm>
          <a:off x="437029" y="3912534"/>
          <a:ext cx="8048998" cy="252879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156882</xdr:colOff>
      <xdr:row>31</xdr:row>
      <xdr:rowOff>22413</xdr:rowOff>
    </xdr:from>
    <xdr:to>
      <xdr:col>11</xdr:col>
      <xdr:colOff>156881</xdr:colOff>
      <xdr:row>32</xdr:row>
      <xdr:rowOff>56031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2FB4A377-C8B2-4A06-948B-BA38E2B7A478}"/>
            </a:ext>
          </a:extLst>
        </xdr:cNvPr>
        <xdr:cNvSpPr/>
      </xdr:nvSpPr>
      <xdr:spPr>
        <a:xfrm>
          <a:off x="2446057" y="6226363"/>
          <a:ext cx="6095999" cy="23046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168088</xdr:colOff>
      <xdr:row>32</xdr:row>
      <xdr:rowOff>112060</xdr:rowOff>
    </xdr:from>
    <xdr:to>
      <xdr:col>11</xdr:col>
      <xdr:colOff>168087</xdr:colOff>
      <xdr:row>35</xdr:row>
      <xdr:rowOff>44824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2E16E523-8F4C-44BF-B6D4-FE908FE86D27}"/>
            </a:ext>
          </a:extLst>
        </xdr:cNvPr>
        <xdr:cNvSpPr/>
      </xdr:nvSpPr>
      <xdr:spPr>
        <a:xfrm>
          <a:off x="2450913" y="6512860"/>
          <a:ext cx="6095999" cy="536014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168088</xdr:colOff>
      <xdr:row>42</xdr:row>
      <xdr:rowOff>112060</xdr:rowOff>
    </xdr:from>
    <xdr:to>
      <xdr:col>11</xdr:col>
      <xdr:colOff>168087</xdr:colOff>
      <xdr:row>43</xdr:row>
      <xdr:rowOff>145678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C91DE098-B619-407D-A504-2775FC55FFD8}"/>
            </a:ext>
          </a:extLst>
        </xdr:cNvPr>
        <xdr:cNvSpPr/>
      </xdr:nvSpPr>
      <xdr:spPr>
        <a:xfrm>
          <a:off x="2450913" y="8513110"/>
          <a:ext cx="6095999" cy="230468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3</xdr:col>
      <xdr:colOff>179294</xdr:colOff>
      <xdr:row>44</xdr:row>
      <xdr:rowOff>11207</xdr:rowOff>
    </xdr:from>
    <xdr:to>
      <xdr:col>11</xdr:col>
      <xdr:colOff>179293</xdr:colOff>
      <xdr:row>46</xdr:row>
      <xdr:rowOff>134471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B0E9A1B5-A4DD-42C9-8AE9-CE250FE4A324}"/>
            </a:ext>
          </a:extLst>
        </xdr:cNvPr>
        <xdr:cNvSpPr/>
      </xdr:nvSpPr>
      <xdr:spPr>
        <a:xfrm>
          <a:off x="2468469" y="8809132"/>
          <a:ext cx="6095999" cy="526489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33618</xdr:colOff>
      <xdr:row>7</xdr:row>
      <xdr:rowOff>134471</xdr:rowOff>
    </xdr:from>
    <xdr:to>
      <xdr:col>11</xdr:col>
      <xdr:colOff>100852</xdr:colOff>
      <xdr:row>20</xdr:row>
      <xdr:rowOff>44824</xdr:rowOff>
    </xdr:to>
    <xdr:cxnSp macro="">
      <xdr:nvCxnSpPr>
        <xdr:cNvPr id="16" name="コネクタ: カギ線 15">
          <a:extLst>
            <a:ext uri="{FF2B5EF4-FFF2-40B4-BE49-F238E27FC236}">
              <a16:creationId xmlns:a16="http://schemas.microsoft.com/office/drawing/2014/main" id="{44BAB7C7-B8AB-4CBA-A424-B62FA66D64C2}"/>
            </a:ext>
          </a:extLst>
        </xdr:cNvPr>
        <xdr:cNvCxnSpPr>
          <a:stCxn id="8" idx="3"/>
          <a:endCxn id="11" idx="3"/>
        </xdr:cNvCxnSpPr>
      </xdr:nvCxnSpPr>
      <xdr:spPr>
        <a:xfrm>
          <a:off x="8412443" y="1534646"/>
          <a:ext cx="73584" cy="2513853"/>
        </a:xfrm>
        <a:prstGeom prst="bentConnector3">
          <a:avLst>
            <a:gd name="adj1" fmla="val 906681"/>
          </a:avLst>
        </a:prstGeom>
        <a:ln>
          <a:solidFill>
            <a:srgbClr val="FF000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33618</xdr:colOff>
      <xdr:row>7</xdr:row>
      <xdr:rowOff>134471</xdr:rowOff>
    </xdr:from>
    <xdr:to>
      <xdr:col>11</xdr:col>
      <xdr:colOff>156881</xdr:colOff>
      <xdr:row>31</xdr:row>
      <xdr:rowOff>134472</xdr:rowOff>
    </xdr:to>
    <xdr:cxnSp macro="">
      <xdr:nvCxnSpPr>
        <xdr:cNvPr id="17" name="コネクタ: カギ線 16">
          <a:extLst>
            <a:ext uri="{FF2B5EF4-FFF2-40B4-BE49-F238E27FC236}">
              <a16:creationId xmlns:a16="http://schemas.microsoft.com/office/drawing/2014/main" id="{2CA28082-E98C-4634-9A2F-C0752C33D856}"/>
            </a:ext>
          </a:extLst>
        </xdr:cNvPr>
        <xdr:cNvCxnSpPr>
          <a:stCxn id="8" idx="3"/>
          <a:endCxn id="12" idx="3"/>
        </xdr:cNvCxnSpPr>
      </xdr:nvCxnSpPr>
      <xdr:spPr>
        <a:xfrm>
          <a:off x="8412443" y="1534646"/>
          <a:ext cx="129613" cy="4800601"/>
        </a:xfrm>
        <a:prstGeom prst="bentConnector3">
          <a:avLst>
            <a:gd name="adj1" fmla="val 512733"/>
          </a:avLst>
        </a:prstGeom>
        <a:ln>
          <a:solidFill>
            <a:srgbClr val="FF000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33618</xdr:colOff>
      <xdr:row>7</xdr:row>
      <xdr:rowOff>134471</xdr:rowOff>
    </xdr:from>
    <xdr:to>
      <xdr:col>11</xdr:col>
      <xdr:colOff>168087</xdr:colOff>
      <xdr:row>43</xdr:row>
      <xdr:rowOff>33619</xdr:rowOff>
    </xdr:to>
    <xdr:cxnSp macro="">
      <xdr:nvCxnSpPr>
        <xdr:cNvPr id="18" name="コネクタ: カギ線 17">
          <a:extLst>
            <a:ext uri="{FF2B5EF4-FFF2-40B4-BE49-F238E27FC236}">
              <a16:creationId xmlns:a16="http://schemas.microsoft.com/office/drawing/2014/main" id="{CECAB8E7-EC28-46A6-981C-315A4FB5EE9C}"/>
            </a:ext>
          </a:extLst>
        </xdr:cNvPr>
        <xdr:cNvCxnSpPr>
          <a:stCxn id="8" idx="3"/>
          <a:endCxn id="14" idx="3"/>
        </xdr:cNvCxnSpPr>
      </xdr:nvCxnSpPr>
      <xdr:spPr>
        <a:xfrm>
          <a:off x="8412443" y="1534646"/>
          <a:ext cx="134469" cy="7096873"/>
        </a:xfrm>
        <a:prstGeom prst="bentConnector3">
          <a:avLst>
            <a:gd name="adj1" fmla="val 478338"/>
          </a:avLst>
        </a:prstGeom>
        <a:ln>
          <a:solidFill>
            <a:srgbClr val="FF000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403413</xdr:colOff>
      <xdr:row>20</xdr:row>
      <xdr:rowOff>179295</xdr:rowOff>
    </xdr:from>
    <xdr:to>
      <xdr:col>11</xdr:col>
      <xdr:colOff>89647</xdr:colOff>
      <xdr:row>23</xdr:row>
      <xdr:rowOff>112059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B5554C7D-4B5A-4CB3-85AA-304BE0DA594D}"/>
            </a:ext>
          </a:extLst>
        </xdr:cNvPr>
        <xdr:cNvSpPr/>
      </xdr:nvSpPr>
      <xdr:spPr>
        <a:xfrm>
          <a:off x="406588" y="4182970"/>
          <a:ext cx="8061884" cy="529664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11</xdr:col>
      <xdr:colOff>89647</xdr:colOff>
      <xdr:row>20</xdr:row>
      <xdr:rowOff>44824</xdr:rowOff>
    </xdr:from>
    <xdr:to>
      <xdr:col>11</xdr:col>
      <xdr:colOff>100852</xdr:colOff>
      <xdr:row>22</xdr:row>
      <xdr:rowOff>50427</xdr:rowOff>
    </xdr:to>
    <xdr:cxnSp macro="">
      <xdr:nvCxnSpPr>
        <xdr:cNvPr id="20" name="コネクタ: カギ線 19">
          <a:extLst>
            <a:ext uri="{FF2B5EF4-FFF2-40B4-BE49-F238E27FC236}">
              <a16:creationId xmlns:a16="http://schemas.microsoft.com/office/drawing/2014/main" id="{4E8B4E32-23D4-4C07-AF7F-1F5CDED9505D}"/>
            </a:ext>
          </a:extLst>
        </xdr:cNvPr>
        <xdr:cNvCxnSpPr>
          <a:stCxn id="11" idx="3"/>
          <a:endCxn id="19" idx="3"/>
        </xdr:cNvCxnSpPr>
      </xdr:nvCxnSpPr>
      <xdr:spPr>
        <a:xfrm flipH="1">
          <a:off x="8468472" y="4048499"/>
          <a:ext cx="17555" cy="399303"/>
        </a:xfrm>
        <a:prstGeom prst="bentConnector3">
          <a:avLst>
            <a:gd name="adj1" fmla="val -3640286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156881</xdr:colOff>
      <xdr:row>31</xdr:row>
      <xdr:rowOff>134472</xdr:rowOff>
    </xdr:from>
    <xdr:to>
      <xdr:col>11</xdr:col>
      <xdr:colOff>168087</xdr:colOff>
      <xdr:row>33</xdr:row>
      <xdr:rowOff>173692</xdr:rowOff>
    </xdr:to>
    <xdr:cxnSp macro="">
      <xdr:nvCxnSpPr>
        <xdr:cNvPr id="21" name="コネクタ: カギ線 20">
          <a:extLst>
            <a:ext uri="{FF2B5EF4-FFF2-40B4-BE49-F238E27FC236}">
              <a16:creationId xmlns:a16="http://schemas.microsoft.com/office/drawing/2014/main" id="{25029E79-4FCF-4CEF-A4F2-FEB8AEA26987}"/>
            </a:ext>
          </a:extLst>
        </xdr:cNvPr>
        <xdr:cNvCxnSpPr>
          <a:stCxn id="12" idx="3"/>
          <a:endCxn id="13" idx="3"/>
        </xdr:cNvCxnSpPr>
      </xdr:nvCxnSpPr>
      <xdr:spPr>
        <a:xfrm>
          <a:off x="8542056" y="6335247"/>
          <a:ext cx="4856" cy="439270"/>
        </a:xfrm>
        <a:prstGeom prst="bentConnector3">
          <a:avLst>
            <a:gd name="adj1" fmla="val 3439961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168087</xdr:colOff>
      <xdr:row>43</xdr:row>
      <xdr:rowOff>33619</xdr:rowOff>
    </xdr:from>
    <xdr:to>
      <xdr:col>11</xdr:col>
      <xdr:colOff>179293</xdr:colOff>
      <xdr:row>45</xdr:row>
      <xdr:rowOff>72839</xdr:rowOff>
    </xdr:to>
    <xdr:cxnSp macro="">
      <xdr:nvCxnSpPr>
        <xdr:cNvPr id="22" name="コネクタ: カギ線 21">
          <a:extLst>
            <a:ext uri="{FF2B5EF4-FFF2-40B4-BE49-F238E27FC236}">
              <a16:creationId xmlns:a16="http://schemas.microsoft.com/office/drawing/2014/main" id="{5259F1A6-FC37-4442-BBFB-AD45C9ED2B9B}"/>
            </a:ext>
          </a:extLst>
        </xdr:cNvPr>
        <xdr:cNvCxnSpPr>
          <a:stCxn id="14" idx="3"/>
          <a:endCxn id="15" idx="3"/>
        </xdr:cNvCxnSpPr>
      </xdr:nvCxnSpPr>
      <xdr:spPr>
        <a:xfrm>
          <a:off x="8546912" y="8631519"/>
          <a:ext cx="17556" cy="439270"/>
        </a:xfrm>
        <a:prstGeom prst="bentConnector3">
          <a:avLst>
            <a:gd name="adj1" fmla="val 3339961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190499</xdr:colOff>
      <xdr:row>8</xdr:row>
      <xdr:rowOff>100855</xdr:rowOff>
    </xdr:from>
    <xdr:to>
      <xdr:col>23</xdr:col>
      <xdr:colOff>190500</xdr:colOff>
      <xdr:row>21</xdr:row>
      <xdr:rowOff>89648</xdr:rowOff>
    </xdr:to>
    <xdr:cxnSp macro="">
      <xdr:nvCxnSpPr>
        <xdr:cNvPr id="23" name="コネクタ: カギ線 22">
          <a:extLst>
            <a:ext uri="{FF2B5EF4-FFF2-40B4-BE49-F238E27FC236}">
              <a16:creationId xmlns:a16="http://schemas.microsoft.com/office/drawing/2014/main" id="{1C5D4DEE-D696-4BAE-878B-E7258A33EF11}"/>
            </a:ext>
          </a:extLst>
        </xdr:cNvPr>
        <xdr:cNvCxnSpPr>
          <a:stCxn id="9" idx="3"/>
          <a:endCxn id="10" idx="3"/>
        </xdr:cNvCxnSpPr>
      </xdr:nvCxnSpPr>
      <xdr:spPr>
        <a:xfrm flipH="1">
          <a:off x="17716499" y="1704230"/>
          <a:ext cx="1" cy="2582768"/>
        </a:xfrm>
        <a:prstGeom prst="bentConnector3">
          <a:avLst>
            <a:gd name="adj1" fmla="val -22860000000"/>
          </a:avLst>
        </a:prstGeom>
        <a:ln>
          <a:solidFill>
            <a:srgbClr val="FF000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526677</xdr:colOff>
      <xdr:row>0</xdr:row>
      <xdr:rowOff>168088</xdr:rowOff>
    </xdr:from>
    <xdr:to>
      <xdr:col>14</xdr:col>
      <xdr:colOff>89648</xdr:colOff>
      <xdr:row>3</xdr:row>
      <xdr:rowOff>89646</xdr:rowOff>
    </xdr:to>
    <xdr:sp macro="" textlink="">
      <xdr:nvSpPr>
        <xdr:cNvPr id="24" name="吹き出し: 四角形 23">
          <a:extLst>
            <a:ext uri="{FF2B5EF4-FFF2-40B4-BE49-F238E27FC236}">
              <a16:creationId xmlns:a16="http://schemas.microsoft.com/office/drawing/2014/main" id="{203A5C46-AC7A-4BE5-92B6-9F0802FED281}"/>
            </a:ext>
          </a:extLst>
        </xdr:cNvPr>
        <xdr:cNvSpPr/>
      </xdr:nvSpPr>
      <xdr:spPr>
        <a:xfrm>
          <a:off x="8143502" y="164913"/>
          <a:ext cx="2610971" cy="521633"/>
        </a:xfrm>
        <a:prstGeom prst="wedgeRectCallout">
          <a:avLst>
            <a:gd name="adj1" fmla="val -39491"/>
            <a:gd name="adj2" fmla="val 178759"/>
          </a:avLst>
        </a:prstGeom>
        <a:solidFill>
          <a:schemeClr val="bg1"/>
        </a:solidFill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使用エネルギーで切り替え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電気の場合</a:t>
          </a:r>
        </a:p>
      </xdr:txBody>
    </xdr:sp>
    <xdr:clientData/>
  </xdr:twoCellAnchor>
  <xdr:twoCellAnchor>
    <xdr:from>
      <xdr:col>20</xdr:col>
      <xdr:colOff>616324</xdr:colOff>
      <xdr:row>1</xdr:row>
      <xdr:rowOff>123265</xdr:rowOff>
    </xdr:from>
    <xdr:to>
      <xdr:col>24</xdr:col>
      <xdr:colOff>381000</xdr:colOff>
      <xdr:row>4</xdr:row>
      <xdr:rowOff>89647</xdr:rowOff>
    </xdr:to>
    <xdr:sp macro="" textlink="">
      <xdr:nvSpPr>
        <xdr:cNvPr id="25" name="吹き出し: 四角形 24">
          <a:extLst>
            <a:ext uri="{FF2B5EF4-FFF2-40B4-BE49-F238E27FC236}">
              <a16:creationId xmlns:a16="http://schemas.microsoft.com/office/drawing/2014/main" id="{51F551DD-556D-43B0-B4B8-0326A57E5E12}"/>
            </a:ext>
          </a:extLst>
        </xdr:cNvPr>
        <xdr:cNvSpPr/>
      </xdr:nvSpPr>
      <xdr:spPr>
        <a:xfrm>
          <a:off x="15859499" y="326465"/>
          <a:ext cx="2809501" cy="560107"/>
        </a:xfrm>
        <a:prstGeom prst="wedgeRectCallout">
          <a:avLst>
            <a:gd name="adj1" fmla="val 9513"/>
            <a:gd name="adj2" fmla="val 157925"/>
          </a:avLst>
        </a:prstGeom>
        <a:solidFill>
          <a:schemeClr val="bg1"/>
        </a:solidFill>
        <a:ln w="127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使用エネルギーで切り替え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電気以外の場合</a:t>
          </a:r>
        </a:p>
      </xdr:txBody>
    </xdr:sp>
    <xdr:clientData/>
  </xdr:twoCellAnchor>
  <xdr:twoCellAnchor>
    <xdr:from>
      <xdr:col>12</xdr:col>
      <xdr:colOff>145677</xdr:colOff>
      <xdr:row>27</xdr:row>
      <xdr:rowOff>67235</xdr:rowOff>
    </xdr:from>
    <xdr:to>
      <xdr:col>16</xdr:col>
      <xdr:colOff>224118</xdr:colOff>
      <xdr:row>34</xdr:row>
      <xdr:rowOff>89647</xdr:rowOff>
    </xdr:to>
    <xdr:sp macro="" textlink="">
      <xdr:nvSpPr>
        <xdr:cNvPr id="26" name="吹き出し: 四角形 25">
          <a:extLst>
            <a:ext uri="{FF2B5EF4-FFF2-40B4-BE49-F238E27FC236}">
              <a16:creationId xmlns:a16="http://schemas.microsoft.com/office/drawing/2014/main" id="{AAAA04BF-0C89-46CF-95B5-02AC1AC8C9B9}"/>
            </a:ext>
          </a:extLst>
        </xdr:cNvPr>
        <xdr:cNvSpPr/>
      </xdr:nvSpPr>
      <xdr:spPr>
        <a:xfrm>
          <a:off x="9286502" y="5464735"/>
          <a:ext cx="3126441" cy="1422587"/>
        </a:xfrm>
        <a:prstGeom prst="wedgeRectCallout">
          <a:avLst>
            <a:gd name="adj1" fmla="val -71029"/>
            <a:gd name="adj2" fmla="val -114097"/>
          </a:avLst>
        </a:prstGeom>
        <a:solidFill>
          <a:schemeClr val="bg1"/>
        </a:solidFill>
        <a:ln w="127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使用エネルギーが電気の場合のみで、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①積算計以外の場合は、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電源、電圧、力率を記入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③電流計の場合は、さらにその数値を使って使用量を算出する。</a:t>
          </a:r>
        </a:p>
      </xdr:txBody>
    </xdr:sp>
    <xdr:clientData/>
  </xdr:twoCellAnchor>
  <xdr:twoCellAnchor editAs="oneCell">
    <xdr:from>
      <xdr:col>0</xdr:col>
      <xdr:colOff>0</xdr:colOff>
      <xdr:row>52</xdr:row>
      <xdr:rowOff>0</xdr:rowOff>
    </xdr:from>
    <xdr:to>
      <xdr:col>11</xdr:col>
      <xdr:colOff>86907</xdr:colOff>
      <xdr:row>63</xdr:row>
      <xdr:rowOff>38398</xdr:rowOff>
    </xdr:to>
    <xdr:pic>
      <xdr:nvPicPr>
        <xdr:cNvPr id="27" name="図 26">
          <a:extLst>
            <a:ext uri="{FF2B5EF4-FFF2-40B4-BE49-F238E27FC236}">
              <a16:creationId xmlns:a16="http://schemas.microsoft.com/office/drawing/2014/main" id="{65B0433C-DAF8-4E6C-B67D-A724E9E18D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10401300"/>
          <a:ext cx="8465732" cy="2238673"/>
        </a:xfrm>
        <a:prstGeom prst="rect">
          <a:avLst/>
        </a:prstGeom>
      </xdr:spPr>
    </xdr:pic>
    <xdr:clientData/>
  </xdr:twoCellAnchor>
  <xdr:twoCellAnchor editAs="oneCell">
    <xdr:from>
      <xdr:col>12</xdr:col>
      <xdr:colOff>19050</xdr:colOff>
      <xdr:row>51</xdr:row>
      <xdr:rowOff>182656</xdr:rowOff>
    </xdr:from>
    <xdr:to>
      <xdr:col>23</xdr:col>
      <xdr:colOff>39273</xdr:colOff>
      <xdr:row>62</xdr:row>
      <xdr:rowOff>154369</xdr:rowOff>
    </xdr:to>
    <xdr:pic>
      <xdr:nvPicPr>
        <xdr:cNvPr id="28" name="図 27">
          <a:extLst>
            <a:ext uri="{FF2B5EF4-FFF2-40B4-BE49-F238E27FC236}">
              <a16:creationId xmlns:a16="http://schemas.microsoft.com/office/drawing/2014/main" id="{E27791D1-BB5B-43D7-9344-839B48438A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9163050" y="10380756"/>
          <a:ext cx="8402223" cy="2175163"/>
        </a:xfrm>
        <a:prstGeom prst="rect">
          <a:avLst/>
        </a:prstGeom>
      </xdr:spPr>
    </xdr:pic>
    <xdr:clientData/>
  </xdr:twoCellAnchor>
  <xdr:twoCellAnchor>
    <xdr:from>
      <xdr:col>2</xdr:col>
      <xdr:colOff>661707</xdr:colOff>
      <xdr:row>53</xdr:row>
      <xdr:rowOff>34179</xdr:rowOff>
    </xdr:from>
    <xdr:to>
      <xdr:col>10</xdr:col>
      <xdr:colOff>590550</xdr:colOff>
      <xdr:row>54</xdr:row>
      <xdr:rowOff>104775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29B565D3-1628-4238-8339-EC95AD2780F4}"/>
            </a:ext>
          </a:extLst>
        </xdr:cNvPr>
        <xdr:cNvSpPr/>
      </xdr:nvSpPr>
      <xdr:spPr>
        <a:xfrm>
          <a:off x="2182532" y="10632329"/>
          <a:ext cx="6028018" cy="27062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14</xdr:col>
      <xdr:colOff>680757</xdr:colOff>
      <xdr:row>53</xdr:row>
      <xdr:rowOff>34179</xdr:rowOff>
    </xdr:from>
    <xdr:to>
      <xdr:col>22</xdr:col>
      <xdr:colOff>609600</xdr:colOff>
      <xdr:row>54</xdr:row>
      <xdr:rowOff>104775</xdr:rowOff>
    </xdr:to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B1801C66-2A81-445B-8615-C049958AC646}"/>
            </a:ext>
          </a:extLst>
        </xdr:cNvPr>
        <xdr:cNvSpPr/>
      </xdr:nvSpPr>
      <xdr:spPr>
        <a:xfrm>
          <a:off x="11345582" y="10632329"/>
          <a:ext cx="6028018" cy="27062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655545</xdr:colOff>
      <xdr:row>54</xdr:row>
      <xdr:rowOff>106457</xdr:rowOff>
    </xdr:from>
    <xdr:to>
      <xdr:col>10</xdr:col>
      <xdr:colOff>590551</xdr:colOff>
      <xdr:row>57</xdr:row>
      <xdr:rowOff>39221</xdr:rowOff>
    </xdr:to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D5FCD854-7F52-4284-96F4-AD3925FCEF2A}"/>
            </a:ext>
          </a:extLst>
        </xdr:cNvPr>
        <xdr:cNvSpPr/>
      </xdr:nvSpPr>
      <xdr:spPr>
        <a:xfrm>
          <a:off x="2182720" y="10904632"/>
          <a:ext cx="6027831" cy="536014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14</xdr:col>
      <xdr:colOff>665070</xdr:colOff>
      <xdr:row>54</xdr:row>
      <xdr:rowOff>106457</xdr:rowOff>
    </xdr:from>
    <xdr:to>
      <xdr:col>22</xdr:col>
      <xdr:colOff>600076</xdr:colOff>
      <xdr:row>57</xdr:row>
      <xdr:rowOff>39221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BFC24398-7039-4E75-9274-4E5A2A70059C}"/>
            </a:ext>
          </a:extLst>
        </xdr:cNvPr>
        <xdr:cNvSpPr/>
      </xdr:nvSpPr>
      <xdr:spPr>
        <a:xfrm>
          <a:off x="11333070" y="10904632"/>
          <a:ext cx="6027831" cy="536014"/>
        </a:xfrm>
        <a:prstGeom prst="rect">
          <a:avLst/>
        </a:prstGeom>
        <a:noFill/>
        <a:ln w="381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590550</xdr:colOff>
      <xdr:row>53</xdr:row>
      <xdr:rowOff>164727</xdr:rowOff>
    </xdr:from>
    <xdr:to>
      <xdr:col>10</xdr:col>
      <xdr:colOff>590551</xdr:colOff>
      <xdr:row>55</xdr:row>
      <xdr:rowOff>168089</xdr:rowOff>
    </xdr:to>
    <xdr:cxnSp macro="">
      <xdr:nvCxnSpPr>
        <xdr:cNvPr id="33" name="コネクタ: カギ線 32">
          <a:extLst>
            <a:ext uri="{FF2B5EF4-FFF2-40B4-BE49-F238E27FC236}">
              <a16:creationId xmlns:a16="http://schemas.microsoft.com/office/drawing/2014/main" id="{4AB9FD21-471D-4BBE-92BC-66034B423E70}"/>
            </a:ext>
          </a:extLst>
        </xdr:cNvPr>
        <xdr:cNvCxnSpPr>
          <a:stCxn id="29" idx="3"/>
          <a:endCxn id="31" idx="3"/>
        </xdr:cNvCxnSpPr>
      </xdr:nvCxnSpPr>
      <xdr:spPr>
        <a:xfrm>
          <a:off x="8210550" y="10762877"/>
          <a:ext cx="1" cy="403412"/>
        </a:xfrm>
        <a:prstGeom prst="bentConnector3">
          <a:avLst>
            <a:gd name="adj1" fmla="val 22860100000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600076</xdr:colOff>
      <xdr:row>53</xdr:row>
      <xdr:rowOff>164727</xdr:rowOff>
    </xdr:from>
    <xdr:to>
      <xdr:col>22</xdr:col>
      <xdr:colOff>609600</xdr:colOff>
      <xdr:row>55</xdr:row>
      <xdr:rowOff>168089</xdr:rowOff>
    </xdr:to>
    <xdr:cxnSp macro="">
      <xdr:nvCxnSpPr>
        <xdr:cNvPr id="34" name="コネクタ: カギ線 33">
          <a:extLst>
            <a:ext uri="{FF2B5EF4-FFF2-40B4-BE49-F238E27FC236}">
              <a16:creationId xmlns:a16="http://schemas.microsoft.com/office/drawing/2014/main" id="{BBBB134B-9034-4FA2-A4DD-2AF8D06F87F7}"/>
            </a:ext>
          </a:extLst>
        </xdr:cNvPr>
        <xdr:cNvCxnSpPr>
          <a:stCxn id="30" idx="3"/>
          <a:endCxn id="32" idx="3"/>
        </xdr:cNvCxnSpPr>
      </xdr:nvCxnSpPr>
      <xdr:spPr>
        <a:xfrm flipH="1">
          <a:off x="17360901" y="10762877"/>
          <a:ext cx="12699" cy="403412"/>
        </a:xfrm>
        <a:prstGeom prst="bentConnector3">
          <a:avLst>
            <a:gd name="adj1" fmla="val -2400252"/>
          </a:avLst>
        </a:prstGeom>
        <a:ln>
          <a:solidFill>
            <a:srgbClr val="0070C0"/>
          </a:solidFill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11206</xdr:colOff>
      <xdr:row>48</xdr:row>
      <xdr:rowOff>67235</xdr:rowOff>
    </xdr:from>
    <xdr:to>
      <xdr:col>17</xdr:col>
      <xdr:colOff>437029</xdr:colOff>
      <xdr:row>51</xdr:row>
      <xdr:rowOff>100853</xdr:rowOff>
    </xdr:to>
    <xdr:sp macro="" textlink="">
      <xdr:nvSpPr>
        <xdr:cNvPr id="35" name="吹き出し: 四角形 34">
          <a:extLst>
            <a:ext uri="{FF2B5EF4-FFF2-40B4-BE49-F238E27FC236}">
              <a16:creationId xmlns:a16="http://schemas.microsoft.com/office/drawing/2014/main" id="{5A6B4780-2E9E-4750-AD69-8BF306CC17CF}"/>
            </a:ext>
          </a:extLst>
        </xdr:cNvPr>
        <xdr:cNvSpPr/>
      </xdr:nvSpPr>
      <xdr:spPr>
        <a:xfrm>
          <a:off x="9914031" y="9665260"/>
          <a:ext cx="3476998" cy="640043"/>
        </a:xfrm>
        <a:prstGeom prst="wedgeRectCallout">
          <a:avLst>
            <a:gd name="adj1" fmla="val -13896"/>
            <a:gd name="adj2" fmla="val 137495"/>
          </a:avLst>
        </a:prstGeom>
        <a:solidFill>
          <a:schemeClr val="bg1"/>
        </a:solidFill>
        <a:ln w="12700">
          <a:solidFill>
            <a:srgbClr val="0070C0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計測機器の種類が、設備内蔵のものであれば、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>
              <a:solidFill>
                <a:sysClr val="windowText" lastClr="000000"/>
              </a:solidFill>
            </a:rPr>
            <a:t>計測機器のメーカー名・型番は入力不要とする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</xdr:colOff>
          <xdr:row>65</xdr:row>
          <xdr:rowOff>2</xdr:rowOff>
        </xdr:from>
        <xdr:to>
          <xdr:col>11</xdr:col>
          <xdr:colOff>212912</xdr:colOff>
          <xdr:row>128</xdr:row>
          <xdr:rowOff>211760</xdr:rowOff>
        </xdr:to>
        <xdr:pic>
          <xdr:nvPicPr>
            <xdr:cNvPr id="148" name="図 147">
              <a:extLst>
                <a:ext uri="{FF2B5EF4-FFF2-40B4-BE49-F238E27FC236}">
                  <a16:creationId xmlns:a16="http://schemas.microsoft.com/office/drawing/2014/main" id="{FB8CC2F3-0C51-4004-BD82-C14FD8D9AAE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積算形式作成例用!$B$1:$E$20" spid="_x0000_s41046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280148" y="20282649"/>
              <a:ext cx="12001499" cy="1559743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65</xdr:row>
          <xdr:rowOff>0</xdr:rowOff>
        </xdr:from>
        <xdr:to>
          <xdr:col>23</xdr:col>
          <xdr:colOff>66086</xdr:colOff>
          <xdr:row>98</xdr:row>
          <xdr:rowOff>235305</xdr:rowOff>
        </xdr:to>
        <xdr:pic>
          <xdr:nvPicPr>
            <xdr:cNvPr id="149" name="図 148">
              <a:extLst>
                <a:ext uri="{FF2B5EF4-FFF2-40B4-BE49-F238E27FC236}">
                  <a16:creationId xmlns:a16="http://schemas.microsoft.com/office/drawing/2014/main" id="{CAC51A8A-C999-4A4B-940B-406AB30A971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積算形式作成例用!$B$24:$E$30" spid="_x0000_s41047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3364308" y="19951212"/>
              <a:ext cx="12825398" cy="8653939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0</xdr:colOff>
      <xdr:row>0</xdr:row>
      <xdr:rowOff>0</xdr:rowOff>
    </xdr:from>
    <xdr:to>
      <xdr:col>12</xdr:col>
      <xdr:colOff>1</xdr:colOff>
      <xdr:row>0</xdr:row>
      <xdr:rowOff>1131701</xdr:rowOff>
    </xdr:to>
    <xdr:sp macro="" textlink="">
      <xdr:nvSpPr>
        <xdr:cNvPr id="138" name="正方形/長方形 137">
          <a:extLst>
            <a:ext uri="{FF2B5EF4-FFF2-40B4-BE49-F238E27FC236}">
              <a16:creationId xmlns:a16="http://schemas.microsoft.com/office/drawing/2014/main" id="{97646ECC-0E02-410B-B376-897FF080F2AB}"/>
            </a:ext>
          </a:extLst>
        </xdr:cNvPr>
        <xdr:cNvSpPr/>
      </xdr:nvSpPr>
      <xdr:spPr>
        <a:xfrm>
          <a:off x="277091" y="0"/>
          <a:ext cx="13040592" cy="11317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kumimoji="1" lang="ja-JP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作成例</a:t>
          </a:r>
          <a:r>
            <a:rPr kumimoji="1" lang="en-US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】</a:t>
          </a:r>
          <a:r>
            <a:rPr kumimoji="1" lang="ja-JP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計測の方法が「</a:t>
          </a:r>
          <a:r>
            <a:rPr kumimoji="1" lang="ja-JP" altLang="en-US" sz="28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積算計の読み取り値を記録</a:t>
          </a:r>
          <a:r>
            <a:rPr kumimoji="1" lang="ja-JP" altLang="ja-JP" sz="2800" b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」の場合</a:t>
          </a:r>
          <a:endParaRPr kumimoji="1" lang="en-US" altLang="ja-JP" sz="2800" b="1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19</xdr:col>
      <xdr:colOff>1</xdr:colOff>
      <xdr:row>60</xdr:row>
      <xdr:rowOff>0</xdr:rowOff>
    </xdr:from>
    <xdr:to>
      <xdr:col>22</xdr:col>
      <xdr:colOff>1</xdr:colOff>
      <xdr:row>61</xdr:row>
      <xdr:rowOff>0</xdr:rowOff>
    </xdr:to>
    <xdr:sp macro="" textlink="">
      <xdr:nvSpPr>
        <xdr:cNvPr id="119" name="正方形/長方形 118">
          <a:extLst>
            <a:ext uri="{FF2B5EF4-FFF2-40B4-BE49-F238E27FC236}">
              <a16:creationId xmlns:a16="http://schemas.microsoft.com/office/drawing/2014/main" id="{F73F90E9-8AE6-41C4-B9C1-09851CBC5A36}"/>
            </a:ext>
          </a:extLst>
        </xdr:cNvPr>
        <xdr:cNvSpPr/>
      </xdr:nvSpPr>
      <xdr:spPr>
        <a:xfrm>
          <a:off x="21975537" y="18505714"/>
          <a:ext cx="3551464" cy="2857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6</xdr:col>
      <xdr:colOff>9814</xdr:colOff>
      <xdr:row>6</xdr:row>
      <xdr:rowOff>0</xdr:rowOff>
    </xdr:from>
    <xdr:to>
      <xdr:col>6</xdr:col>
      <xdr:colOff>754637</xdr:colOff>
      <xdr:row>7</xdr:row>
      <xdr:rowOff>141719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D2F7385C-38B4-4D1E-A7FA-360B9413A799}"/>
            </a:ext>
          </a:extLst>
        </xdr:cNvPr>
        <xdr:cNvGrpSpPr/>
      </xdr:nvGrpSpPr>
      <xdr:grpSpPr>
        <a:xfrm>
          <a:off x="5579671" y="3048000"/>
          <a:ext cx="744823" cy="432005"/>
          <a:chOff x="5478030" y="3039341"/>
          <a:chExt cx="744823" cy="427469"/>
        </a:xfrm>
      </xdr:grpSpPr>
      <xdr:cxnSp macro="">
        <xdr:nvCxnSpPr>
          <xdr:cNvPr id="7" name="直線矢印コネクタ 77">
            <a:extLst>
              <a:ext uri="{FF2B5EF4-FFF2-40B4-BE49-F238E27FC236}">
                <a16:creationId xmlns:a16="http://schemas.microsoft.com/office/drawing/2014/main" id="{67F5DD34-7BD8-74F5-5B7B-A99815D53383}"/>
              </a:ext>
            </a:extLst>
          </xdr:cNvPr>
          <xdr:cNvCxnSpPr>
            <a:cxnSpLocks/>
            <a:stCxn id="8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8" name="正方形/長方形 7">
            <a:extLst>
              <a:ext uri="{FF2B5EF4-FFF2-40B4-BE49-F238E27FC236}">
                <a16:creationId xmlns:a16="http://schemas.microsoft.com/office/drawing/2014/main" id="{271E3857-01E6-5E9E-625D-22FA0929E2C5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</a:t>
            </a:r>
          </a:p>
        </xdr:txBody>
      </xdr:sp>
    </xdr:grpSp>
    <xdr:clientData/>
  </xdr:twoCellAnchor>
  <xdr:twoCellAnchor>
    <xdr:from>
      <xdr:col>5</xdr:col>
      <xdr:colOff>219653</xdr:colOff>
      <xdr:row>4</xdr:row>
      <xdr:rowOff>143387</xdr:rowOff>
    </xdr:from>
    <xdr:to>
      <xdr:col>6</xdr:col>
      <xdr:colOff>0</xdr:colOff>
      <xdr:row>5</xdr:row>
      <xdr:rowOff>278244</xdr:rowOff>
    </xdr:to>
    <xdr:grpSp>
      <xdr:nvGrpSpPr>
        <xdr:cNvPr id="9" name="グループ化 8">
          <a:extLst>
            <a:ext uri="{FF2B5EF4-FFF2-40B4-BE49-F238E27FC236}">
              <a16:creationId xmlns:a16="http://schemas.microsoft.com/office/drawing/2014/main" id="{5CCC39D9-A08D-4945-B2FA-19FD82312B1F}"/>
            </a:ext>
          </a:extLst>
        </xdr:cNvPr>
        <xdr:cNvGrpSpPr/>
      </xdr:nvGrpSpPr>
      <xdr:grpSpPr>
        <a:xfrm>
          <a:off x="4510439" y="2610816"/>
          <a:ext cx="1059418" cy="425142"/>
          <a:chOff x="4401994" y="2611228"/>
          <a:chExt cx="1066222" cy="420607"/>
        </a:xfrm>
      </xdr:grpSpPr>
      <xdr:cxnSp macro="">
        <xdr:nvCxnSpPr>
          <xdr:cNvPr id="10" name="直線矢印コネクタ 61">
            <a:extLst>
              <a:ext uri="{FF2B5EF4-FFF2-40B4-BE49-F238E27FC236}">
                <a16:creationId xmlns:a16="http://schemas.microsoft.com/office/drawing/2014/main" id="{F34C33AD-2CA3-BB00-9880-9E60EA1FFB76}"/>
              </a:ext>
            </a:extLst>
          </xdr:cNvPr>
          <xdr:cNvCxnSpPr>
            <a:cxnSpLocks/>
            <a:stCxn id="11" idx="1"/>
          </xdr:cNvCxnSpPr>
        </xdr:nvCxnSpPr>
        <xdr:spPr>
          <a:xfrm rot="10800000" flipV="1">
            <a:off x="4401994" y="2792815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1" name="正方形/長方形 10">
            <a:extLst>
              <a:ext uri="{FF2B5EF4-FFF2-40B4-BE49-F238E27FC236}">
                <a16:creationId xmlns:a16="http://schemas.microsoft.com/office/drawing/2014/main" id="{F491BFA8-1AA4-A89E-FC71-CFBDD2B0F8B9}"/>
              </a:ext>
            </a:extLst>
          </xdr:cNvPr>
          <xdr:cNvSpPr>
            <a:spLocks noChangeAspect="1"/>
          </xdr:cNvSpPr>
        </xdr:nvSpPr>
        <xdr:spPr>
          <a:xfrm>
            <a:off x="5059975" y="2611228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</a:t>
            </a:r>
          </a:p>
        </xdr:txBody>
      </xdr:sp>
    </xdr:grpSp>
    <xdr:clientData/>
  </xdr:twoCellAnchor>
  <xdr:twoCellAnchor>
    <xdr:from>
      <xdr:col>6</xdr:col>
      <xdr:colOff>8659</xdr:colOff>
      <xdr:row>12</xdr:row>
      <xdr:rowOff>285506</xdr:rowOff>
    </xdr:from>
    <xdr:to>
      <xdr:col>6</xdr:col>
      <xdr:colOff>756915</xdr:colOff>
      <xdr:row>14</xdr:row>
      <xdr:rowOff>77181</xdr:rowOff>
    </xdr:to>
    <xdr:grpSp>
      <xdr:nvGrpSpPr>
        <xdr:cNvPr id="12" name="グループ化 11">
          <a:extLst>
            <a:ext uri="{FF2B5EF4-FFF2-40B4-BE49-F238E27FC236}">
              <a16:creationId xmlns:a16="http://schemas.microsoft.com/office/drawing/2014/main" id="{F0045B78-33EF-4381-B410-8D3DC4A93021}"/>
            </a:ext>
          </a:extLst>
        </xdr:cNvPr>
        <xdr:cNvGrpSpPr/>
      </xdr:nvGrpSpPr>
      <xdr:grpSpPr>
        <a:xfrm>
          <a:off x="5578516" y="5075220"/>
          <a:ext cx="748256" cy="372247"/>
          <a:chOff x="5475720" y="3293919"/>
          <a:chExt cx="751431" cy="363175"/>
        </a:xfrm>
      </xdr:grpSpPr>
      <xdr:cxnSp macro="">
        <xdr:nvCxnSpPr>
          <xdr:cNvPr id="13" name="直線矢印コネクタ 12">
            <a:extLst>
              <a:ext uri="{FF2B5EF4-FFF2-40B4-BE49-F238E27FC236}">
                <a16:creationId xmlns:a16="http://schemas.microsoft.com/office/drawing/2014/main" id="{3CB4BD58-6352-4875-57E9-451CE27909F3}"/>
              </a:ext>
            </a:extLst>
          </xdr:cNvPr>
          <xdr:cNvCxnSpPr>
            <a:cxnSpLocks/>
            <a:stCxn id="14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4" name="正方形/長方形 13">
            <a:extLst>
              <a:ext uri="{FF2B5EF4-FFF2-40B4-BE49-F238E27FC236}">
                <a16:creationId xmlns:a16="http://schemas.microsoft.com/office/drawing/2014/main" id="{269CC403-D473-99B1-1795-1A82CBEC9529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6</a:t>
            </a:r>
          </a:p>
        </xdr:txBody>
      </xdr:sp>
    </xdr:grpSp>
    <xdr:clientData/>
  </xdr:twoCellAnchor>
  <xdr:twoCellAnchor>
    <xdr:from>
      <xdr:col>6</xdr:col>
      <xdr:colOff>8659</xdr:colOff>
      <xdr:row>7</xdr:row>
      <xdr:rowOff>246784</xdr:rowOff>
    </xdr:from>
    <xdr:to>
      <xdr:col>6</xdr:col>
      <xdr:colOff>760090</xdr:colOff>
      <xdr:row>9</xdr:row>
      <xdr:rowOff>38459</xdr:rowOff>
    </xdr:to>
    <xdr:grpSp>
      <xdr:nvGrpSpPr>
        <xdr:cNvPr id="15" name="グループ化 14">
          <a:extLst>
            <a:ext uri="{FF2B5EF4-FFF2-40B4-BE49-F238E27FC236}">
              <a16:creationId xmlns:a16="http://schemas.microsoft.com/office/drawing/2014/main" id="{A78E8F51-DC17-4562-AA9D-CD43C2C52DB1}"/>
            </a:ext>
          </a:extLst>
        </xdr:cNvPr>
        <xdr:cNvGrpSpPr/>
      </xdr:nvGrpSpPr>
      <xdr:grpSpPr>
        <a:xfrm>
          <a:off x="5578516" y="3585070"/>
          <a:ext cx="751431" cy="372246"/>
          <a:chOff x="5475720" y="3293919"/>
          <a:chExt cx="751431" cy="363175"/>
        </a:xfrm>
      </xdr:grpSpPr>
      <xdr:cxnSp macro="">
        <xdr:nvCxnSpPr>
          <xdr:cNvPr id="16" name="直線矢印コネクタ 15">
            <a:extLst>
              <a:ext uri="{FF2B5EF4-FFF2-40B4-BE49-F238E27FC236}">
                <a16:creationId xmlns:a16="http://schemas.microsoft.com/office/drawing/2014/main" id="{40218CAD-315C-D84B-FE1A-B03E86C6AE73}"/>
              </a:ext>
            </a:extLst>
          </xdr:cNvPr>
          <xdr:cNvCxnSpPr>
            <a:cxnSpLocks/>
            <a:stCxn id="17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7" name="正方形/長方形 16">
            <a:extLst>
              <a:ext uri="{FF2B5EF4-FFF2-40B4-BE49-F238E27FC236}">
                <a16:creationId xmlns:a16="http://schemas.microsoft.com/office/drawing/2014/main" id="{1CEC63B4-3F95-0146-1147-26C912BD9F02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3</a:t>
            </a:r>
          </a:p>
        </xdr:txBody>
      </xdr:sp>
    </xdr:grpSp>
    <xdr:clientData/>
  </xdr:twoCellAnchor>
  <xdr:twoCellAnchor>
    <xdr:from>
      <xdr:col>6</xdr:col>
      <xdr:colOff>17319</xdr:colOff>
      <xdr:row>11</xdr:row>
      <xdr:rowOff>44641</xdr:rowOff>
    </xdr:from>
    <xdr:to>
      <xdr:col>6</xdr:col>
      <xdr:colOff>762142</xdr:colOff>
      <xdr:row>12</xdr:row>
      <xdr:rowOff>191203</xdr:rowOff>
    </xdr:to>
    <xdr:grpSp>
      <xdr:nvGrpSpPr>
        <xdr:cNvPr id="18" name="グループ化 17">
          <a:extLst>
            <a:ext uri="{FF2B5EF4-FFF2-40B4-BE49-F238E27FC236}">
              <a16:creationId xmlns:a16="http://schemas.microsoft.com/office/drawing/2014/main" id="{97AC58A0-5813-4949-A81F-63469A5514DC}"/>
            </a:ext>
          </a:extLst>
        </xdr:cNvPr>
        <xdr:cNvGrpSpPr/>
      </xdr:nvGrpSpPr>
      <xdr:grpSpPr>
        <a:xfrm>
          <a:off x="5587176" y="4544070"/>
          <a:ext cx="744823" cy="436847"/>
          <a:chOff x="5478030" y="3039341"/>
          <a:chExt cx="744823" cy="427469"/>
        </a:xfrm>
      </xdr:grpSpPr>
      <xdr:cxnSp macro="">
        <xdr:nvCxnSpPr>
          <xdr:cNvPr id="19" name="直線矢印コネクタ 77">
            <a:extLst>
              <a:ext uri="{FF2B5EF4-FFF2-40B4-BE49-F238E27FC236}">
                <a16:creationId xmlns:a16="http://schemas.microsoft.com/office/drawing/2014/main" id="{BEFB228A-2707-5F1B-F10B-544D841EAD90}"/>
              </a:ext>
            </a:extLst>
          </xdr:cNvPr>
          <xdr:cNvCxnSpPr>
            <a:cxnSpLocks/>
            <a:stCxn id="20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0" name="正方形/長方形 19">
            <a:extLst>
              <a:ext uri="{FF2B5EF4-FFF2-40B4-BE49-F238E27FC236}">
                <a16:creationId xmlns:a16="http://schemas.microsoft.com/office/drawing/2014/main" id="{06CC4F4C-400E-F692-F82C-6EFE28152A87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5</a:t>
            </a:r>
          </a:p>
        </xdr:txBody>
      </xdr:sp>
    </xdr:grpSp>
    <xdr:clientData/>
  </xdr:twoCellAnchor>
  <xdr:twoCellAnchor>
    <xdr:from>
      <xdr:col>5</xdr:col>
      <xdr:colOff>216478</xdr:colOff>
      <xdr:row>9</xdr:row>
      <xdr:rowOff>150893</xdr:rowOff>
    </xdr:from>
    <xdr:to>
      <xdr:col>6</xdr:col>
      <xdr:colOff>0</xdr:colOff>
      <xdr:row>11</xdr:row>
      <xdr:rowOff>0</xdr:rowOff>
    </xdr:to>
    <xdr:grpSp>
      <xdr:nvGrpSpPr>
        <xdr:cNvPr id="21" name="グループ化 20">
          <a:extLst>
            <a:ext uri="{FF2B5EF4-FFF2-40B4-BE49-F238E27FC236}">
              <a16:creationId xmlns:a16="http://schemas.microsoft.com/office/drawing/2014/main" id="{F7542FCA-BC74-4541-B8F3-15A020437759}"/>
            </a:ext>
          </a:extLst>
        </xdr:cNvPr>
        <xdr:cNvGrpSpPr/>
      </xdr:nvGrpSpPr>
      <xdr:grpSpPr>
        <a:xfrm>
          <a:off x="4507264" y="4069750"/>
          <a:ext cx="1062593" cy="429679"/>
          <a:chOff x="4401994" y="2611228"/>
          <a:chExt cx="1066222" cy="420607"/>
        </a:xfrm>
      </xdr:grpSpPr>
      <xdr:cxnSp macro="">
        <xdr:nvCxnSpPr>
          <xdr:cNvPr id="22" name="直線矢印コネクタ 61">
            <a:extLst>
              <a:ext uri="{FF2B5EF4-FFF2-40B4-BE49-F238E27FC236}">
                <a16:creationId xmlns:a16="http://schemas.microsoft.com/office/drawing/2014/main" id="{8A60FD03-8998-478F-4B8F-916C97B99520}"/>
              </a:ext>
            </a:extLst>
          </xdr:cNvPr>
          <xdr:cNvCxnSpPr>
            <a:cxnSpLocks/>
            <a:stCxn id="23" idx="1"/>
          </xdr:cNvCxnSpPr>
        </xdr:nvCxnSpPr>
        <xdr:spPr>
          <a:xfrm rot="10800000" flipV="1">
            <a:off x="4401994" y="2792815"/>
            <a:ext cx="657982" cy="239020"/>
          </a:xfrm>
          <a:prstGeom prst="bentConnector3">
            <a:avLst>
              <a:gd name="adj1" fmla="val 100666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3" name="正方形/長方形 22">
            <a:extLst>
              <a:ext uri="{FF2B5EF4-FFF2-40B4-BE49-F238E27FC236}">
                <a16:creationId xmlns:a16="http://schemas.microsoft.com/office/drawing/2014/main" id="{371FED49-362C-C166-EE51-89EF2F464816}"/>
              </a:ext>
            </a:extLst>
          </xdr:cNvPr>
          <xdr:cNvSpPr>
            <a:spLocks noChangeAspect="1"/>
          </xdr:cNvSpPr>
        </xdr:nvSpPr>
        <xdr:spPr>
          <a:xfrm>
            <a:off x="5059975" y="2611228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4</a:t>
            </a:r>
          </a:p>
        </xdr:txBody>
      </xdr:sp>
    </xdr:grpSp>
    <xdr:clientData/>
  </xdr:twoCellAnchor>
  <xdr:twoCellAnchor>
    <xdr:from>
      <xdr:col>6</xdr:col>
      <xdr:colOff>6638</xdr:colOff>
      <xdr:row>15</xdr:row>
      <xdr:rowOff>112530</xdr:rowOff>
    </xdr:from>
    <xdr:to>
      <xdr:col>6</xdr:col>
      <xdr:colOff>754894</xdr:colOff>
      <xdr:row>16</xdr:row>
      <xdr:rowOff>193129</xdr:rowOff>
    </xdr:to>
    <xdr:grpSp>
      <xdr:nvGrpSpPr>
        <xdr:cNvPr id="24" name="グループ化 23">
          <a:extLst>
            <a:ext uri="{FF2B5EF4-FFF2-40B4-BE49-F238E27FC236}">
              <a16:creationId xmlns:a16="http://schemas.microsoft.com/office/drawing/2014/main" id="{00EFABBA-BC0F-4F43-936D-F04EAE7E54BA}"/>
            </a:ext>
          </a:extLst>
        </xdr:cNvPr>
        <xdr:cNvGrpSpPr/>
      </xdr:nvGrpSpPr>
      <xdr:grpSpPr>
        <a:xfrm>
          <a:off x="5576495" y="5773101"/>
          <a:ext cx="748256" cy="370885"/>
          <a:chOff x="5475720" y="3293919"/>
          <a:chExt cx="751431" cy="363175"/>
        </a:xfrm>
      </xdr:grpSpPr>
      <xdr:cxnSp macro="">
        <xdr:nvCxnSpPr>
          <xdr:cNvPr id="25" name="直線矢印コネクタ 24">
            <a:extLst>
              <a:ext uri="{FF2B5EF4-FFF2-40B4-BE49-F238E27FC236}">
                <a16:creationId xmlns:a16="http://schemas.microsoft.com/office/drawing/2014/main" id="{8F8A0D73-0AA7-00E2-7C0F-B771920D3377}"/>
              </a:ext>
            </a:extLst>
          </xdr:cNvPr>
          <xdr:cNvCxnSpPr>
            <a:cxnSpLocks/>
            <a:stCxn id="56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6" name="正方形/長方形 55">
            <a:extLst>
              <a:ext uri="{FF2B5EF4-FFF2-40B4-BE49-F238E27FC236}">
                <a16:creationId xmlns:a16="http://schemas.microsoft.com/office/drawing/2014/main" id="{B43F8930-E2D3-4FB5-CE86-1A81A8CBCF65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7</a:t>
            </a:r>
          </a:p>
        </xdr:txBody>
      </xdr:sp>
    </xdr:grpSp>
    <xdr:clientData/>
  </xdr:twoCellAnchor>
  <xdr:twoCellAnchor>
    <xdr:from>
      <xdr:col>12</xdr:col>
      <xdr:colOff>13147</xdr:colOff>
      <xdr:row>6</xdr:row>
      <xdr:rowOff>264630</xdr:rowOff>
    </xdr:from>
    <xdr:to>
      <xdr:col>12</xdr:col>
      <xdr:colOff>758228</xdr:colOff>
      <xdr:row>8</xdr:row>
      <xdr:rowOff>62655</xdr:rowOff>
    </xdr:to>
    <xdr:grpSp>
      <xdr:nvGrpSpPr>
        <xdr:cNvPr id="58" name="グループ化 57">
          <a:extLst>
            <a:ext uri="{FF2B5EF4-FFF2-40B4-BE49-F238E27FC236}">
              <a16:creationId xmlns:a16="http://schemas.microsoft.com/office/drawing/2014/main" id="{728EADC5-AB80-42D2-AF78-254D4679199C}"/>
            </a:ext>
          </a:extLst>
        </xdr:cNvPr>
        <xdr:cNvGrpSpPr/>
      </xdr:nvGrpSpPr>
      <xdr:grpSpPr>
        <a:xfrm>
          <a:off x="13257433" y="3312630"/>
          <a:ext cx="745081" cy="378596"/>
          <a:chOff x="5475720" y="3293919"/>
          <a:chExt cx="751431" cy="363175"/>
        </a:xfrm>
      </xdr:grpSpPr>
      <xdr:cxnSp macro="">
        <xdr:nvCxnSpPr>
          <xdr:cNvPr id="78" name="直線矢印コネクタ 77">
            <a:extLst>
              <a:ext uri="{FF2B5EF4-FFF2-40B4-BE49-F238E27FC236}">
                <a16:creationId xmlns:a16="http://schemas.microsoft.com/office/drawing/2014/main" id="{DFFA6F86-8500-0C42-019C-B7DE1AC5ECA4}"/>
              </a:ext>
            </a:extLst>
          </xdr:cNvPr>
          <xdr:cNvCxnSpPr>
            <a:cxnSpLocks/>
            <a:stCxn id="79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9" name="正方形/長方形 78">
            <a:extLst>
              <a:ext uri="{FF2B5EF4-FFF2-40B4-BE49-F238E27FC236}">
                <a16:creationId xmlns:a16="http://schemas.microsoft.com/office/drawing/2014/main" id="{37729EC9-16EF-C729-FCEE-0C7107135475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8</a:t>
            </a:r>
          </a:p>
        </xdr:txBody>
      </xdr:sp>
    </xdr:grpSp>
    <xdr:clientData/>
  </xdr:twoCellAnchor>
  <xdr:twoCellAnchor>
    <xdr:from>
      <xdr:col>12</xdr:col>
      <xdr:colOff>0</xdr:colOff>
      <xdr:row>8</xdr:row>
      <xdr:rowOff>236702</xdr:rowOff>
    </xdr:from>
    <xdr:to>
      <xdr:col>12</xdr:col>
      <xdr:colOff>745081</xdr:colOff>
      <xdr:row>10</xdr:row>
      <xdr:rowOff>41077</xdr:rowOff>
    </xdr:to>
    <xdr:grpSp>
      <xdr:nvGrpSpPr>
        <xdr:cNvPr id="80" name="グループ化 79">
          <a:extLst>
            <a:ext uri="{FF2B5EF4-FFF2-40B4-BE49-F238E27FC236}">
              <a16:creationId xmlns:a16="http://schemas.microsoft.com/office/drawing/2014/main" id="{C89E6389-C804-480D-8FFF-78C5557A0087}"/>
            </a:ext>
          </a:extLst>
        </xdr:cNvPr>
        <xdr:cNvGrpSpPr/>
      </xdr:nvGrpSpPr>
      <xdr:grpSpPr>
        <a:xfrm>
          <a:off x="13244286" y="3865273"/>
          <a:ext cx="745081" cy="384947"/>
          <a:chOff x="5475720" y="3293919"/>
          <a:chExt cx="751431" cy="363175"/>
        </a:xfrm>
      </xdr:grpSpPr>
      <xdr:cxnSp macro="">
        <xdr:nvCxnSpPr>
          <xdr:cNvPr id="81" name="直線矢印コネクタ 80">
            <a:extLst>
              <a:ext uri="{FF2B5EF4-FFF2-40B4-BE49-F238E27FC236}">
                <a16:creationId xmlns:a16="http://schemas.microsoft.com/office/drawing/2014/main" id="{18000A64-4FAD-75E8-E2C1-5EB190F74D6F}"/>
              </a:ext>
            </a:extLst>
          </xdr:cNvPr>
          <xdr:cNvCxnSpPr>
            <a:cxnSpLocks/>
            <a:stCxn id="82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82" name="正方形/長方形 81">
            <a:extLst>
              <a:ext uri="{FF2B5EF4-FFF2-40B4-BE49-F238E27FC236}">
                <a16:creationId xmlns:a16="http://schemas.microsoft.com/office/drawing/2014/main" id="{E330541E-D305-5EFC-98F3-D0D7BE62E995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9</a:t>
            </a:r>
          </a:p>
        </xdr:txBody>
      </xdr:sp>
    </xdr:grpSp>
    <xdr:clientData/>
  </xdr:twoCellAnchor>
  <xdr:twoCellAnchor>
    <xdr:from>
      <xdr:col>7</xdr:col>
      <xdr:colOff>0</xdr:colOff>
      <xdr:row>5</xdr:row>
      <xdr:rowOff>282683</xdr:rowOff>
    </xdr:from>
    <xdr:to>
      <xdr:col>12</xdr:col>
      <xdr:colOff>0</xdr:colOff>
      <xdr:row>8</xdr:row>
      <xdr:rowOff>282683</xdr:rowOff>
    </xdr:to>
    <xdr:sp macro="" textlink="">
      <xdr:nvSpPr>
        <xdr:cNvPr id="83" name="正方形/長方形 82">
          <a:extLst>
            <a:ext uri="{FF2B5EF4-FFF2-40B4-BE49-F238E27FC236}">
              <a16:creationId xmlns:a16="http://schemas.microsoft.com/office/drawing/2014/main" id="{D7F19A4E-60CD-4B6E-83FB-E80640257153}"/>
            </a:ext>
          </a:extLst>
        </xdr:cNvPr>
        <xdr:cNvSpPr/>
      </xdr:nvSpPr>
      <xdr:spPr>
        <a:xfrm>
          <a:off x="6737350" y="3032233"/>
          <a:ext cx="6413500" cy="8572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0</xdr:colOff>
      <xdr:row>11</xdr:row>
      <xdr:rowOff>105104</xdr:rowOff>
    </xdr:from>
    <xdr:to>
      <xdr:col>12</xdr:col>
      <xdr:colOff>745081</xdr:colOff>
      <xdr:row>12</xdr:row>
      <xdr:rowOff>192163</xdr:rowOff>
    </xdr:to>
    <xdr:grpSp>
      <xdr:nvGrpSpPr>
        <xdr:cNvPr id="84" name="グループ化 83">
          <a:extLst>
            <a:ext uri="{FF2B5EF4-FFF2-40B4-BE49-F238E27FC236}">
              <a16:creationId xmlns:a16="http://schemas.microsoft.com/office/drawing/2014/main" id="{FA275268-0D37-4EEF-B958-2FDBB8D064FA}"/>
            </a:ext>
          </a:extLst>
        </xdr:cNvPr>
        <xdr:cNvGrpSpPr/>
      </xdr:nvGrpSpPr>
      <xdr:grpSpPr>
        <a:xfrm>
          <a:off x="13244286" y="4604533"/>
          <a:ext cx="745081" cy="377344"/>
          <a:chOff x="5475720" y="3293919"/>
          <a:chExt cx="751431" cy="363175"/>
        </a:xfrm>
      </xdr:grpSpPr>
      <xdr:cxnSp macro="">
        <xdr:nvCxnSpPr>
          <xdr:cNvPr id="85" name="直線矢印コネクタ 84">
            <a:extLst>
              <a:ext uri="{FF2B5EF4-FFF2-40B4-BE49-F238E27FC236}">
                <a16:creationId xmlns:a16="http://schemas.microsoft.com/office/drawing/2014/main" id="{29E6B24B-C999-BFD2-4A39-440D34ABF868}"/>
              </a:ext>
            </a:extLst>
          </xdr:cNvPr>
          <xdr:cNvCxnSpPr>
            <a:cxnSpLocks/>
            <a:stCxn id="86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86" name="正方形/長方形 85">
            <a:extLst>
              <a:ext uri="{FF2B5EF4-FFF2-40B4-BE49-F238E27FC236}">
                <a16:creationId xmlns:a16="http://schemas.microsoft.com/office/drawing/2014/main" id="{7A5575B3-440F-CBEF-AF0B-1D4B2E8AAF5C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10</a:t>
            </a:r>
          </a:p>
        </xdr:txBody>
      </xdr:sp>
    </xdr:grpSp>
    <xdr:clientData/>
  </xdr:twoCellAnchor>
  <xdr:twoCellAnchor>
    <xdr:from>
      <xdr:col>7</xdr:col>
      <xdr:colOff>0</xdr:colOff>
      <xdr:row>10</xdr:row>
      <xdr:rowOff>1</xdr:rowOff>
    </xdr:from>
    <xdr:to>
      <xdr:col>12</xdr:col>
      <xdr:colOff>0</xdr:colOff>
      <xdr:row>14</xdr:row>
      <xdr:rowOff>1</xdr:rowOff>
    </xdr:to>
    <xdr:sp macro="" textlink="">
      <xdr:nvSpPr>
        <xdr:cNvPr id="87" name="正方形/長方形 86">
          <a:extLst>
            <a:ext uri="{FF2B5EF4-FFF2-40B4-BE49-F238E27FC236}">
              <a16:creationId xmlns:a16="http://schemas.microsoft.com/office/drawing/2014/main" id="{72EE66B2-DE5A-4CDF-9E6A-42A391F7322F}"/>
            </a:ext>
          </a:extLst>
        </xdr:cNvPr>
        <xdr:cNvSpPr/>
      </xdr:nvSpPr>
      <xdr:spPr>
        <a:xfrm>
          <a:off x="6914029" y="4224619"/>
          <a:ext cx="6443383" cy="116541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6569</xdr:colOff>
      <xdr:row>14</xdr:row>
      <xdr:rowOff>256189</xdr:rowOff>
    </xdr:from>
    <xdr:to>
      <xdr:col>12</xdr:col>
      <xdr:colOff>751650</xdr:colOff>
      <xdr:row>16</xdr:row>
      <xdr:rowOff>54214</xdr:rowOff>
    </xdr:to>
    <xdr:grpSp>
      <xdr:nvGrpSpPr>
        <xdr:cNvPr id="88" name="グループ化 87">
          <a:extLst>
            <a:ext uri="{FF2B5EF4-FFF2-40B4-BE49-F238E27FC236}">
              <a16:creationId xmlns:a16="http://schemas.microsoft.com/office/drawing/2014/main" id="{16823618-2DDC-4E4B-A58A-0E8C385DB21A}"/>
            </a:ext>
          </a:extLst>
        </xdr:cNvPr>
        <xdr:cNvGrpSpPr/>
      </xdr:nvGrpSpPr>
      <xdr:grpSpPr>
        <a:xfrm>
          <a:off x="13250855" y="5626475"/>
          <a:ext cx="745081" cy="378596"/>
          <a:chOff x="5475720" y="3293919"/>
          <a:chExt cx="751431" cy="363175"/>
        </a:xfrm>
      </xdr:grpSpPr>
      <xdr:cxnSp macro="">
        <xdr:nvCxnSpPr>
          <xdr:cNvPr id="89" name="直線矢印コネクタ 88">
            <a:extLst>
              <a:ext uri="{FF2B5EF4-FFF2-40B4-BE49-F238E27FC236}">
                <a16:creationId xmlns:a16="http://schemas.microsoft.com/office/drawing/2014/main" id="{CD7B9823-50B9-128A-91E6-4EA62756EA37}"/>
              </a:ext>
            </a:extLst>
          </xdr:cNvPr>
          <xdr:cNvCxnSpPr>
            <a:cxnSpLocks/>
            <a:stCxn id="90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90" name="正方形/長方形 89">
            <a:extLst>
              <a:ext uri="{FF2B5EF4-FFF2-40B4-BE49-F238E27FC236}">
                <a16:creationId xmlns:a16="http://schemas.microsoft.com/office/drawing/2014/main" id="{E9F71742-3058-8409-9BD0-FBAEF5CD7BC5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11</a:t>
            </a:r>
          </a:p>
        </xdr:txBody>
      </xdr:sp>
    </xdr:grpSp>
    <xdr:clientData/>
  </xdr:twoCellAnchor>
  <xdr:twoCellAnchor>
    <xdr:from>
      <xdr:col>7</xdr:col>
      <xdr:colOff>0</xdr:colOff>
      <xdr:row>19</xdr:row>
      <xdr:rowOff>6569</xdr:rowOff>
    </xdr:from>
    <xdr:to>
      <xdr:col>12</xdr:col>
      <xdr:colOff>1</xdr:colOff>
      <xdr:row>21</xdr:row>
      <xdr:rowOff>0</xdr:rowOff>
    </xdr:to>
    <xdr:sp macro="" textlink="">
      <xdr:nvSpPr>
        <xdr:cNvPr id="91" name="正方形/長方形 90">
          <a:extLst>
            <a:ext uri="{FF2B5EF4-FFF2-40B4-BE49-F238E27FC236}">
              <a16:creationId xmlns:a16="http://schemas.microsoft.com/office/drawing/2014/main" id="{A3C4B0F8-2215-40FC-A6A7-2EF4952027B2}"/>
            </a:ext>
          </a:extLst>
        </xdr:cNvPr>
        <xdr:cNvSpPr/>
      </xdr:nvSpPr>
      <xdr:spPr>
        <a:xfrm>
          <a:off x="6737350" y="6756619"/>
          <a:ext cx="6413501" cy="564931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19707</xdr:colOff>
      <xdr:row>19</xdr:row>
      <xdr:rowOff>98535</xdr:rowOff>
    </xdr:from>
    <xdr:to>
      <xdr:col>12</xdr:col>
      <xdr:colOff>764788</xdr:colOff>
      <xdr:row>20</xdr:row>
      <xdr:rowOff>182419</xdr:rowOff>
    </xdr:to>
    <xdr:grpSp>
      <xdr:nvGrpSpPr>
        <xdr:cNvPr id="92" name="グループ化 91">
          <a:extLst>
            <a:ext uri="{FF2B5EF4-FFF2-40B4-BE49-F238E27FC236}">
              <a16:creationId xmlns:a16="http://schemas.microsoft.com/office/drawing/2014/main" id="{887C9196-7D25-4FEC-9EB6-C1339BD2B495}"/>
            </a:ext>
          </a:extLst>
        </xdr:cNvPr>
        <xdr:cNvGrpSpPr/>
      </xdr:nvGrpSpPr>
      <xdr:grpSpPr>
        <a:xfrm>
          <a:off x="13263993" y="6920249"/>
          <a:ext cx="745081" cy="374170"/>
          <a:chOff x="5475720" y="3293919"/>
          <a:chExt cx="751431" cy="363175"/>
        </a:xfrm>
      </xdr:grpSpPr>
      <xdr:cxnSp macro="">
        <xdr:nvCxnSpPr>
          <xdr:cNvPr id="93" name="直線矢印コネクタ 92">
            <a:extLst>
              <a:ext uri="{FF2B5EF4-FFF2-40B4-BE49-F238E27FC236}">
                <a16:creationId xmlns:a16="http://schemas.microsoft.com/office/drawing/2014/main" id="{A5ADE50A-3CA6-8461-F4AE-1EE80494D1F4}"/>
              </a:ext>
            </a:extLst>
          </xdr:cNvPr>
          <xdr:cNvCxnSpPr>
            <a:cxnSpLocks/>
            <a:stCxn id="94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94" name="正方形/長方形 93">
            <a:extLst>
              <a:ext uri="{FF2B5EF4-FFF2-40B4-BE49-F238E27FC236}">
                <a16:creationId xmlns:a16="http://schemas.microsoft.com/office/drawing/2014/main" id="{96B1625C-F2AB-19DB-A7C6-3CB251E1B481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12</a:t>
            </a:r>
          </a:p>
        </xdr:txBody>
      </xdr:sp>
    </xdr:grpSp>
    <xdr:clientData/>
  </xdr:twoCellAnchor>
  <xdr:twoCellAnchor>
    <xdr:from>
      <xdr:col>17</xdr:col>
      <xdr:colOff>26276</xdr:colOff>
      <xdr:row>7</xdr:row>
      <xdr:rowOff>92185</xdr:rowOff>
    </xdr:from>
    <xdr:to>
      <xdr:col>17</xdr:col>
      <xdr:colOff>771357</xdr:colOff>
      <xdr:row>8</xdr:row>
      <xdr:rowOff>182419</xdr:rowOff>
    </xdr:to>
    <xdr:grpSp>
      <xdr:nvGrpSpPr>
        <xdr:cNvPr id="95" name="グループ化 94">
          <a:extLst>
            <a:ext uri="{FF2B5EF4-FFF2-40B4-BE49-F238E27FC236}">
              <a16:creationId xmlns:a16="http://schemas.microsoft.com/office/drawing/2014/main" id="{72A3A93D-74C2-4282-ABC0-6D911BF41D13}"/>
            </a:ext>
          </a:extLst>
        </xdr:cNvPr>
        <xdr:cNvGrpSpPr/>
      </xdr:nvGrpSpPr>
      <xdr:grpSpPr>
        <a:xfrm>
          <a:off x="19321205" y="3430471"/>
          <a:ext cx="745081" cy="380519"/>
          <a:chOff x="5475720" y="3293919"/>
          <a:chExt cx="751431" cy="363175"/>
        </a:xfrm>
      </xdr:grpSpPr>
      <xdr:cxnSp macro="">
        <xdr:nvCxnSpPr>
          <xdr:cNvPr id="96" name="直線矢印コネクタ 95">
            <a:extLst>
              <a:ext uri="{FF2B5EF4-FFF2-40B4-BE49-F238E27FC236}">
                <a16:creationId xmlns:a16="http://schemas.microsoft.com/office/drawing/2014/main" id="{C8BE36EB-3CF2-66B9-E29D-6AE82BDD8248}"/>
              </a:ext>
            </a:extLst>
          </xdr:cNvPr>
          <xdr:cNvCxnSpPr>
            <a:cxnSpLocks/>
            <a:stCxn id="97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97" name="正方形/長方形 96">
            <a:extLst>
              <a:ext uri="{FF2B5EF4-FFF2-40B4-BE49-F238E27FC236}">
                <a16:creationId xmlns:a16="http://schemas.microsoft.com/office/drawing/2014/main" id="{C0F0BC86-03F3-D699-A3A9-D23E49DF58DC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13</a:t>
            </a:r>
          </a:p>
        </xdr:txBody>
      </xdr:sp>
    </xdr:grpSp>
    <xdr:clientData/>
  </xdr:twoCellAnchor>
  <xdr:twoCellAnchor>
    <xdr:from>
      <xdr:col>13</xdr:col>
      <xdr:colOff>1</xdr:colOff>
      <xdr:row>6</xdr:row>
      <xdr:rowOff>0</xdr:rowOff>
    </xdr:from>
    <xdr:to>
      <xdr:col>17</xdr:col>
      <xdr:colOff>1</xdr:colOff>
      <xdr:row>10</xdr:row>
      <xdr:rowOff>0</xdr:rowOff>
    </xdr:to>
    <xdr:sp macro="" textlink="">
      <xdr:nvSpPr>
        <xdr:cNvPr id="98" name="正方形/長方形 97">
          <a:extLst>
            <a:ext uri="{FF2B5EF4-FFF2-40B4-BE49-F238E27FC236}">
              <a16:creationId xmlns:a16="http://schemas.microsoft.com/office/drawing/2014/main" id="{380BACED-B28A-4792-B5C9-AE0DDAB2A0FB}"/>
            </a:ext>
          </a:extLst>
        </xdr:cNvPr>
        <xdr:cNvSpPr/>
      </xdr:nvSpPr>
      <xdr:spPr>
        <a:xfrm>
          <a:off x="14065251" y="3035300"/>
          <a:ext cx="5143500" cy="11430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17</xdr:col>
      <xdr:colOff>19706</xdr:colOff>
      <xdr:row>12</xdr:row>
      <xdr:rowOff>243498</xdr:rowOff>
    </xdr:from>
    <xdr:to>
      <xdr:col>17</xdr:col>
      <xdr:colOff>761612</xdr:colOff>
      <xdr:row>14</xdr:row>
      <xdr:rowOff>38348</xdr:rowOff>
    </xdr:to>
    <xdr:grpSp>
      <xdr:nvGrpSpPr>
        <xdr:cNvPr id="99" name="グループ化 98">
          <a:extLst>
            <a:ext uri="{FF2B5EF4-FFF2-40B4-BE49-F238E27FC236}">
              <a16:creationId xmlns:a16="http://schemas.microsoft.com/office/drawing/2014/main" id="{48D39F39-6D2B-4D97-A821-75BBD2407D08}"/>
            </a:ext>
          </a:extLst>
        </xdr:cNvPr>
        <xdr:cNvGrpSpPr/>
      </xdr:nvGrpSpPr>
      <xdr:grpSpPr>
        <a:xfrm>
          <a:off x="19314635" y="5033212"/>
          <a:ext cx="741906" cy="375422"/>
          <a:chOff x="5475720" y="3293919"/>
          <a:chExt cx="751431" cy="363175"/>
        </a:xfrm>
      </xdr:grpSpPr>
      <xdr:cxnSp macro="">
        <xdr:nvCxnSpPr>
          <xdr:cNvPr id="100" name="直線矢印コネクタ 99">
            <a:extLst>
              <a:ext uri="{FF2B5EF4-FFF2-40B4-BE49-F238E27FC236}">
                <a16:creationId xmlns:a16="http://schemas.microsoft.com/office/drawing/2014/main" id="{8C9271E0-396D-CA34-ED86-D597A7015B4A}"/>
              </a:ext>
            </a:extLst>
          </xdr:cNvPr>
          <xdr:cNvCxnSpPr>
            <a:cxnSpLocks/>
            <a:stCxn id="101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1" name="正方形/長方形 100">
            <a:extLst>
              <a:ext uri="{FF2B5EF4-FFF2-40B4-BE49-F238E27FC236}">
                <a16:creationId xmlns:a16="http://schemas.microsoft.com/office/drawing/2014/main" id="{CC944AC9-FF6B-9FEA-BF7A-7624E887A03D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15</a:t>
            </a:r>
          </a:p>
        </xdr:txBody>
      </xdr:sp>
    </xdr:grpSp>
    <xdr:clientData/>
  </xdr:twoCellAnchor>
  <xdr:twoCellAnchor>
    <xdr:from>
      <xdr:col>17</xdr:col>
      <xdr:colOff>28365</xdr:colOff>
      <xdr:row>10</xdr:row>
      <xdr:rowOff>276115</xdr:rowOff>
    </xdr:from>
    <xdr:to>
      <xdr:col>17</xdr:col>
      <xdr:colOff>773188</xdr:colOff>
      <xdr:row>12</xdr:row>
      <xdr:rowOff>144784</xdr:rowOff>
    </xdr:to>
    <xdr:grpSp>
      <xdr:nvGrpSpPr>
        <xdr:cNvPr id="102" name="グループ化 101">
          <a:extLst>
            <a:ext uri="{FF2B5EF4-FFF2-40B4-BE49-F238E27FC236}">
              <a16:creationId xmlns:a16="http://schemas.microsoft.com/office/drawing/2014/main" id="{F14C5286-CE3C-4B5D-B988-EBBE2ABFDACC}"/>
            </a:ext>
          </a:extLst>
        </xdr:cNvPr>
        <xdr:cNvGrpSpPr/>
      </xdr:nvGrpSpPr>
      <xdr:grpSpPr>
        <a:xfrm>
          <a:off x="19323294" y="4485258"/>
          <a:ext cx="744823" cy="449240"/>
          <a:chOff x="5478030" y="3039341"/>
          <a:chExt cx="744823" cy="427469"/>
        </a:xfrm>
      </xdr:grpSpPr>
      <xdr:cxnSp macro="">
        <xdr:nvCxnSpPr>
          <xdr:cNvPr id="103" name="直線矢印コネクタ 77">
            <a:extLst>
              <a:ext uri="{FF2B5EF4-FFF2-40B4-BE49-F238E27FC236}">
                <a16:creationId xmlns:a16="http://schemas.microsoft.com/office/drawing/2014/main" id="{35EEF7EC-64B4-6BE4-2206-AFD5332A7DE7}"/>
              </a:ext>
            </a:extLst>
          </xdr:cNvPr>
          <xdr:cNvCxnSpPr>
            <a:cxnSpLocks/>
            <a:stCxn id="104" idx="1"/>
          </xdr:cNvCxnSpPr>
        </xdr:nvCxnSpPr>
        <xdr:spPr>
          <a:xfrm rot="10800000" flipV="1">
            <a:off x="5478030" y="3217753"/>
            <a:ext cx="335119" cy="249057"/>
          </a:xfrm>
          <a:prstGeom prst="bentConnector3">
            <a:avLst>
              <a:gd name="adj1" fmla="val 5000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4" name="正方形/長方形 103">
            <a:extLst>
              <a:ext uri="{FF2B5EF4-FFF2-40B4-BE49-F238E27FC236}">
                <a16:creationId xmlns:a16="http://schemas.microsoft.com/office/drawing/2014/main" id="{DA945E64-CA34-254E-14EF-2C66AB375D43}"/>
              </a:ext>
            </a:extLst>
          </xdr:cNvPr>
          <xdr:cNvSpPr>
            <a:spLocks noChangeAspect="1"/>
          </xdr:cNvSpPr>
        </xdr:nvSpPr>
        <xdr:spPr>
          <a:xfrm>
            <a:off x="5813149" y="3039341"/>
            <a:ext cx="409704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14</a:t>
            </a:r>
          </a:p>
        </xdr:txBody>
      </xdr:sp>
    </xdr:grpSp>
    <xdr:clientData/>
  </xdr:twoCellAnchor>
  <xdr:twoCellAnchor>
    <xdr:from>
      <xdr:col>17</xdr:col>
      <xdr:colOff>13138</xdr:colOff>
      <xdr:row>16</xdr:row>
      <xdr:rowOff>118241</xdr:rowOff>
    </xdr:from>
    <xdr:to>
      <xdr:col>17</xdr:col>
      <xdr:colOff>758219</xdr:colOff>
      <xdr:row>17</xdr:row>
      <xdr:rowOff>202126</xdr:rowOff>
    </xdr:to>
    <xdr:grpSp>
      <xdr:nvGrpSpPr>
        <xdr:cNvPr id="105" name="グループ化 104">
          <a:extLst>
            <a:ext uri="{FF2B5EF4-FFF2-40B4-BE49-F238E27FC236}">
              <a16:creationId xmlns:a16="http://schemas.microsoft.com/office/drawing/2014/main" id="{C79E9C4A-720A-4E9A-8F52-531DFD4BDB13}"/>
            </a:ext>
          </a:extLst>
        </xdr:cNvPr>
        <xdr:cNvGrpSpPr/>
      </xdr:nvGrpSpPr>
      <xdr:grpSpPr>
        <a:xfrm>
          <a:off x="19308067" y="6069098"/>
          <a:ext cx="745081" cy="374171"/>
          <a:chOff x="5475720" y="3293919"/>
          <a:chExt cx="751431" cy="363175"/>
        </a:xfrm>
      </xdr:grpSpPr>
      <xdr:cxnSp macro="">
        <xdr:nvCxnSpPr>
          <xdr:cNvPr id="106" name="直線矢印コネクタ 105">
            <a:extLst>
              <a:ext uri="{FF2B5EF4-FFF2-40B4-BE49-F238E27FC236}">
                <a16:creationId xmlns:a16="http://schemas.microsoft.com/office/drawing/2014/main" id="{E8B7F589-42D4-B17D-E06B-3DCF7EA696EA}"/>
              </a:ext>
            </a:extLst>
          </xdr:cNvPr>
          <xdr:cNvCxnSpPr>
            <a:cxnSpLocks/>
            <a:stCxn id="107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7" name="正方形/長方形 106">
            <a:extLst>
              <a:ext uri="{FF2B5EF4-FFF2-40B4-BE49-F238E27FC236}">
                <a16:creationId xmlns:a16="http://schemas.microsoft.com/office/drawing/2014/main" id="{B125DA25-BEA2-6C9A-A05F-86C5097F5D6E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16</a:t>
            </a:r>
          </a:p>
        </xdr:txBody>
      </xdr:sp>
    </xdr:grpSp>
    <xdr:clientData/>
  </xdr:twoCellAnchor>
  <xdr:twoCellAnchor>
    <xdr:from>
      <xdr:col>17</xdr:col>
      <xdr:colOff>13138</xdr:colOff>
      <xdr:row>18</xdr:row>
      <xdr:rowOff>111672</xdr:rowOff>
    </xdr:from>
    <xdr:to>
      <xdr:col>17</xdr:col>
      <xdr:colOff>758219</xdr:colOff>
      <xdr:row>19</xdr:row>
      <xdr:rowOff>195557</xdr:rowOff>
    </xdr:to>
    <xdr:grpSp>
      <xdr:nvGrpSpPr>
        <xdr:cNvPr id="108" name="グループ化 107">
          <a:extLst>
            <a:ext uri="{FF2B5EF4-FFF2-40B4-BE49-F238E27FC236}">
              <a16:creationId xmlns:a16="http://schemas.microsoft.com/office/drawing/2014/main" id="{D23EC843-EB7F-4FA1-B2CD-C7891F123578}"/>
            </a:ext>
          </a:extLst>
        </xdr:cNvPr>
        <xdr:cNvGrpSpPr/>
      </xdr:nvGrpSpPr>
      <xdr:grpSpPr>
        <a:xfrm>
          <a:off x="19308067" y="6643101"/>
          <a:ext cx="745081" cy="374170"/>
          <a:chOff x="5475720" y="3293919"/>
          <a:chExt cx="751431" cy="363175"/>
        </a:xfrm>
      </xdr:grpSpPr>
      <xdr:cxnSp macro="">
        <xdr:nvCxnSpPr>
          <xdr:cNvPr id="109" name="直線矢印コネクタ 108">
            <a:extLst>
              <a:ext uri="{FF2B5EF4-FFF2-40B4-BE49-F238E27FC236}">
                <a16:creationId xmlns:a16="http://schemas.microsoft.com/office/drawing/2014/main" id="{46C88CC5-591E-7C27-92E1-F390DFC902D4}"/>
              </a:ext>
            </a:extLst>
          </xdr:cNvPr>
          <xdr:cNvCxnSpPr>
            <a:cxnSpLocks/>
            <a:stCxn id="110" idx="1"/>
          </xdr:cNvCxnSpPr>
        </xdr:nvCxnSpPr>
        <xdr:spPr>
          <a:xfrm flipH="1">
            <a:off x="5475720" y="3478682"/>
            <a:ext cx="366350" cy="0"/>
          </a:xfrm>
          <a:prstGeom prst="straightConnector1">
            <a:avLst/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10" name="正方形/長方形 109">
            <a:extLst>
              <a:ext uri="{FF2B5EF4-FFF2-40B4-BE49-F238E27FC236}">
                <a16:creationId xmlns:a16="http://schemas.microsoft.com/office/drawing/2014/main" id="{C5298F32-E1F7-974C-E038-86A93A6ECDB4}"/>
              </a:ext>
            </a:extLst>
          </xdr:cNvPr>
          <xdr:cNvSpPr>
            <a:spLocks noChangeAspect="1"/>
          </xdr:cNvSpPr>
        </xdr:nvSpPr>
        <xdr:spPr>
          <a:xfrm>
            <a:off x="5822085" y="3293919"/>
            <a:ext cx="405066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17</a:t>
            </a:r>
          </a:p>
        </xdr:txBody>
      </xdr:sp>
    </xdr:grpSp>
    <xdr:clientData/>
  </xdr:twoCellAnchor>
  <xdr:twoCellAnchor>
    <xdr:from>
      <xdr:col>2</xdr:col>
      <xdr:colOff>628906</xdr:colOff>
      <xdr:row>19</xdr:row>
      <xdr:rowOff>155771</xdr:rowOff>
    </xdr:from>
    <xdr:to>
      <xdr:col>6</xdr:col>
      <xdr:colOff>739956</xdr:colOff>
      <xdr:row>21</xdr:row>
      <xdr:rowOff>134829</xdr:rowOff>
    </xdr:to>
    <xdr:sp macro="" textlink="">
      <xdr:nvSpPr>
        <xdr:cNvPr id="114" name="吹き出し: 四角形 113">
          <a:extLst>
            <a:ext uri="{FF2B5EF4-FFF2-40B4-BE49-F238E27FC236}">
              <a16:creationId xmlns:a16="http://schemas.microsoft.com/office/drawing/2014/main" id="{73ACC0E3-553F-4CA5-82B0-AB92DC95CA11}"/>
            </a:ext>
          </a:extLst>
        </xdr:cNvPr>
        <xdr:cNvSpPr/>
      </xdr:nvSpPr>
      <xdr:spPr>
        <a:xfrm>
          <a:off x="1009906" y="7002565"/>
          <a:ext cx="5276962" cy="561764"/>
        </a:xfrm>
        <a:prstGeom prst="wedgeRectCallout">
          <a:avLst>
            <a:gd name="adj1" fmla="val 59974"/>
            <a:gd name="adj2" fmla="val -22960"/>
          </a:avLst>
        </a:prstGeom>
        <a:solidFill>
          <a:sysClr val="window" lastClr="FFFFFF"/>
        </a:solidFill>
        <a:ln w="9525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計測日数が「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日以上」、計測期間が「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168h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以上」であることを確認してください。</a:t>
          </a:r>
          <a:b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</a:b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"7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"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に満たない場合は、「計測日数が</a:t>
          </a:r>
          <a:r>
            <a:rPr kumimoji="1" lang="en-US" altLang="ja-JP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7</a:t>
          </a:r>
          <a:r>
            <a:rPr kumimoji="1" lang="ja-JP" altLang="en-US" sz="11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日以上ありません」とエラーが表示されます。</a:t>
          </a:r>
          <a:endParaRPr kumimoji="1" lang="en-US" altLang="ja-JP" sz="11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</xdr:txBody>
    </xdr:sp>
    <xdr:clientData/>
  </xdr:twoCellAnchor>
  <xdr:twoCellAnchor>
    <xdr:from>
      <xdr:col>14</xdr:col>
      <xdr:colOff>514061</xdr:colOff>
      <xdr:row>26</xdr:row>
      <xdr:rowOff>126680</xdr:rowOff>
    </xdr:from>
    <xdr:to>
      <xdr:col>15</xdr:col>
      <xdr:colOff>254088</xdr:colOff>
      <xdr:row>27</xdr:row>
      <xdr:rowOff>263426</xdr:rowOff>
    </xdr:to>
    <xdr:grpSp>
      <xdr:nvGrpSpPr>
        <xdr:cNvPr id="26" name="グループ化 25">
          <a:extLst>
            <a:ext uri="{FF2B5EF4-FFF2-40B4-BE49-F238E27FC236}">
              <a16:creationId xmlns:a16="http://schemas.microsoft.com/office/drawing/2014/main" id="{ACFE933B-B9AE-4B62-B58D-BB2416B87CAC}"/>
            </a:ext>
          </a:extLst>
        </xdr:cNvPr>
        <xdr:cNvGrpSpPr/>
      </xdr:nvGrpSpPr>
      <xdr:grpSpPr>
        <a:xfrm>
          <a:off x="15971775" y="9016680"/>
          <a:ext cx="1019099" cy="427032"/>
          <a:chOff x="5124475" y="2618664"/>
          <a:chExt cx="1067903" cy="426778"/>
        </a:xfrm>
      </xdr:grpSpPr>
      <xdr:cxnSp macro="">
        <xdr:nvCxnSpPr>
          <xdr:cNvPr id="32" name="直線矢印コネクタ 61">
            <a:extLst>
              <a:ext uri="{FF2B5EF4-FFF2-40B4-BE49-F238E27FC236}">
                <a16:creationId xmlns:a16="http://schemas.microsoft.com/office/drawing/2014/main" id="{6F8C729A-7466-FCFD-6E59-B4BB1E0151D4}"/>
              </a:ext>
            </a:extLst>
          </xdr:cNvPr>
          <xdr:cNvCxnSpPr>
            <a:cxnSpLocks/>
          </xdr:cNvCxnSpPr>
        </xdr:nvCxnSpPr>
        <xdr:spPr>
          <a:xfrm rot="10800000" flipH="1" flipV="1">
            <a:off x="5534396" y="2806422"/>
            <a:ext cx="657982" cy="239020"/>
          </a:xfrm>
          <a:prstGeom prst="bentConnector3">
            <a:avLst>
              <a:gd name="adj1" fmla="val 99810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3" name="正方形/長方形 32">
            <a:extLst>
              <a:ext uri="{FF2B5EF4-FFF2-40B4-BE49-F238E27FC236}">
                <a16:creationId xmlns:a16="http://schemas.microsoft.com/office/drawing/2014/main" id="{E8B8C9ED-8530-8C07-585B-DCCDB7B57D12}"/>
              </a:ext>
            </a:extLst>
          </xdr:cNvPr>
          <xdr:cNvSpPr>
            <a:spLocks noChangeAspect="1"/>
          </xdr:cNvSpPr>
        </xdr:nvSpPr>
        <xdr:spPr>
          <a:xfrm>
            <a:off x="5124475" y="2618664"/>
            <a:ext cx="408241" cy="36317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19</a:t>
            </a:r>
          </a:p>
        </xdr:txBody>
      </xdr:sp>
    </xdr:grpSp>
    <xdr:clientData/>
  </xdr:twoCellAnchor>
  <xdr:twoCellAnchor>
    <xdr:from>
      <xdr:col>15</xdr:col>
      <xdr:colOff>8</xdr:colOff>
      <xdr:row>26</xdr:row>
      <xdr:rowOff>0</xdr:rowOff>
    </xdr:from>
    <xdr:to>
      <xdr:col>17</xdr:col>
      <xdr:colOff>8</xdr:colOff>
      <xdr:row>60</xdr:row>
      <xdr:rowOff>0</xdr:rowOff>
    </xdr:to>
    <xdr:sp macro="" textlink="">
      <xdr:nvSpPr>
        <xdr:cNvPr id="37" name="正方形/長方形 36">
          <a:extLst>
            <a:ext uri="{FF2B5EF4-FFF2-40B4-BE49-F238E27FC236}">
              <a16:creationId xmlns:a16="http://schemas.microsoft.com/office/drawing/2014/main" id="{2C960420-A7AB-4525-8597-F5803CFC7A37}"/>
            </a:ext>
          </a:extLst>
        </xdr:cNvPr>
        <xdr:cNvSpPr/>
      </xdr:nvSpPr>
      <xdr:spPr>
        <a:xfrm>
          <a:off x="16844219" y="8798092"/>
          <a:ext cx="2576763" cy="971550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15</xdr:col>
      <xdr:colOff>1189719</xdr:colOff>
      <xdr:row>25</xdr:row>
      <xdr:rowOff>10063</xdr:rowOff>
    </xdr:from>
    <xdr:to>
      <xdr:col>16</xdr:col>
      <xdr:colOff>644514</xdr:colOff>
      <xdr:row>25</xdr:row>
      <xdr:rowOff>403246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162A92BE-6B8C-4DBB-8ED6-70F91AAFE410}"/>
            </a:ext>
          </a:extLst>
        </xdr:cNvPr>
        <xdr:cNvGrpSpPr/>
      </xdr:nvGrpSpPr>
      <xdr:grpSpPr>
        <a:xfrm>
          <a:off x="17926505" y="8464634"/>
          <a:ext cx="733866" cy="393183"/>
          <a:chOff x="17363070" y="8381314"/>
          <a:chExt cx="742312" cy="390008"/>
        </a:xfrm>
      </xdr:grpSpPr>
      <xdr:cxnSp macro="">
        <xdr:nvCxnSpPr>
          <xdr:cNvPr id="39" name="直線矢印コネクタ 61">
            <a:extLst>
              <a:ext uri="{FF2B5EF4-FFF2-40B4-BE49-F238E27FC236}">
                <a16:creationId xmlns:a16="http://schemas.microsoft.com/office/drawing/2014/main" id="{58F8C914-A3D7-6F3F-C7B5-89C3F683A47C}"/>
              </a:ext>
            </a:extLst>
          </xdr:cNvPr>
          <xdr:cNvCxnSpPr>
            <a:cxnSpLocks/>
          </xdr:cNvCxnSpPr>
        </xdr:nvCxnSpPr>
        <xdr:spPr>
          <a:xfrm>
            <a:off x="17478123" y="8600469"/>
            <a:ext cx="627259" cy="170853"/>
          </a:xfrm>
          <a:prstGeom prst="bentConnector3">
            <a:avLst>
              <a:gd name="adj1" fmla="val 99671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0" name="正方形/長方形 39">
            <a:extLst>
              <a:ext uri="{FF2B5EF4-FFF2-40B4-BE49-F238E27FC236}">
                <a16:creationId xmlns:a16="http://schemas.microsoft.com/office/drawing/2014/main" id="{A0131A17-C6A2-E567-085D-23541B576239}"/>
              </a:ext>
            </a:extLst>
          </xdr:cNvPr>
          <xdr:cNvSpPr>
            <a:spLocks noChangeAspect="1"/>
          </xdr:cNvSpPr>
        </xdr:nvSpPr>
        <xdr:spPr>
          <a:xfrm>
            <a:off x="17363070" y="8381314"/>
            <a:ext cx="454826" cy="37616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21</a:t>
            </a:r>
          </a:p>
        </xdr:txBody>
      </xdr:sp>
    </xdr:grpSp>
    <xdr:clientData/>
  </xdr:twoCellAnchor>
  <xdr:twoCellAnchor>
    <xdr:from>
      <xdr:col>19</xdr:col>
      <xdr:colOff>0</xdr:colOff>
      <xdr:row>24</xdr:row>
      <xdr:rowOff>1</xdr:rowOff>
    </xdr:from>
    <xdr:to>
      <xdr:col>22</xdr:col>
      <xdr:colOff>0</xdr:colOff>
      <xdr:row>60</xdr:row>
      <xdr:rowOff>0</xdr:rowOff>
    </xdr:to>
    <xdr:sp macro="" textlink="">
      <xdr:nvSpPr>
        <xdr:cNvPr id="44" name="正方形/長方形 43">
          <a:extLst>
            <a:ext uri="{FF2B5EF4-FFF2-40B4-BE49-F238E27FC236}">
              <a16:creationId xmlns:a16="http://schemas.microsoft.com/office/drawing/2014/main" id="{B1211D04-2BF5-4702-BFA7-BE9E567C181A}"/>
            </a:ext>
          </a:extLst>
        </xdr:cNvPr>
        <xdr:cNvSpPr/>
      </xdr:nvSpPr>
      <xdr:spPr>
        <a:xfrm>
          <a:off x="21997737" y="8076198"/>
          <a:ext cx="3835066" cy="10437394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12</xdr:col>
      <xdr:colOff>114077</xdr:colOff>
      <xdr:row>66</xdr:row>
      <xdr:rowOff>231587</xdr:rowOff>
    </xdr:from>
    <xdr:to>
      <xdr:col>12</xdr:col>
      <xdr:colOff>541277</xdr:colOff>
      <xdr:row>98</xdr:row>
      <xdr:rowOff>77571</xdr:rowOff>
    </xdr:to>
    <xdr:grpSp>
      <xdr:nvGrpSpPr>
        <xdr:cNvPr id="57" name="グループ化 56">
          <a:extLst>
            <a:ext uri="{FF2B5EF4-FFF2-40B4-BE49-F238E27FC236}">
              <a16:creationId xmlns:a16="http://schemas.microsoft.com/office/drawing/2014/main" id="{FBCD6452-A19D-435F-B716-AB89CB33EF25}"/>
            </a:ext>
          </a:extLst>
        </xdr:cNvPr>
        <xdr:cNvGrpSpPr/>
      </xdr:nvGrpSpPr>
      <xdr:grpSpPr>
        <a:xfrm>
          <a:off x="13358363" y="20733016"/>
          <a:ext cx="427200" cy="7883269"/>
          <a:chOff x="13489898" y="20451801"/>
          <a:chExt cx="427200" cy="8051091"/>
        </a:xfrm>
      </xdr:grpSpPr>
      <xdr:sp macro="" textlink="">
        <xdr:nvSpPr>
          <xdr:cNvPr id="27" name="正方形/長方形 26">
            <a:extLst>
              <a:ext uri="{FF2B5EF4-FFF2-40B4-BE49-F238E27FC236}">
                <a16:creationId xmlns:a16="http://schemas.microsoft.com/office/drawing/2014/main" id="{2E7890ED-D977-685B-7C97-167EB10C54B9}"/>
              </a:ext>
            </a:extLst>
          </xdr:cNvPr>
          <xdr:cNvSpPr/>
        </xdr:nvSpPr>
        <xdr:spPr>
          <a:xfrm>
            <a:off x="13489898" y="20451801"/>
            <a:ext cx="427200" cy="37038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19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28" name="正方形/長方形 27">
            <a:extLst>
              <a:ext uri="{FF2B5EF4-FFF2-40B4-BE49-F238E27FC236}">
                <a16:creationId xmlns:a16="http://schemas.microsoft.com/office/drawing/2014/main" id="{AD5BF39D-B3B9-1672-1D52-974A612E45BC}"/>
              </a:ext>
            </a:extLst>
          </xdr:cNvPr>
          <xdr:cNvSpPr/>
        </xdr:nvSpPr>
        <xdr:spPr>
          <a:xfrm>
            <a:off x="13489898" y="20925306"/>
            <a:ext cx="427200" cy="37038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20</a:t>
            </a:r>
          </a:p>
        </xdr:txBody>
      </xdr:sp>
      <xdr:sp macro="" textlink="">
        <xdr:nvSpPr>
          <xdr:cNvPr id="29" name="正方形/長方形 28">
            <a:extLst>
              <a:ext uri="{FF2B5EF4-FFF2-40B4-BE49-F238E27FC236}">
                <a16:creationId xmlns:a16="http://schemas.microsoft.com/office/drawing/2014/main" id="{FD5DBCB2-731E-6704-0A5E-32FE116362C9}"/>
              </a:ext>
            </a:extLst>
          </xdr:cNvPr>
          <xdr:cNvSpPr/>
        </xdr:nvSpPr>
        <xdr:spPr>
          <a:xfrm>
            <a:off x="13500964" y="26012049"/>
            <a:ext cx="411417" cy="37038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23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30" name="正方形/長方形 29">
            <a:extLst>
              <a:ext uri="{FF2B5EF4-FFF2-40B4-BE49-F238E27FC236}">
                <a16:creationId xmlns:a16="http://schemas.microsoft.com/office/drawing/2014/main" id="{4233DA5B-BBFD-2E63-A955-B2A43E96F99E}"/>
              </a:ext>
            </a:extLst>
          </xdr:cNvPr>
          <xdr:cNvSpPr/>
        </xdr:nvSpPr>
        <xdr:spPr>
          <a:xfrm>
            <a:off x="13489898" y="22363961"/>
            <a:ext cx="427200" cy="36391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21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31" name="正方形/長方形 30">
            <a:extLst>
              <a:ext uri="{FF2B5EF4-FFF2-40B4-BE49-F238E27FC236}">
                <a16:creationId xmlns:a16="http://schemas.microsoft.com/office/drawing/2014/main" id="{C861C870-0A2E-E01B-CC10-6665780FFDFC}"/>
              </a:ext>
            </a:extLst>
          </xdr:cNvPr>
          <xdr:cNvSpPr/>
        </xdr:nvSpPr>
        <xdr:spPr>
          <a:xfrm>
            <a:off x="13489898" y="23933983"/>
            <a:ext cx="427200" cy="35448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22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145" name="正方形/長方形 144">
            <a:extLst>
              <a:ext uri="{FF2B5EF4-FFF2-40B4-BE49-F238E27FC236}">
                <a16:creationId xmlns:a16="http://schemas.microsoft.com/office/drawing/2014/main" id="{5A8F970A-2042-4FB5-85E8-BF244E4487B8}"/>
              </a:ext>
            </a:extLst>
          </xdr:cNvPr>
          <xdr:cNvSpPr/>
        </xdr:nvSpPr>
        <xdr:spPr>
          <a:xfrm>
            <a:off x="13489898" y="28135624"/>
            <a:ext cx="427200" cy="367268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24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20</xdr:col>
      <xdr:colOff>389890</xdr:colOff>
      <xdr:row>22</xdr:row>
      <xdr:rowOff>54737</xdr:rowOff>
    </xdr:from>
    <xdr:to>
      <xdr:col>20</xdr:col>
      <xdr:colOff>1076769</xdr:colOff>
      <xdr:row>23</xdr:row>
      <xdr:rowOff>259452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9E254F1C-2437-432A-A239-CB6E524B5362}"/>
            </a:ext>
          </a:extLst>
        </xdr:cNvPr>
        <xdr:cNvGrpSpPr/>
      </xdr:nvGrpSpPr>
      <xdr:grpSpPr>
        <a:xfrm>
          <a:off x="23757890" y="7738237"/>
          <a:ext cx="686879" cy="395215"/>
          <a:chOff x="23846456" y="7654684"/>
          <a:chExt cx="686879" cy="395215"/>
        </a:xfrm>
      </xdr:grpSpPr>
      <xdr:cxnSp macro="">
        <xdr:nvCxnSpPr>
          <xdr:cNvPr id="130" name="直線矢印コネクタ 230">
            <a:extLst>
              <a:ext uri="{FF2B5EF4-FFF2-40B4-BE49-F238E27FC236}">
                <a16:creationId xmlns:a16="http://schemas.microsoft.com/office/drawing/2014/main" id="{1D3996CE-1A59-45C6-8D67-1C55A2648B1E}"/>
              </a:ext>
            </a:extLst>
          </xdr:cNvPr>
          <xdr:cNvCxnSpPr>
            <a:cxnSpLocks/>
          </xdr:cNvCxnSpPr>
        </xdr:nvCxnSpPr>
        <xdr:spPr>
          <a:xfrm rot="10800000" flipV="1">
            <a:off x="23846456" y="7846916"/>
            <a:ext cx="590054" cy="202983"/>
          </a:xfrm>
          <a:prstGeom prst="bentConnector3">
            <a:avLst>
              <a:gd name="adj1" fmla="val 100498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1" name="正方形/長方形 130">
            <a:extLst>
              <a:ext uri="{FF2B5EF4-FFF2-40B4-BE49-F238E27FC236}">
                <a16:creationId xmlns:a16="http://schemas.microsoft.com/office/drawing/2014/main" id="{712C6E31-B16B-4C5E-AA82-811B26EEEF5C}"/>
              </a:ext>
            </a:extLst>
          </xdr:cNvPr>
          <xdr:cNvSpPr>
            <a:spLocks noChangeAspect="1"/>
          </xdr:cNvSpPr>
        </xdr:nvSpPr>
        <xdr:spPr>
          <a:xfrm>
            <a:off x="24130706" y="7654684"/>
            <a:ext cx="402629" cy="35756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23</a:t>
            </a:r>
          </a:p>
        </xdr:txBody>
      </xdr:sp>
    </xdr:grpSp>
    <xdr:clientData/>
  </xdr:twoCellAnchor>
  <xdr:twoCellAnchor>
    <xdr:from>
      <xdr:col>18</xdr:col>
      <xdr:colOff>9033</xdr:colOff>
      <xdr:row>22</xdr:row>
      <xdr:rowOff>46182</xdr:rowOff>
    </xdr:from>
    <xdr:to>
      <xdr:col>18</xdr:col>
      <xdr:colOff>808344</xdr:colOff>
      <xdr:row>23</xdr:row>
      <xdr:rowOff>247218</xdr:rowOff>
    </xdr:to>
    <xdr:grpSp>
      <xdr:nvGrpSpPr>
        <xdr:cNvPr id="45" name="グループ化 44">
          <a:extLst>
            <a:ext uri="{FF2B5EF4-FFF2-40B4-BE49-F238E27FC236}">
              <a16:creationId xmlns:a16="http://schemas.microsoft.com/office/drawing/2014/main" id="{A8619760-DDD9-4057-9501-D2905B137278}"/>
            </a:ext>
          </a:extLst>
        </xdr:cNvPr>
        <xdr:cNvGrpSpPr/>
      </xdr:nvGrpSpPr>
      <xdr:grpSpPr>
        <a:xfrm>
          <a:off x="20583033" y="7729682"/>
          <a:ext cx="799311" cy="391536"/>
          <a:chOff x="20675562" y="7698839"/>
          <a:chExt cx="799311" cy="391536"/>
        </a:xfrm>
      </xdr:grpSpPr>
      <xdr:cxnSp macro="">
        <xdr:nvCxnSpPr>
          <xdr:cNvPr id="133" name="直線矢印コネクタ 61">
            <a:extLst>
              <a:ext uri="{FF2B5EF4-FFF2-40B4-BE49-F238E27FC236}">
                <a16:creationId xmlns:a16="http://schemas.microsoft.com/office/drawing/2014/main" id="{78297A42-9EE1-42A1-AF68-1F2A1062B1CE}"/>
              </a:ext>
            </a:extLst>
          </xdr:cNvPr>
          <xdr:cNvCxnSpPr>
            <a:cxnSpLocks/>
          </xdr:cNvCxnSpPr>
        </xdr:nvCxnSpPr>
        <xdr:spPr>
          <a:xfrm flipH="1">
            <a:off x="20675562" y="7880834"/>
            <a:ext cx="459594" cy="209541"/>
          </a:xfrm>
          <a:prstGeom prst="bentConnector3">
            <a:avLst>
              <a:gd name="adj1" fmla="val 99514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4" name="正方形/長方形 133">
            <a:extLst>
              <a:ext uri="{FF2B5EF4-FFF2-40B4-BE49-F238E27FC236}">
                <a16:creationId xmlns:a16="http://schemas.microsoft.com/office/drawing/2014/main" id="{81C1FF86-EA67-4B24-AF11-31B6E213AF3C}"/>
              </a:ext>
            </a:extLst>
          </xdr:cNvPr>
          <xdr:cNvSpPr>
            <a:spLocks noChangeAspect="1"/>
          </xdr:cNvSpPr>
        </xdr:nvSpPr>
        <xdr:spPr>
          <a:xfrm>
            <a:off x="21059130" y="7698839"/>
            <a:ext cx="415743" cy="36337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22</a:t>
            </a:r>
          </a:p>
        </xdr:txBody>
      </xdr:sp>
    </xdr:grpSp>
    <xdr:clientData/>
  </xdr:twoCellAnchor>
  <xdr:twoCellAnchor>
    <xdr:from>
      <xdr:col>20</xdr:col>
      <xdr:colOff>10213</xdr:colOff>
      <xdr:row>61</xdr:row>
      <xdr:rowOff>35582</xdr:rowOff>
    </xdr:from>
    <xdr:to>
      <xdr:col>20</xdr:col>
      <xdr:colOff>855099</xdr:colOff>
      <xdr:row>62</xdr:row>
      <xdr:rowOff>143372</xdr:rowOff>
    </xdr:to>
    <xdr:grpSp>
      <xdr:nvGrpSpPr>
        <xdr:cNvPr id="43" name="グループ化 42">
          <a:extLst>
            <a:ext uri="{FF2B5EF4-FFF2-40B4-BE49-F238E27FC236}">
              <a16:creationId xmlns:a16="http://schemas.microsoft.com/office/drawing/2014/main" id="{73AFB86C-4EDA-478B-97D1-A1CB3305B5D3}"/>
            </a:ext>
          </a:extLst>
        </xdr:cNvPr>
        <xdr:cNvGrpSpPr/>
      </xdr:nvGrpSpPr>
      <xdr:grpSpPr>
        <a:xfrm>
          <a:off x="23378213" y="19085582"/>
          <a:ext cx="844886" cy="398076"/>
          <a:chOff x="23454851" y="19019892"/>
          <a:chExt cx="844886" cy="396825"/>
        </a:xfrm>
      </xdr:grpSpPr>
      <xdr:cxnSp macro="">
        <xdr:nvCxnSpPr>
          <xdr:cNvPr id="136" name="直線矢印コネクタ 61">
            <a:extLst>
              <a:ext uri="{FF2B5EF4-FFF2-40B4-BE49-F238E27FC236}">
                <a16:creationId xmlns:a16="http://schemas.microsoft.com/office/drawing/2014/main" id="{55E11C89-64D4-4EF9-8E01-95661747C611}"/>
              </a:ext>
            </a:extLst>
          </xdr:cNvPr>
          <xdr:cNvCxnSpPr>
            <a:cxnSpLocks/>
          </xdr:cNvCxnSpPr>
        </xdr:nvCxnSpPr>
        <xdr:spPr>
          <a:xfrm rot="10800000">
            <a:off x="23454851" y="19019892"/>
            <a:ext cx="644825" cy="233291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7" name="正方形/長方形 136">
            <a:extLst>
              <a:ext uri="{FF2B5EF4-FFF2-40B4-BE49-F238E27FC236}">
                <a16:creationId xmlns:a16="http://schemas.microsoft.com/office/drawing/2014/main" id="{F851D3EA-D662-4050-9234-0CBB8AD97206}"/>
              </a:ext>
            </a:extLst>
          </xdr:cNvPr>
          <xdr:cNvSpPr>
            <a:spLocks noChangeAspect="1"/>
          </xdr:cNvSpPr>
        </xdr:nvSpPr>
        <xdr:spPr>
          <a:xfrm>
            <a:off x="23853456" y="19050283"/>
            <a:ext cx="446281" cy="36643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24</a:t>
            </a:r>
          </a:p>
        </xdr:txBody>
      </xdr:sp>
    </xdr:grpSp>
    <xdr:clientData/>
  </xdr:twoCellAnchor>
  <xdr:twoCellAnchor>
    <xdr:from>
      <xdr:col>20</xdr:col>
      <xdr:colOff>677409</xdr:colOff>
      <xdr:row>8</xdr:row>
      <xdr:rowOff>10886</xdr:rowOff>
    </xdr:from>
    <xdr:to>
      <xdr:col>21</xdr:col>
      <xdr:colOff>708928</xdr:colOff>
      <xdr:row>9</xdr:row>
      <xdr:rowOff>144734</xdr:rowOff>
    </xdr:to>
    <xdr:grpSp>
      <xdr:nvGrpSpPr>
        <xdr:cNvPr id="141" name="グループ化 140">
          <a:extLst>
            <a:ext uri="{FF2B5EF4-FFF2-40B4-BE49-F238E27FC236}">
              <a16:creationId xmlns:a16="http://schemas.microsoft.com/office/drawing/2014/main" id="{A82874FD-3F13-406E-A6F2-C86CD20D6449}"/>
            </a:ext>
          </a:extLst>
        </xdr:cNvPr>
        <xdr:cNvGrpSpPr/>
      </xdr:nvGrpSpPr>
      <xdr:grpSpPr>
        <a:xfrm>
          <a:off x="24045409" y="3639457"/>
          <a:ext cx="1310590" cy="424134"/>
          <a:chOff x="24160657" y="5661521"/>
          <a:chExt cx="1310695" cy="426058"/>
        </a:xfrm>
      </xdr:grpSpPr>
      <xdr:cxnSp macro="">
        <xdr:nvCxnSpPr>
          <xdr:cNvPr id="142" name="直線矢印コネクタ 61">
            <a:extLst>
              <a:ext uri="{FF2B5EF4-FFF2-40B4-BE49-F238E27FC236}">
                <a16:creationId xmlns:a16="http://schemas.microsoft.com/office/drawing/2014/main" id="{48CC74BD-C408-4A22-B5B5-BAEBA5C301B7}"/>
              </a:ext>
            </a:extLst>
          </xdr:cNvPr>
          <xdr:cNvCxnSpPr>
            <a:cxnSpLocks/>
            <a:stCxn id="143" idx="1"/>
          </xdr:cNvCxnSpPr>
        </xdr:nvCxnSpPr>
        <xdr:spPr>
          <a:xfrm rot="10800000">
            <a:off x="24160657" y="5661521"/>
            <a:ext cx="896220" cy="244640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43" name="正方形/長方形 142">
            <a:extLst>
              <a:ext uri="{FF2B5EF4-FFF2-40B4-BE49-F238E27FC236}">
                <a16:creationId xmlns:a16="http://schemas.microsoft.com/office/drawing/2014/main" id="{B0EFCA39-79B9-4303-BB63-1C8B58373B0E}"/>
              </a:ext>
            </a:extLst>
          </xdr:cNvPr>
          <xdr:cNvSpPr>
            <a:spLocks noChangeAspect="1"/>
          </xdr:cNvSpPr>
        </xdr:nvSpPr>
        <xdr:spPr>
          <a:xfrm>
            <a:off x="25053701" y="5718393"/>
            <a:ext cx="417651" cy="36918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18</a:t>
            </a:r>
          </a:p>
        </xdr:txBody>
      </xdr:sp>
    </xdr:grpSp>
    <xdr:clientData/>
  </xdr:twoCellAnchor>
  <xdr:twoCellAnchor>
    <xdr:from>
      <xdr:col>15</xdr:col>
      <xdr:colOff>647693</xdr:colOff>
      <xdr:row>61</xdr:row>
      <xdr:rowOff>8974</xdr:rowOff>
    </xdr:from>
    <xdr:to>
      <xdr:col>16</xdr:col>
      <xdr:colOff>646241</xdr:colOff>
      <xdr:row>62</xdr:row>
      <xdr:rowOff>142549</xdr:rowOff>
    </xdr:to>
    <xdr:grpSp>
      <xdr:nvGrpSpPr>
        <xdr:cNvPr id="35" name="グループ化 34">
          <a:extLst>
            <a:ext uri="{FF2B5EF4-FFF2-40B4-BE49-F238E27FC236}">
              <a16:creationId xmlns:a16="http://schemas.microsoft.com/office/drawing/2014/main" id="{1EA83019-602E-4F04-8F2C-F5A560DAD3E4}"/>
            </a:ext>
          </a:extLst>
        </xdr:cNvPr>
        <xdr:cNvGrpSpPr/>
      </xdr:nvGrpSpPr>
      <xdr:grpSpPr>
        <a:xfrm>
          <a:off x="17384479" y="19058974"/>
          <a:ext cx="1277619" cy="423861"/>
          <a:chOff x="17411693" y="18808316"/>
          <a:chExt cx="1286930" cy="419325"/>
        </a:xfrm>
      </xdr:grpSpPr>
      <xdr:sp macro="" textlink="">
        <xdr:nvSpPr>
          <xdr:cNvPr id="124" name="正方形/長方形 123">
            <a:extLst>
              <a:ext uri="{FF2B5EF4-FFF2-40B4-BE49-F238E27FC236}">
                <a16:creationId xmlns:a16="http://schemas.microsoft.com/office/drawing/2014/main" id="{97479EFA-4E38-4EEA-841E-EA93F5427116}"/>
              </a:ext>
            </a:extLst>
          </xdr:cNvPr>
          <xdr:cNvSpPr>
            <a:spLocks noChangeAspect="1"/>
          </xdr:cNvSpPr>
        </xdr:nvSpPr>
        <xdr:spPr>
          <a:xfrm>
            <a:off x="17851701" y="18864355"/>
            <a:ext cx="419396" cy="36328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20</a:t>
            </a:r>
          </a:p>
        </xdr:txBody>
      </xdr:sp>
      <xdr:cxnSp macro="">
        <xdr:nvCxnSpPr>
          <xdr:cNvPr id="125" name="直線矢印コネクタ 61">
            <a:extLst>
              <a:ext uri="{FF2B5EF4-FFF2-40B4-BE49-F238E27FC236}">
                <a16:creationId xmlns:a16="http://schemas.microsoft.com/office/drawing/2014/main" id="{6BD292CA-8AAD-454C-AE1B-6A4391F0393C}"/>
              </a:ext>
            </a:extLst>
          </xdr:cNvPr>
          <xdr:cNvCxnSpPr>
            <a:cxnSpLocks/>
          </xdr:cNvCxnSpPr>
        </xdr:nvCxnSpPr>
        <xdr:spPr>
          <a:xfrm rot="10800000">
            <a:off x="17411693" y="18826530"/>
            <a:ext cx="438350" cy="242259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44" name="直線矢印コネクタ 61">
            <a:extLst>
              <a:ext uri="{FF2B5EF4-FFF2-40B4-BE49-F238E27FC236}">
                <a16:creationId xmlns:a16="http://schemas.microsoft.com/office/drawing/2014/main" id="{577E0259-45DE-4116-8BAF-2F1D3F1DDCDF}"/>
              </a:ext>
            </a:extLst>
          </xdr:cNvPr>
          <xdr:cNvCxnSpPr>
            <a:cxnSpLocks/>
          </xdr:cNvCxnSpPr>
        </xdr:nvCxnSpPr>
        <xdr:spPr>
          <a:xfrm rot="10800000" flipH="1">
            <a:off x="18269798" y="18808316"/>
            <a:ext cx="428825" cy="268020"/>
          </a:xfrm>
          <a:prstGeom prst="bentConnector3">
            <a:avLst>
              <a:gd name="adj1" fmla="val 99842"/>
            </a:avLst>
          </a:prstGeom>
          <a:ln>
            <a:solidFill>
              <a:srgbClr val="00B0F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15</xdr:col>
      <xdr:colOff>0</xdr:colOff>
      <xdr:row>28</xdr:row>
      <xdr:rowOff>10027</xdr:rowOff>
    </xdr:from>
    <xdr:to>
      <xdr:col>17</xdr:col>
      <xdr:colOff>2272</xdr:colOff>
      <xdr:row>29</xdr:row>
      <xdr:rowOff>1</xdr:rowOff>
    </xdr:to>
    <xdr:sp macro="" textlink="">
      <xdr:nvSpPr>
        <xdr:cNvPr id="146" name="正方形/長方形 145">
          <a:extLst>
            <a:ext uri="{FF2B5EF4-FFF2-40B4-BE49-F238E27FC236}">
              <a16:creationId xmlns:a16="http://schemas.microsoft.com/office/drawing/2014/main" id="{D6AB470B-20DB-4724-B5FE-9110E73A8244}"/>
            </a:ext>
          </a:extLst>
        </xdr:cNvPr>
        <xdr:cNvSpPr/>
      </xdr:nvSpPr>
      <xdr:spPr>
        <a:xfrm>
          <a:off x="16844211" y="9379619"/>
          <a:ext cx="2579035" cy="275724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13</xdr:col>
      <xdr:colOff>0</xdr:colOff>
      <xdr:row>0</xdr:row>
      <xdr:rowOff>0</xdr:rowOff>
    </xdr:from>
    <xdr:to>
      <xdr:col>22</xdr:col>
      <xdr:colOff>45604</xdr:colOff>
      <xdr:row>2</xdr:row>
      <xdr:rowOff>-1</xdr:rowOff>
    </xdr:to>
    <xdr:grpSp>
      <xdr:nvGrpSpPr>
        <xdr:cNvPr id="126" name="グループ化 125">
          <a:extLst>
            <a:ext uri="{FF2B5EF4-FFF2-40B4-BE49-F238E27FC236}">
              <a16:creationId xmlns:a16="http://schemas.microsoft.com/office/drawing/2014/main" id="{833FE17F-6B2F-4D50-AA2F-7A59CEEC7525}"/>
            </a:ext>
          </a:extLst>
        </xdr:cNvPr>
        <xdr:cNvGrpSpPr/>
      </xdr:nvGrpSpPr>
      <xdr:grpSpPr>
        <a:xfrm>
          <a:off x="14160500" y="0"/>
          <a:ext cx="11620747" cy="1986642"/>
          <a:chOff x="13834527" y="0"/>
          <a:chExt cx="11643766" cy="1590098"/>
        </a:xfrm>
      </xdr:grpSpPr>
      <xdr:sp macro="" textlink="">
        <xdr:nvSpPr>
          <xdr:cNvPr id="127" name="テキスト ボックス 126">
            <a:extLst>
              <a:ext uri="{FF2B5EF4-FFF2-40B4-BE49-F238E27FC236}">
                <a16:creationId xmlns:a16="http://schemas.microsoft.com/office/drawing/2014/main" id="{2B74B623-99C5-427A-8F24-8E915623B18D}"/>
              </a:ext>
            </a:extLst>
          </xdr:cNvPr>
          <xdr:cNvSpPr txBox="1"/>
        </xdr:nvSpPr>
        <xdr:spPr>
          <a:xfrm>
            <a:off x="13834527" y="0"/>
            <a:ext cx="2595439" cy="1590098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【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報告方法</a:t>
            </a:r>
            <a:r>
              <a:rPr kumimoji="1" lang="en-US" altLang="ja-JP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1】</a:t>
            </a:r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年間エネルギー使用量計算書（生産設備）</a:t>
            </a:r>
          </a:p>
          <a:p>
            <a:pPr algn="ctr"/>
            <a:r>
              <a:rPr kumimoji="1" lang="ja-JP" altLang="en-US" sz="1400"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作成ポイント</a:t>
            </a:r>
          </a:p>
        </xdr:txBody>
      </xdr:sp>
      <xdr:sp macro="" textlink="">
        <xdr:nvSpPr>
          <xdr:cNvPr id="128" name="テキスト ボックス 127">
            <a:extLst>
              <a:ext uri="{FF2B5EF4-FFF2-40B4-BE49-F238E27FC236}">
                <a16:creationId xmlns:a16="http://schemas.microsoft.com/office/drawing/2014/main" id="{F674E84E-D3A0-41E3-9C89-7E68166F0A57}"/>
              </a:ext>
            </a:extLst>
          </xdr:cNvPr>
          <xdr:cNvSpPr txBox="1"/>
        </xdr:nvSpPr>
        <xdr:spPr>
          <a:xfrm>
            <a:off x="16429255" y="0"/>
            <a:ext cx="9049038" cy="1590098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0" rtlCol="0" anchor="ctr"/>
          <a:lstStyle/>
          <a:p>
            <a:pPr algn="l"/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黄色のセルが入力必須箇所となりますので、本作成例と成果報告の手引き</a:t>
            </a:r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en-US" altLang="ja-JP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(</a:t>
            </a:r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Ｐ</a:t>
            </a:r>
            <a:r>
              <a:rPr kumimoji="1" lang="en-US" altLang="ja-JP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.25-26)</a:t>
            </a:r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を参照のうえ、漏れなく入力してください。</a:t>
            </a:r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endParaRPr kumimoji="1" lang="en-US" altLang="ja-JP" sz="20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endParaRPr>
          </a:p>
          <a:p>
            <a:pPr algn="l"/>
            <a:r>
              <a:rPr kumimoji="1" lang="ja-JP" altLang="en-US" sz="2000">
                <a:solidFill>
                  <a:srgbClr val="FF0000"/>
                </a:solidFill>
                <a:latin typeface="ＭＳ Ｐゴシック" panose="020B0600070205080204" pitchFamily="50" charset="-128"/>
                <a:ea typeface="ＭＳ Ｐゴシック" panose="020B0600070205080204" pitchFamily="50" charset="-128"/>
              </a:rPr>
              <a:t>「■基本情報」を入力したあとに、下表の計測結果を入力してください。</a:t>
            </a:r>
          </a:p>
        </xdr:txBody>
      </xdr:sp>
    </xdr:grpSp>
    <xdr:clientData/>
  </xdr:twoCellAnchor>
  <xdr:twoCellAnchor>
    <xdr:from>
      <xdr:col>6</xdr:col>
      <xdr:colOff>6596</xdr:colOff>
      <xdr:row>1</xdr:row>
      <xdr:rowOff>163697</xdr:rowOff>
    </xdr:from>
    <xdr:to>
      <xdr:col>6</xdr:col>
      <xdr:colOff>812690</xdr:colOff>
      <xdr:row>1</xdr:row>
      <xdr:rowOff>538597</xdr:rowOff>
    </xdr:to>
    <xdr:grpSp>
      <xdr:nvGrpSpPr>
        <xdr:cNvPr id="59" name="グループ化 58">
          <a:extLst>
            <a:ext uri="{FF2B5EF4-FFF2-40B4-BE49-F238E27FC236}">
              <a16:creationId xmlns:a16="http://schemas.microsoft.com/office/drawing/2014/main" id="{C7971423-647A-4206-BB8B-1DFAA8A2A298}"/>
            </a:ext>
          </a:extLst>
        </xdr:cNvPr>
        <xdr:cNvGrpSpPr/>
      </xdr:nvGrpSpPr>
      <xdr:grpSpPr>
        <a:xfrm>
          <a:off x="5576453" y="1497197"/>
          <a:ext cx="806094" cy="374900"/>
          <a:chOff x="5585524" y="1483590"/>
          <a:chExt cx="802919" cy="371725"/>
        </a:xfrm>
      </xdr:grpSpPr>
      <xdr:sp macro="" textlink="">
        <xdr:nvSpPr>
          <xdr:cNvPr id="36" name="正方形/長方形 35">
            <a:extLst>
              <a:ext uri="{FF2B5EF4-FFF2-40B4-BE49-F238E27FC236}">
                <a16:creationId xmlns:a16="http://schemas.microsoft.com/office/drawing/2014/main" id="{5FB7058B-0667-4425-ABD7-95CCADAB8D9F}"/>
              </a:ext>
            </a:extLst>
          </xdr:cNvPr>
          <xdr:cNvSpPr>
            <a:spLocks noChangeAspect="1"/>
          </xdr:cNvSpPr>
        </xdr:nvSpPr>
        <xdr:spPr>
          <a:xfrm>
            <a:off x="5973513" y="1483590"/>
            <a:ext cx="414930" cy="371725"/>
          </a:xfrm>
          <a:prstGeom prst="rect">
            <a:avLst/>
          </a:prstGeom>
          <a:solidFill>
            <a:schemeClr val="bg1"/>
          </a:solidFill>
          <a:ln w="19050">
            <a:solidFill>
              <a:srgbClr val="FF0000"/>
            </a:solidFill>
          </a:ln>
        </xdr:spPr>
        <xdr:style>
          <a:lnRef idx="2">
            <a:schemeClr val="accent2"/>
          </a:lnRef>
          <a:fillRef idx="1">
            <a:schemeClr val="lt1"/>
          </a:fillRef>
          <a:effectRef idx="0">
            <a:schemeClr val="accent2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ysClr val="windowText" lastClr="000000"/>
                </a:solidFill>
              </a:rPr>
              <a:t>※</a:t>
            </a:r>
          </a:p>
        </xdr:txBody>
      </xdr:sp>
      <xdr:cxnSp macro="">
        <xdr:nvCxnSpPr>
          <xdr:cNvPr id="41" name="直線矢印コネクタ 40">
            <a:extLst>
              <a:ext uri="{FF2B5EF4-FFF2-40B4-BE49-F238E27FC236}">
                <a16:creationId xmlns:a16="http://schemas.microsoft.com/office/drawing/2014/main" id="{7EDF9ADF-F3D5-463D-B4FC-A3209BF42078}"/>
              </a:ext>
            </a:extLst>
          </xdr:cNvPr>
          <xdr:cNvCxnSpPr/>
        </xdr:nvCxnSpPr>
        <xdr:spPr>
          <a:xfrm flipH="1">
            <a:off x="5585524" y="1664223"/>
            <a:ext cx="386354" cy="3420"/>
          </a:xfrm>
          <a:prstGeom prst="straightConnector1">
            <a:avLst/>
          </a:prstGeom>
          <a:ln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96397</xdr:colOff>
      <xdr:row>68</xdr:row>
      <xdr:rowOff>104062</xdr:rowOff>
    </xdr:from>
    <xdr:to>
      <xdr:col>2</xdr:col>
      <xdr:colOff>325532</xdr:colOff>
      <xdr:row>128</xdr:row>
      <xdr:rowOff>66425</xdr:rowOff>
    </xdr:to>
    <xdr:grpSp>
      <xdr:nvGrpSpPr>
        <xdr:cNvPr id="55" name="グループ化 54">
          <a:extLst>
            <a:ext uri="{FF2B5EF4-FFF2-40B4-BE49-F238E27FC236}">
              <a16:creationId xmlns:a16="http://schemas.microsoft.com/office/drawing/2014/main" id="{DFF93234-45D2-4981-A830-41778BE616F6}"/>
            </a:ext>
          </a:extLst>
        </xdr:cNvPr>
        <xdr:cNvGrpSpPr/>
      </xdr:nvGrpSpPr>
      <xdr:grpSpPr>
        <a:xfrm>
          <a:off x="359468" y="21186062"/>
          <a:ext cx="437778" cy="14494792"/>
          <a:chOff x="374820" y="20912524"/>
          <a:chExt cx="441616" cy="14777401"/>
        </a:xfrm>
      </xdr:grpSpPr>
      <xdr:sp macro="" textlink="">
        <xdr:nvSpPr>
          <xdr:cNvPr id="5" name="正方形/長方形 4">
            <a:extLst>
              <a:ext uri="{FF2B5EF4-FFF2-40B4-BE49-F238E27FC236}">
                <a16:creationId xmlns:a16="http://schemas.microsoft.com/office/drawing/2014/main" id="{95A8CEFD-B40A-41A6-BE6F-AFBECADC49E3}"/>
              </a:ext>
            </a:extLst>
          </xdr:cNvPr>
          <xdr:cNvSpPr/>
        </xdr:nvSpPr>
        <xdr:spPr>
          <a:xfrm>
            <a:off x="382758" y="26055644"/>
            <a:ext cx="428916" cy="390472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9</a:t>
            </a:r>
          </a:p>
        </xdr:txBody>
      </xdr:sp>
      <xdr:sp macro="" textlink="">
        <xdr:nvSpPr>
          <xdr:cNvPr id="60" name="正方形/長方形 59">
            <a:extLst>
              <a:ext uri="{FF2B5EF4-FFF2-40B4-BE49-F238E27FC236}">
                <a16:creationId xmlns:a16="http://schemas.microsoft.com/office/drawing/2014/main" id="{64EB726C-D402-9B2B-EC46-355BDF57F2F5}"/>
              </a:ext>
            </a:extLst>
          </xdr:cNvPr>
          <xdr:cNvSpPr/>
        </xdr:nvSpPr>
        <xdr:spPr>
          <a:xfrm>
            <a:off x="382909" y="21408767"/>
            <a:ext cx="425439" cy="361840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2</a:t>
            </a:r>
          </a:p>
        </xdr:txBody>
      </xdr:sp>
      <xdr:sp macro="" textlink="">
        <xdr:nvSpPr>
          <xdr:cNvPr id="61" name="正方形/長方形 60">
            <a:extLst>
              <a:ext uri="{FF2B5EF4-FFF2-40B4-BE49-F238E27FC236}">
                <a16:creationId xmlns:a16="http://schemas.microsoft.com/office/drawing/2014/main" id="{BE7FA220-0A3D-2F57-2791-3B7EDA6B5404}"/>
              </a:ext>
            </a:extLst>
          </xdr:cNvPr>
          <xdr:cNvSpPr/>
        </xdr:nvSpPr>
        <xdr:spPr>
          <a:xfrm>
            <a:off x="386114" y="20912524"/>
            <a:ext cx="419028" cy="37455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</a:t>
            </a:r>
          </a:p>
        </xdr:txBody>
      </xdr:sp>
      <xdr:sp macro="" textlink="">
        <xdr:nvSpPr>
          <xdr:cNvPr id="62" name="正方形/長方形 61">
            <a:extLst>
              <a:ext uri="{FF2B5EF4-FFF2-40B4-BE49-F238E27FC236}">
                <a16:creationId xmlns:a16="http://schemas.microsoft.com/office/drawing/2014/main" id="{8A6E53CD-4575-6752-A43B-111C4F093FCC}"/>
              </a:ext>
            </a:extLst>
          </xdr:cNvPr>
          <xdr:cNvSpPr/>
        </xdr:nvSpPr>
        <xdr:spPr>
          <a:xfrm>
            <a:off x="374820" y="21868476"/>
            <a:ext cx="441616" cy="36185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3</a:t>
            </a:r>
          </a:p>
        </xdr:txBody>
      </xdr:sp>
      <xdr:sp macro="" textlink="">
        <xdr:nvSpPr>
          <xdr:cNvPr id="63" name="正方形/長方形 62">
            <a:extLst>
              <a:ext uri="{FF2B5EF4-FFF2-40B4-BE49-F238E27FC236}">
                <a16:creationId xmlns:a16="http://schemas.microsoft.com/office/drawing/2014/main" id="{6367B6D1-5919-474A-C440-53BC875256F3}"/>
              </a:ext>
            </a:extLst>
          </xdr:cNvPr>
          <xdr:cNvSpPr/>
        </xdr:nvSpPr>
        <xdr:spPr>
          <a:xfrm>
            <a:off x="386114" y="22315938"/>
            <a:ext cx="419028" cy="352291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4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64" name="正方形/長方形 63">
            <a:extLst>
              <a:ext uri="{FF2B5EF4-FFF2-40B4-BE49-F238E27FC236}">
                <a16:creationId xmlns:a16="http://schemas.microsoft.com/office/drawing/2014/main" id="{9A3BA930-5308-B152-66F1-D84BCE905FDA}"/>
              </a:ext>
            </a:extLst>
          </xdr:cNvPr>
          <xdr:cNvSpPr/>
        </xdr:nvSpPr>
        <xdr:spPr>
          <a:xfrm>
            <a:off x="381231" y="24187876"/>
            <a:ext cx="422445" cy="37775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7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65" name="正方形/長方形 64">
            <a:extLst>
              <a:ext uri="{FF2B5EF4-FFF2-40B4-BE49-F238E27FC236}">
                <a16:creationId xmlns:a16="http://schemas.microsoft.com/office/drawing/2014/main" id="{5F1D9DFC-207D-15F8-FBAD-4E163BFF407B}"/>
              </a:ext>
            </a:extLst>
          </xdr:cNvPr>
          <xdr:cNvSpPr/>
        </xdr:nvSpPr>
        <xdr:spPr>
          <a:xfrm>
            <a:off x="382909" y="22801294"/>
            <a:ext cx="425439" cy="37455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5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66" name="正方形/長方形 65">
            <a:extLst>
              <a:ext uri="{FF2B5EF4-FFF2-40B4-BE49-F238E27FC236}">
                <a16:creationId xmlns:a16="http://schemas.microsoft.com/office/drawing/2014/main" id="{BC0A56CC-D1A5-49C4-FBD3-19E9A5EFBE40}"/>
              </a:ext>
            </a:extLst>
          </xdr:cNvPr>
          <xdr:cNvSpPr/>
        </xdr:nvSpPr>
        <xdr:spPr>
          <a:xfrm>
            <a:off x="382818" y="23272482"/>
            <a:ext cx="428795" cy="36820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6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67" name="正方形/長方形 66">
            <a:extLst>
              <a:ext uri="{FF2B5EF4-FFF2-40B4-BE49-F238E27FC236}">
                <a16:creationId xmlns:a16="http://schemas.microsoft.com/office/drawing/2014/main" id="{E919C35A-8178-D604-F065-46612AEB9162}"/>
              </a:ext>
            </a:extLst>
          </xdr:cNvPr>
          <xdr:cNvSpPr/>
        </xdr:nvSpPr>
        <xdr:spPr>
          <a:xfrm>
            <a:off x="386114" y="25196774"/>
            <a:ext cx="419028" cy="349108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8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68" name="正方形/長方形 67">
            <a:extLst>
              <a:ext uri="{FF2B5EF4-FFF2-40B4-BE49-F238E27FC236}">
                <a16:creationId xmlns:a16="http://schemas.microsoft.com/office/drawing/2014/main" id="{F6E091D7-D01B-CCB6-7B28-D18CA2824F0E}"/>
              </a:ext>
            </a:extLst>
          </xdr:cNvPr>
          <xdr:cNvSpPr/>
        </xdr:nvSpPr>
        <xdr:spPr>
          <a:xfrm>
            <a:off x="382818" y="30004002"/>
            <a:ext cx="428795" cy="368225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12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69" name="正方形/長方形 68">
            <a:extLst>
              <a:ext uri="{FF2B5EF4-FFF2-40B4-BE49-F238E27FC236}">
                <a16:creationId xmlns:a16="http://schemas.microsoft.com/office/drawing/2014/main" id="{FBE50FCC-BB62-92DD-4B56-A9F5697831A7}"/>
              </a:ext>
            </a:extLst>
          </xdr:cNvPr>
          <xdr:cNvSpPr/>
        </xdr:nvSpPr>
        <xdr:spPr>
          <a:xfrm>
            <a:off x="381231" y="29452243"/>
            <a:ext cx="422445" cy="365023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11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70" name="正方形/長方形 69">
            <a:extLst>
              <a:ext uri="{FF2B5EF4-FFF2-40B4-BE49-F238E27FC236}">
                <a16:creationId xmlns:a16="http://schemas.microsoft.com/office/drawing/2014/main" id="{D2E4AC12-36FD-39C3-D342-F368AF897C25}"/>
              </a:ext>
            </a:extLst>
          </xdr:cNvPr>
          <xdr:cNvSpPr/>
        </xdr:nvSpPr>
        <xdr:spPr>
          <a:xfrm>
            <a:off x="382818" y="27903586"/>
            <a:ext cx="428795" cy="37775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10</a:t>
            </a:r>
          </a:p>
        </xdr:txBody>
      </xdr:sp>
      <xdr:sp macro="" textlink="">
        <xdr:nvSpPr>
          <xdr:cNvPr id="71" name="正方形/長方形 70">
            <a:extLst>
              <a:ext uri="{FF2B5EF4-FFF2-40B4-BE49-F238E27FC236}">
                <a16:creationId xmlns:a16="http://schemas.microsoft.com/office/drawing/2014/main" id="{6386593C-36B7-80CD-9957-F8569E8E7A8D}"/>
              </a:ext>
            </a:extLst>
          </xdr:cNvPr>
          <xdr:cNvSpPr/>
        </xdr:nvSpPr>
        <xdr:spPr>
          <a:xfrm>
            <a:off x="374820" y="33800572"/>
            <a:ext cx="441616" cy="35865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15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72" name="正方形/長方形 71">
            <a:extLst>
              <a:ext uri="{FF2B5EF4-FFF2-40B4-BE49-F238E27FC236}">
                <a16:creationId xmlns:a16="http://schemas.microsoft.com/office/drawing/2014/main" id="{AD1363B7-3B90-26F5-2235-246DB6AA3675}"/>
              </a:ext>
            </a:extLst>
          </xdr:cNvPr>
          <xdr:cNvSpPr/>
        </xdr:nvSpPr>
        <xdr:spPr>
          <a:xfrm>
            <a:off x="381231" y="34734734"/>
            <a:ext cx="422445" cy="361856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17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73" name="正方形/長方形 72">
            <a:extLst>
              <a:ext uri="{FF2B5EF4-FFF2-40B4-BE49-F238E27FC236}">
                <a16:creationId xmlns:a16="http://schemas.microsoft.com/office/drawing/2014/main" id="{A07E6063-1ACC-BAB2-045A-382D3586C59C}"/>
              </a:ext>
            </a:extLst>
          </xdr:cNvPr>
          <xdr:cNvSpPr/>
        </xdr:nvSpPr>
        <xdr:spPr>
          <a:xfrm>
            <a:off x="374820" y="34257000"/>
            <a:ext cx="441616" cy="37455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16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74" name="正方形/長方形 73">
            <a:extLst>
              <a:ext uri="{FF2B5EF4-FFF2-40B4-BE49-F238E27FC236}">
                <a16:creationId xmlns:a16="http://schemas.microsoft.com/office/drawing/2014/main" id="{82003233-2529-A82F-46A5-17E88A471315}"/>
              </a:ext>
            </a:extLst>
          </xdr:cNvPr>
          <xdr:cNvSpPr/>
        </xdr:nvSpPr>
        <xdr:spPr>
          <a:xfrm>
            <a:off x="382758" y="35331268"/>
            <a:ext cx="428916" cy="35865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18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75" name="正方形/長方形 74">
            <a:extLst>
              <a:ext uri="{FF2B5EF4-FFF2-40B4-BE49-F238E27FC236}">
                <a16:creationId xmlns:a16="http://schemas.microsoft.com/office/drawing/2014/main" id="{D64545A1-61F6-3A02-9396-CA7773C6F599}"/>
              </a:ext>
            </a:extLst>
          </xdr:cNvPr>
          <xdr:cNvSpPr/>
        </xdr:nvSpPr>
        <xdr:spPr>
          <a:xfrm>
            <a:off x="374820" y="31421825"/>
            <a:ext cx="441616" cy="36820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13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  <xdr:sp macro="" textlink="">
        <xdr:nvSpPr>
          <xdr:cNvPr id="76" name="正方形/長方形 75">
            <a:extLst>
              <a:ext uri="{FF2B5EF4-FFF2-40B4-BE49-F238E27FC236}">
                <a16:creationId xmlns:a16="http://schemas.microsoft.com/office/drawing/2014/main" id="{D1350A5B-17C1-7ABE-F300-15B6CA7070F4}"/>
              </a:ext>
            </a:extLst>
          </xdr:cNvPr>
          <xdr:cNvSpPr/>
        </xdr:nvSpPr>
        <xdr:spPr>
          <a:xfrm>
            <a:off x="382758" y="33050982"/>
            <a:ext cx="428916" cy="352307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/>
          </a:lnRef>
          <a:fillRef idx="1">
            <a:schemeClr val="lt1"/>
          </a:fillRef>
          <a:effectRef idx="0">
            <a:schemeClr val="accent1"/>
          </a:effectRef>
          <a:fontRef idx="minor">
            <a:schemeClr val="dk1"/>
          </a:fontRef>
        </xdr:style>
        <xdr:txBody>
          <a:bodyPr vertOverflow="clip" horzOverflow="clip" rtlCol="0" anchor="ctr"/>
          <a:lstStyle/>
          <a:p>
            <a:pPr algn="ctr"/>
            <a:r>
              <a:rPr kumimoji="1" lang="en-US" altLang="ja-JP" sz="1600" b="1">
                <a:solidFill>
                  <a:schemeClr val="bg1"/>
                </a:solidFill>
              </a:rPr>
              <a:t>14</a:t>
            </a:r>
            <a:endParaRPr kumimoji="1" lang="ja-JP" altLang="en-US" sz="1600" b="1">
              <a:solidFill>
                <a:schemeClr val="bg1"/>
              </a:solidFill>
            </a:endParaRPr>
          </a:p>
        </xdr:txBody>
      </xdr:sp>
    </xdr:grpSp>
    <xdr:clientData/>
  </xdr:twoCellAnchor>
  <xdr:twoCellAnchor>
    <xdr:from>
      <xdr:col>1</xdr:col>
      <xdr:colOff>98213</xdr:colOff>
      <xdr:row>66</xdr:row>
      <xdr:rowOff>220563</xdr:rowOff>
    </xdr:from>
    <xdr:to>
      <xdr:col>2</xdr:col>
      <xdr:colOff>300039</xdr:colOff>
      <xdr:row>68</xdr:row>
      <xdr:rowOff>10829</xdr:rowOff>
    </xdr:to>
    <xdr:sp macro="" textlink="">
      <xdr:nvSpPr>
        <xdr:cNvPr id="42" name="正方形/長方形 41">
          <a:extLst>
            <a:ext uri="{FF2B5EF4-FFF2-40B4-BE49-F238E27FC236}">
              <a16:creationId xmlns:a16="http://schemas.microsoft.com/office/drawing/2014/main" id="{F7CE13DB-1B96-4A40-97AF-A5A61C32DD42}"/>
            </a:ext>
          </a:extLst>
        </xdr:cNvPr>
        <xdr:cNvSpPr>
          <a:spLocks noChangeAspect="1"/>
        </xdr:cNvSpPr>
      </xdr:nvSpPr>
      <xdr:spPr>
        <a:xfrm>
          <a:off x="376636" y="20457525"/>
          <a:ext cx="414307" cy="361766"/>
        </a:xfrm>
        <a:prstGeom prst="rect">
          <a:avLst/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1600" b="1">
              <a:solidFill>
                <a:sysClr val="windowText" lastClr="000000"/>
              </a:solidFill>
            </a:rPr>
            <a:t>※</a:t>
          </a:r>
        </a:p>
      </xdr:txBody>
    </xdr:sp>
    <xdr:clientData/>
  </xdr:twoCellAnchor>
  <xdr:twoCellAnchor>
    <xdr:from>
      <xdr:col>15</xdr:col>
      <xdr:colOff>0</xdr:colOff>
      <xdr:row>60</xdr:row>
      <xdr:rowOff>0</xdr:rowOff>
    </xdr:from>
    <xdr:to>
      <xdr:col>17</xdr:col>
      <xdr:colOff>0</xdr:colOff>
      <xdr:row>61</xdr:row>
      <xdr:rowOff>0</xdr:rowOff>
    </xdr:to>
    <xdr:sp macro="" textlink="">
      <xdr:nvSpPr>
        <xdr:cNvPr id="158" name="正方形/長方形 157">
          <a:extLst>
            <a:ext uri="{FF2B5EF4-FFF2-40B4-BE49-F238E27FC236}">
              <a16:creationId xmlns:a16="http://schemas.microsoft.com/office/drawing/2014/main" id="{6A91D447-1434-4AE8-B5FE-264F00C9E501}"/>
            </a:ext>
          </a:extLst>
        </xdr:cNvPr>
        <xdr:cNvSpPr/>
      </xdr:nvSpPr>
      <xdr:spPr>
        <a:xfrm>
          <a:off x="16844211" y="18513592"/>
          <a:ext cx="2576763" cy="2857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17</xdr:col>
      <xdr:colOff>0</xdr:colOff>
      <xdr:row>24</xdr:row>
      <xdr:rowOff>1</xdr:rowOff>
    </xdr:from>
    <xdr:to>
      <xdr:col>19</xdr:col>
      <xdr:colOff>0</xdr:colOff>
      <xdr:row>61</xdr:row>
      <xdr:rowOff>0</xdr:rowOff>
    </xdr:to>
    <xdr:sp macro="" textlink="">
      <xdr:nvSpPr>
        <xdr:cNvPr id="159" name="正方形/長方形 158">
          <a:extLst>
            <a:ext uri="{FF2B5EF4-FFF2-40B4-BE49-F238E27FC236}">
              <a16:creationId xmlns:a16="http://schemas.microsoft.com/office/drawing/2014/main" id="{E3D98ED1-0962-444F-9DCF-B3662B23AD38}"/>
            </a:ext>
          </a:extLst>
        </xdr:cNvPr>
        <xdr:cNvSpPr/>
      </xdr:nvSpPr>
      <xdr:spPr>
        <a:xfrm>
          <a:off x="19356457" y="8150088"/>
          <a:ext cx="2567608" cy="10875064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latin typeface="+mn-ea"/>
            <a:ea typeface="+mn-ea"/>
          </a:endParaRPr>
        </a:p>
      </xdr:txBody>
    </xdr:sp>
    <xdr:clientData/>
  </xdr:twoCellAnchor>
  <xdr:twoCellAnchor>
    <xdr:from>
      <xdr:col>17</xdr:col>
      <xdr:colOff>1171121</xdr:colOff>
      <xdr:row>30</xdr:row>
      <xdr:rowOff>198663</xdr:rowOff>
    </xdr:from>
    <xdr:to>
      <xdr:col>23</xdr:col>
      <xdr:colOff>142359</xdr:colOff>
      <xdr:row>49</xdr:row>
      <xdr:rowOff>143935</xdr:rowOff>
    </xdr:to>
    <xdr:grpSp>
      <xdr:nvGrpSpPr>
        <xdr:cNvPr id="51" name="グループ化 50">
          <a:extLst>
            <a:ext uri="{FF2B5EF4-FFF2-40B4-BE49-F238E27FC236}">
              <a16:creationId xmlns:a16="http://schemas.microsoft.com/office/drawing/2014/main" id="{AB091028-D706-4ACB-A940-B706BD9C93A6}"/>
            </a:ext>
          </a:extLst>
        </xdr:cNvPr>
        <xdr:cNvGrpSpPr/>
      </xdr:nvGrpSpPr>
      <xdr:grpSpPr>
        <a:xfrm>
          <a:off x="20466050" y="10249806"/>
          <a:ext cx="5620595" cy="5460700"/>
          <a:chOff x="20622078" y="9008836"/>
          <a:chExt cx="5597917" cy="5361820"/>
        </a:xfrm>
      </xdr:grpSpPr>
      <xdr:grpSp>
        <xdr:nvGrpSpPr>
          <xdr:cNvPr id="139" name="グループ化 138">
            <a:extLst>
              <a:ext uri="{FF2B5EF4-FFF2-40B4-BE49-F238E27FC236}">
                <a16:creationId xmlns:a16="http://schemas.microsoft.com/office/drawing/2014/main" id="{A69DFAFE-BF3F-49A4-8B7D-89A333ECC04C}"/>
              </a:ext>
            </a:extLst>
          </xdr:cNvPr>
          <xdr:cNvGrpSpPr/>
        </xdr:nvGrpSpPr>
        <xdr:grpSpPr>
          <a:xfrm>
            <a:off x="20622078" y="9008836"/>
            <a:ext cx="5597917" cy="5361820"/>
            <a:chOff x="20408271" y="8927619"/>
            <a:chExt cx="5585341" cy="5543852"/>
          </a:xfrm>
        </xdr:grpSpPr>
        <xdr:grpSp>
          <xdr:nvGrpSpPr>
            <xdr:cNvPr id="140" name="グループ化 139">
              <a:extLst>
                <a:ext uri="{FF2B5EF4-FFF2-40B4-BE49-F238E27FC236}">
                  <a16:creationId xmlns:a16="http://schemas.microsoft.com/office/drawing/2014/main" id="{6C1CD4DA-054F-49B4-8ADE-45ED143EF0F5}"/>
                </a:ext>
              </a:extLst>
            </xdr:cNvPr>
            <xdr:cNvGrpSpPr/>
          </xdr:nvGrpSpPr>
          <xdr:grpSpPr>
            <a:xfrm>
              <a:off x="23124432" y="8927619"/>
              <a:ext cx="2866003" cy="3246353"/>
              <a:chOff x="23221088" y="8939986"/>
              <a:chExt cx="2880221" cy="3262716"/>
            </a:xfrm>
          </xdr:grpSpPr>
          <xdr:sp macro="" textlink="">
            <xdr:nvSpPr>
              <xdr:cNvPr id="152" name="四角形: 角を丸くする 151">
                <a:extLst>
                  <a:ext uri="{FF2B5EF4-FFF2-40B4-BE49-F238E27FC236}">
                    <a16:creationId xmlns:a16="http://schemas.microsoft.com/office/drawing/2014/main" id="{16BB688F-7735-4485-8F35-372127C8F91E}"/>
                  </a:ext>
                </a:extLst>
              </xdr:cNvPr>
              <xdr:cNvSpPr/>
            </xdr:nvSpPr>
            <xdr:spPr>
              <a:xfrm>
                <a:off x="23221088" y="8939986"/>
                <a:ext cx="2880221" cy="3262716"/>
              </a:xfrm>
              <a:prstGeom prst="roundRect">
                <a:avLst>
                  <a:gd name="adj" fmla="val 2423"/>
                </a:avLst>
              </a:prstGeom>
              <a:solidFill>
                <a:schemeClr val="bg1"/>
              </a:solidFill>
              <a:ln w="38100">
                <a:solidFill>
                  <a:srgbClr val="00B0F0"/>
                </a:solidFill>
              </a:ln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kumimoji="1" lang="ja-JP" altLang="en-US" sz="1100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  <xdr:sp macro="" textlink="">
            <xdr:nvSpPr>
              <xdr:cNvPr id="153" name="正方形/長方形 152">
                <a:extLst>
                  <a:ext uri="{FF2B5EF4-FFF2-40B4-BE49-F238E27FC236}">
                    <a16:creationId xmlns:a16="http://schemas.microsoft.com/office/drawing/2014/main" id="{ABFD85C3-C757-4254-8CBB-F5945CDE39E2}"/>
                  </a:ext>
                </a:extLst>
              </xdr:cNvPr>
              <xdr:cNvSpPr/>
            </xdr:nvSpPr>
            <xdr:spPr>
              <a:xfrm>
                <a:off x="23345857" y="11045071"/>
                <a:ext cx="2647075" cy="921946"/>
              </a:xfrm>
              <a:prstGeom prst="rect">
                <a:avLst/>
              </a:prstGeom>
              <a:ln w="25400">
                <a:solidFill>
                  <a:srgbClr val="00B050"/>
                </a:solidFill>
              </a:ln>
            </xdr:spPr>
            <xdr:style>
              <a:lnRef idx="2">
                <a:schemeClr val="accent2"/>
              </a:lnRef>
              <a:fillRef idx="1">
                <a:schemeClr val="lt1"/>
              </a:fillRef>
              <a:effectRef idx="0">
                <a:schemeClr val="accent2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algn="l"/>
                <a:r>
                  <a:rPr kumimoji="1" lang="ja-JP" altLang="en-US" sz="1400" u="sng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計測例②</a:t>
                </a:r>
                <a:endParaRPr kumimoji="1" lang="en-US" altLang="ja-JP" sz="1400" u="sng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  <a:p>
                <a:pPr algn="l"/>
                <a:r>
                  <a:rPr kumimoji="1" lang="en-US" altLang="ja-JP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9:00</a:t>
                </a:r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～</a:t>
                </a:r>
                <a:r>
                  <a:rPr kumimoji="1" lang="en-US" altLang="ja-JP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17:00</a:t>
                </a:r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を計測している場合は、稼働日は「</a:t>
                </a:r>
                <a:r>
                  <a:rPr kumimoji="1" lang="en-US" altLang="ja-JP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1</a:t>
                </a:r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」としてください。</a:t>
                </a:r>
                <a:endParaRPr kumimoji="1" lang="en-US" altLang="ja-JP" sz="1400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  <xdr:sp macro="" textlink="">
            <xdr:nvSpPr>
              <xdr:cNvPr id="154" name="正方形/長方形 153">
                <a:extLst>
                  <a:ext uri="{FF2B5EF4-FFF2-40B4-BE49-F238E27FC236}">
                    <a16:creationId xmlns:a16="http://schemas.microsoft.com/office/drawing/2014/main" id="{E9CDCE24-5943-435D-86BA-BBAFE8797384}"/>
                  </a:ext>
                </a:extLst>
              </xdr:cNvPr>
              <xdr:cNvSpPr/>
            </xdr:nvSpPr>
            <xdr:spPr>
              <a:xfrm>
                <a:off x="23345319" y="9886906"/>
                <a:ext cx="2644466" cy="921050"/>
              </a:xfrm>
              <a:prstGeom prst="rect">
                <a:avLst/>
              </a:prstGeom>
              <a:ln w="25400">
                <a:solidFill>
                  <a:srgbClr val="00B050"/>
                </a:solidFill>
              </a:ln>
            </xdr:spPr>
            <xdr:style>
              <a:lnRef idx="2">
                <a:schemeClr val="accent2"/>
              </a:lnRef>
              <a:fillRef idx="1">
                <a:schemeClr val="lt1"/>
              </a:fillRef>
              <a:effectRef idx="0">
                <a:schemeClr val="accent2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algn="l"/>
                <a:r>
                  <a:rPr kumimoji="1" lang="ja-JP" altLang="en-US" sz="1400" u="sng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計測例①</a:t>
                </a:r>
                <a:endParaRPr kumimoji="1" lang="en-US" altLang="ja-JP" sz="1400" u="sng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  <a:p>
                <a:pPr algn="l"/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設備が稼働していない場合は、稼働日は「</a:t>
                </a:r>
                <a:r>
                  <a:rPr kumimoji="1" lang="en-US" altLang="ja-JP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0</a:t>
                </a:r>
                <a:r>
                  <a:rPr kumimoji="1" lang="ja-JP" altLang="en-US" sz="140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」としてください。</a:t>
                </a:r>
                <a:endParaRPr kumimoji="1" lang="en-US" altLang="ja-JP" sz="1400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  <xdr:sp macro="" textlink="">
            <xdr:nvSpPr>
              <xdr:cNvPr id="156" name="正方形/長方形 155">
                <a:extLst>
                  <a:ext uri="{FF2B5EF4-FFF2-40B4-BE49-F238E27FC236}">
                    <a16:creationId xmlns:a16="http://schemas.microsoft.com/office/drawing/2014/main" id="{1259D033-05C7-4943-B802-32E3CBF2F900}"/>
                  </a:ext>
                </a:extLst>
              </xdr:cNvPr>
              <xdr:cNvSpPr/>
            </xdr:nvSpPr>
            <xdr:spPr>
              <a:xfrm>
                <a:off x="23321151" y="9049966"/>
                <a:ext cx="2715046" cy="694190"/>
              </a:xfrm>
              <a:prstGeom prst="rect">
                <a:avLst/>
              </a:prstGeom>
              <a:noFill/>
              <a:ln w="25400">
                <a:noFill/>
              </a:ln>
            </xdr:spPr>
            <xdr:style>
              <a:lnRef idx="2">
                <a:schemeClr val="accent2"/>
              </a:lnRef>
              <a:fillRef idx="1">
                <a:schemeClr val="lt1"/>
              </a:fillRef>
              <a:effectRef idx="0">
                <a:schemeClr val="accent2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algn="l"/>
                <a:r>
                  <a:rPr kumimoji="1" lang="ja-JP" altLang="en-US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（例） 設備の稼働時間が通常</a:t>
                </a:r>
                <a:r>
                  <a:rPr kumimoji="1" lang="en-US" altLang="ja-JP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9:00</a:t>
                </a:r>
                <a:r>
                  <a:rPr kumimoji="1" lang="ja-JP" altLang="en-US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～</a:t>
                </a:r>
                <a:r>
                  <a:rPr kumimoji="1" lang="en-US" altLang="ja-JP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17:00 (</a:t>
                </a:r>
                <a:r>
                  <a:rPr kumimoji="1" lang="ja-JP" altLang="en-US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８時間の稼働</a:t>
                </a:r>
                <a:r>
                  <a:rPr kumimoji="1" lang="en-US" altLang="ja-JP" sz="1600" b="1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)</a:t>
                </a:r>
                <a:endParaRPr kumimoji="1" lang="ja-JP" altLang="en-US" sz="1600" b="1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xdr:txBody>
          </xdr:sp>
        </xdr:grpSp>
        <xdr:grpSp>
          <xdr:nvGrpSpPr>
            <xdr:cNvPr id="147" name="グループ化 146">
              <a:extLst>
                <a:ext uri="{FF2B5EF4-FFF2-40B4-BE49-F238E27FC236}">
                  <a16:creationId xmlns:a16="http://schemas.microsoft.com/office/drawing/2014/main" id="{0965F8C3-E1B1-4843-9938-6FC3B8970411}"/>
                </a:ext>
              </a:extLst>
            </xdr:cNvPr>
            <xdr:cNvGrpSpPr/>
          </xdr:nvGrpSpPr>
          <xdr:grpSpPr>
            <a:xfrm>
              <a:off x="20408271" y="12752294"/>
              <a:ext cx="5585341" cy="1719177"/>
              <a:chOff x="20487779" y="12790714"/>
              <a:chExt cx="5616558" cy="1730383"/>
            </a:xfrm>
          </xdr:grpSpPr>
          <xdr:sp macro="" textlink="">
            <xdr:nvSpPr>
              <xdr:cNvPr id="150" name="正方形/長方形 149">
                <a:extLst>
                  <a:ext uri="{FF2B5EF4-FFF2-40B4-BE49-F238E27FC236}">
                    <a16:creationId xmlns:a16="http://schemas.microsoft.com/office/drawing/2014/main" id="{6F81C9DC-C42E-4A29-81C7-D3C831265B3F}"/>
                  </a:ext>
                </a:extLst>
              </xdr:cNvPr>
              <xdr:cNvSpPr/>
            </xdr:nvSpPr>
            <xdr:spPr>
              <a:xfrm>
                <a:off x="20487779" y="12790714"/>
                <a:ext cx="5616558" cy="1730383"/>
              </a:xfrm>
              <a:prstGeom prst="rect">
                <a:avLst/>
              </a:prstGeom>
              <a:ln w="25400">
                <a:solidFill>
                  <a:schemeClr val="accent2"/>
                </a:solidFill>
              </a:ln>
            </xdr:spPr>
            <xdr:style>
              <a:lnRef idx="2">
                <a:schemeClr val="accent2"/>
              </a:lnRef>
              <a:fillRef idx="1">
                <a:schemeClr val="lt1"/>
              </a:fillRef>
              <a:effectRef idx="0">
                <a:schemeClr val="accent2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marL="0" indent="0" algn="l"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       </a:t>
                </a:r>
                <a:r>
                  <a:rPr kumimoji="1" lang="en-US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※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なお、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計画が生産量に基づく場合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は、上記と同様の考え方に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  <a:p>
                <a:pPr marL="0" indent="0" algn="l"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           基づき、生産量の実数を入力してください。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  <a:p>
                <a:pPr marL="0" indent="0" algn="l" eaLnBrk="1" fontAlgn="auto" latinLnBrk="0" hangingPunct="1"/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  <a:p>
                <a:pPr marL="0" indent="0" algn="l"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例）上記と同様の稼働時間で、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１日の生産量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が</a:t>
                </a:r>
                <a:r>
                  <a:rPr kumimoji="1" lang="en-US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1,000 kg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の場合、 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  <a:p>
                <a:pPr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</a:t>
                </a:r>
                <a:r>
                  <a:rPr kumimoji="1" lang="ja-JP" altLang="en-US" sz="1400" u="sng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計測例①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のとき、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生産量は「</a:t>
                </a:r>
                <a:r>
                  <a:rPr kumimoji="1" lang="en-US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0</a:t>
                </a:r>
                <a:r>
                  <a:rPr kumimoji="1" lang="ja-JP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」としてください。</a:t>
                </a:r>
              </a:p>
              <a:p>
                <a:pPr marL="0" indent="0" algn="l" eaLnBrk="1" fontAlgn="auto" latinLnBrk="0" hangingPunct="1"/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    </a:t>
                </a:r>
                <a:r>
                  <a:rPr kumimoji="1" lang="ja-JP" altLang="en-US" sz="1400" u="sng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計測例②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のとき、生産量は「</a:t>
                </a:r>
                <a:r>
                  <a:rPr kumimoji="1" lang="en-US" altLang="ja-JP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1000</a:t>
                </a:r>
                <a:r>
                  <a:rPr kumimoji="1" lang="ja-JP" altLang="en-US" sz="1400">
                    <a:solidFill>
                      <a:schemeClr val="dk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  <a:cs typeface="+mn-cs"/>
                  </a:rPr>
                  <a:t>」としてください。</a:t>
                </a:r>
                <a:endParaRPr kumimoji="1" lang="en-US" altLang="ja-JP" sz="1400">
                  <a:solidFill>
                    <a:schemeClr val="dk1"/>
                  </a:solidFill>
                  <a:latin typeface="ＭＳ Ｐゴシック" panose="020B0600070205080204" pitchFamily="50" charset="-128"/>
                  <a:ea typeface="ＭＳ Ｐゴシック" panose="020B0600070205080204" pitchFamily="50" charset="-128"/>
                  <a:cs typeface="+mn-cs"/>
                </a:endParaRPr>
              </a:p>
            </xdr:txBody>
          </xdr:sp>
          <xdr:sp macro="" textlink="">
            <xdr:nvSpPr>
              <xdr:cNvPr id="151" name="正方形/長方形 150">
                <a:extLst>
                  <a:ext uri="{FF2B5EF4-FFF2-40B4-BE49-F238E27FC236}">
                    <a16:creationId xmlns:a16="http://schemas.microsoft.com/office/drawing/2014/main" id="{5CE8A9ED-22F7-4FD9-9BCE-DD2D21BB10A6}"/>
                  </a:ext>
                </a:extLst>
              </xdr:cNvPr>
              <xdr:cNvSpPr>
                <a:spLocks noChangeAspect="1"/>
              </xdr:cNvSpPr>
            </xdr:nvSpPr>
            <xdr:spPr>
              <a:xfrm>
                <a:off x="20629977" y="12944421"/>
                <a:ext cx="414916" cy="361601"/>
              </a:xfrm>
              <a:prstGeom prst="rect">
                <a:avLst/>
              </a:prstGeom>
              <a:solidFill>
                <a:srgbClr val="00B0F0"/>
              </a:solidFill>
              <a:ln>
                <a:solidFill>
                  <a:srgbClr val="00B0F0"/>
                </a:solidFill>
              </a:ln>
            </xdr:spPr>
            <xdr:style>
              <a:lnRef idx="2">
                <a:schemeClr val="accent1"/>
              </a:lnRef>
              <a:fillRef idx="1">
                <a:schemeClr val="lt1"/>
              </a:fillRef>
              <a:effectRef idx="0">
                <a:schemeClr val="accent1"/>
              </a:effectRef>
              <a:fontRef idx="minor">
                <a:schemeClr val="dk1"/>
              </a:fontRef>
            </xdr:style>
            <xdr:txBody>
              <a:bodyPr vertOverflow="clip" horzOverflow="clip" rtlCol="0" anchor="ctr"/>
              <a:lstStyle/>
              <a:p>
                <a:pPr algn="ctr"/>
                <a:r>
                  <a:rPr kumimoji="1" lang="en-US" altLang="ja-JP" sz="1600" b="1">
                    <a:solidFill>
                      <a:schemeClr val="bg1"/>
                    </a:solidFill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23</a:t>
                </a:r>
              </a:p>
            </xdr:txBody>
          </xdr:sp>
        </xdr:grpSp>
      </xdr:grpSp>
      <xdr:sp macro="" textlink="">
        <xdr:nvSpPr>
          <xdr:cNvPr id="135" name="正方形/長方形 134">
            <a:extLst>
              <a:ext uri="{FF2B5EF4-FFF2-40B4-BE49-F238E27FC236}">
                <a16:creationId xmlns:a16="http://schemas.microsoft.com/office/drawing/2014/main" id="{4827937E-D65C-4A48-AEC8-84ECF093702D}"/>
              </a:ext>
            </a:extLst>
          </xdr:cNvPr>
          <xdr:cNvSpPr/>
        </xdr:nvSpPr>
        <xdr:spPr>
          <a:xfrm>
            <a:off x="22027648" y="9378061"/>
            <a:ext cx="1275333" cy="285750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160" name="正方形/長方形 159">
            <a:extLst>
              <a:ext uri="{FF2B5EF4-FFF2-40B4-BE49-F238E27FC236}">
                <a16:creationId xmlns:a16="http://schemas.microsoft.com/office/drawing/2014/main" id="{440FC080-BF53-4DCA-AB69-9BAC8A0833F1}"/>
              </a:ext>
            </a:extLst>
          </xdr:cNvPr>
          <xdr:cNvSpPr/>
        </xdr:nvSpPr>
        <xdr:spPr>
          <a:xfrm>
            <a:off x="22028940" y="10519708"/>
            <a:ext cx="1283498" cy="287776"/>
          </a:xfrm>
          <a:prstGeom prst="rect">
            <a:avLst/>
          </a:prstGeom>
          <a:noFill/>
          <a:ln w="38100">
            <a:solidFill>
              <a:srgbClr val="00B05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cxnSp macro="">
        <xdr:nvCxnSpPr>
          <xdr:cNvPr id="34" name="コネクタ: カギ線 33">
            <a:extLst>
              <a:ext uri="{FF2B5EF4-FFF2-40B4-BE49-F238E27FC236}">
                <a16:creationId xmlns:a16="http://schemas.microsoft.com/office/drawing/2014/main" id="{CA188823-B8AC-43C0-A9D4-CBD8E226944C}"/>
              </a:ext>
            </a:extLst>
          </xdr:cNvPr>
          <xdr:cNvCxnSpPr/>
        </xdr:nvCxnSpPr>
        <xdr:spPr>
          <a:xfrm rot="10800000">
            <a:off x="22985944" y="9681459"/>
            <a:ext cx="478037" cy="391935"/>
          </a:xfrm>
          <a:prstGeom prst="bentConnector3">
            <a:avLst>
              <a:gd name="adj1" fmla="val 100220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61" name="コネクタ: カギ線 160">
            <a:extLst>
              <a:ext uri="{FF2B5EF4-FFF2-40B4-BE49-F238E27FC236}">
                <a16:creationId xmlns:a16="http://schemas.microsoft.com/office/drawing/2014/main" id="{FE422379-241F-4D6E-8FCE-1A1B2F30E26A}"/>
              </a:ext>
            </a:extLst>
          </xdr:cNvPr>
          <xdr:cNvCxnSpPr/>
        </xdr:nvCxnSpPr>
        <xdr:spPr>
          <a:xfrm rot="10800000">
            <a:off x="22989126" y="10818619"/>
            <a:ext cx="474852" cy="401801"/>
          </a:xfrm>
          <a:prstGeom prst="bentConnector3">
            <a:avLst>
              <a:gd name="adj1" fmla="val 100557"/>
            </a:avLst>
          </a:prstGeom>
          <a:ln w="28575">
            <a:solidFill>
              <a:srgbClr val="00B05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0</xdr:row>
      <xdr:rowOff>0</xdr:rowOff>
    </xdr:from>
    <xdr:to>
      <xdr:col>27</xdr:col>
      <xdr:colOff>0</xdr:colOff>
      <xdr:row>6</xdr:row>
      <xdr:rowOff>130389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E6440F2-9E07-4A31-A6C1-C5B83D2EAA38}"/>
            </a:ext>
          </a:extLst>
        </xdr:cNvPr>
        <xdr:cNvSpPr txBox="1"/>
      </xdr:nvSpPr>
      <xdr:spPr>
        <a:xfrm>
          <a:off x="12641036" y="0"/>
          <a:ext cx="7034893" cy="2402782"/>
        </a:xfrm>
        <a:prstGeom prst="rect">
          <a:avLst/>
        </a:prstGeom>
        <a:solidFill>
          <a:schemeClr val="lt1"/>
        </a:solidFill>
        <a:ln w="381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こちらのシートを提出してください。</a:t>
          </a:r>
          <a:endParaRPr lang="en-US" altLang="ja-JP" sz="2000" b="0" i="0" u="none" strike="noStrike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b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＜一括で出力する書類＞</a:t>
          </a:r>
          <a:b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・各個票： </a:t>
          </a:r>
          <a:r>
            <a:rPr lang="en-US" altLang="ja-JP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報告方法</a:t>
          </a:r>
          <a:r>
            <a:rPr lang="en-US" altLang="ja-JP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1】</a:t>
          </a:r>
          <a:r>
            <a:rPr lang="ja-JP" altLang="en-US" sz="20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年間エネルギー使用量計算書</a:t>
          </a:r>
          <a:r>
            <a:rPr lang="ja-JP" altLang="en-US" sz="2000"/>
            <a:t> </a:t>
          </a:r>
          <a:endParaRPr lang="en-US" altLang="ja-JP" sz="2000"/>
        </a:p>
        <a:p>
          <a:r>
            <a:rPr kumimoji="1" lang="ja-JP" altLang="en-US" sz="2000"/>
            <a:t>       </a:t>
          </a:r>
          <a:r>
            <a:rPr kumimoji="1" lang="en-US" altLang="ja-JP" sz="2000"/>
            <a:t>※</a:t>
          </a:r>
          <a:r>
            <a:rPr kumimoji="1" lang="ja-JP" altLang="en-US" sz="2000"/>
            <a:t> 各個票は入力した分だけ出力してください。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0</xdr:row>
      <xdr:rowOff>0</xdr:rowOff>
    </xdr:from>
    <xdr:to>
      <xdr:col>23</xdr:col>
      <xdr:colOff>1</xdr:colOff>
      <xdr:row>0</xdr:row>
      <xdr:rowOff>1141226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F20437C-9D10-428A-A1AB-1C9C5EC84478}"/>
            </a:ext>
          </a:extLst>
        </xdr:cNvPr>
        <xdr:cNvSpPr/>
      </xdr:nvSpPr>
      <xdr:spPr>
        <a:xfrm>
          <a:off x="277092" y="0"/>
          <a:ext cx="25544318" cy="1141226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1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3BD4C7FF-59CC-468F-A6F9-68640948D16A}"/>
            </a:ext>
          </a:extLst>
        </xdr:cNvPr>
        <xdr:cNvSpPr/>
      </xdr:nvSpPr>
      <xdr:spPr>
        <a:xfrm>
          <a:off x="277091" y="0"/>
          <a:ext cx="25457728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653D246D-D663-4DE9-A667-FCB499A2F583}"/>
            </a:ext>
          </a:extLst>
        </xdr:cNvPr>
        <xdr:cNvSpPr/>
      </xdr:nvSpPr>
      <xdr:spPr>
        <a:xfrm>
          <a:off x="277091" y="0"/>
          <a:ext cx="25457727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0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B5DA9CD5-BF64-41AF-A515-1B4ABF970C73}"/>
            </a:ext>
          </a:extLst>
        </xdr:cNvPr>
        <xdr:cNvSpPr/>
      </xdr:nvSpPr>
      <xdr:spPr>
        <a:xfrm>
          <a:off x="277091" y="0"/>
          <a:ext cx="25457727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1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8CEBA24C-0A1E-4A9E-BA7F-C8500D500926}"/>
            </a:ext>
          </a:extLst>
        </xdr:cNvPr>
        <xdr:cNvSpPr/>
      </xdr:nvSpPr>
      <xdr:spPr>
        <a:xfrm>
          <a:off x="277091" y="0"/>
          <a:ext cx="25457728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0</xdr:rowOff>
    </xdr:from>
    <xdr:to>
      <xdr:col>23</xdr:col>
      <xdr:colOff>1</xdr:colOff>
      <xdr:row>0</xdr:row>
      <xdr:rowOff>1144401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54F0343C-7EC1-4BBF-93C2-38715268CA80}"/>
            </a:ext>
          </a:extLst>
        </xdr:cNvPr>
        <xdr:cNvSpPr/>
      </xdr:nvSpPr>
      <xdr:spPr>
        <a:xfrm>
          <a:off x="277091" y="0"/>
          <a:ext cx="25457728" cy="1144401"/>
        </a:xfrm>
        <a:prstGeom prst="rect">
          <a:avLst/>
        </a:prstGeom>
        <a:solidFill>
          <a:schemeClr val="bg1"/>
        </a:solidFill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2000" b="1">
              <a:solidFill>
                <a:srgbClr val="FF0000"/>
              </a:solidFill>
            </a:rPr>
            <a:t>こちらの入力様式は、原則提出不要です。</a:t>
          </a:r>
          <a:endParaRPr kumimoji="1" lang="en-US" altLang="ja-JP" sz="2000" b="1">
            <a:solidFill>
              <a:srgbClr val="FF0000"/>
            </a:solidFill>
          </a:endParaRPr>
        </a:p>
        <a:p>
          <a:pPr algn="l"/>
          <a:r>
            <a:rPr kumimoji="1" lang="ja-JP" altLang="en-US" sz="2000" b="1">
              <a:solidFill>
                <a:srgbClr val="FF0000"/>
              </a:solidFill>
            </a:rPr>
            <a:t>ただし、必要に応じて提出を求める場合がありますので、大切に保管してください。</a:t>
          </a:r>
          <a:endParaRPr kumimoji="1" lang="en-US" altLang="ja-JP" sz="20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5ADC7-E0DB-472F-85BC-92BA2A17CF29}">
  <sheetPr>
    <tabColor theme="0" tint="-0.14999847407452621"/>
    <pageSetUpPr fitToPage="1"/>
  </sheetPr>
  <dimension ref="B1:M13"/>
  <sheetViews>
    <sheetView showGridLines="0" tabSelected="1" view="pageBreakPreview" zoomScaleNormal="100" zoomScaleSheetLayoutView="100" workbookViewId="0"/>
  </sheetViews>
  <sheetFormatPr defaultColWidth="8.69140625" defaultRowHeight="15.5" x14ac:dyDescent="0.35"/>
  <cols>
    <col min="1" max="1" width="3.07421875" style="261" customWidth="1"/>
    <col min="2" max="2" width="6.53515625" style="261" customWidth="1"/>
    <col min="3" max="3" width="40.15234375" style="261" customWidth="1"/>
    <col min="4" max="4" width="14" style="261" customWidth="1"/>
    <col min="5" max="5" width="80.69140625" style="261" customWidth="1"/>
    <col min="6" max="16384" width="8.69140625" style="261"/>
  </cols>
  <sheetData>
    <row r="1" spans="2:13" ht="24.65" customHeight="1" x14ac:dyDescent="0.35"/>
    <row r="2" spans="2:13" ht="24.65" customHeight="1" x14ac:dyDescent="0.35">
      <c r="B2" s="262" t="s">
        <v>280</v>
      </c>
      <c r="E2" s="263"/>
    </row>
    <row r="4" spans="2:13" ht="27" customHeight="1" x14ac:dyDescent="0.35">
      <c r="B4" s="264" t="s">
        <v>187</v>
      </c>
      <c r="C4" s="265" t="s">
        <v>294</v>
      </c>
      <c r="D4" s="265" t="s">
        <v>295</v>
      </c>
      <c r="E4" s="265" t="s">
        <v>296</v>
      </c>
      <c r="F4" s="266"/>
      <c r="G4" s="266"/>
      <c r="H4" s="266"/>
      <c r="I4" s="266"/>
      <c r="J4" s="266"/>
      <c r="K4" s="266"/>
      <c r="L4" s="266"/>
      <c r="M4" s="266"/>
    </row>
    <row r="5" spans="2:13" ht="112" customHeight="1" x14ac:dyDescent="0.35">
      <c r="B5" s="267">
        <v>1</v>
      </c>
      <c r="C5" s="268" t="s">
        <v>283</v>
      </c>
      <c r="D5" s="269" t="s">
        <v>297</v>
      </c>
      <c r="E5" s="270" t="s">
        <v>343</v>
      </c>
      <c r="F5" s="266"/>
      <c r="G5" s="271"/>
      <c r="H5" s="266"/>
      <c r="I5" s="266"/>
      <c r="J5" s="266"/>
      <c r="K5" s="266"/>
      <c r="L5" s="266"/>
      <c r="M5" s="266"/>
    </row>
    <row r="6" spans="2:13" ht="112" customHeight="1" x14ac:dyDescent="0.35">
      <c r="B6" s="267">
        <v>2</v>
      </c>
      <c r="C6" s="268" t="s">
        <v>305</v>
      </c>
      <c r="D6" s="272" t="s">
        <v>298</v>
      </c>
      <c r="E6" s="270" t="s">
        <v>324</v>
      </c>
      <c r="F6" s="266"/>
      <c r="G6" s="266"/>
      <c r="H6" s="266"/>
      <c r="I6" s="266"/>
      <c r="J6" s="266"/>
      <c r="K6" s="266"/>
      <c r="L6" s="266"/>
      <c r="M6" s="266"/>
    </row>
    <row r="7" spans="2:13" x14ac:dyDescent="0.35">
      <c r="B7" s="266"/>
      <c r="C7" s="266"/>
      <c r="D7" s="266"/>
      <c r="E7" s="266"/>
      <c r="F7" s="266"/>
      <c r="G7" s="266"/>
      <c r="H7" s="266"/>
      <c r="I7" s="266"/>
      <c r="J7" s="266"/>
      <c r="K7" s="266"/>
      <c r="L7" s="266"/>
      <c r="M7" s="266"/>
    </row>
    <row r="8" spans="2:13" x14ac:dyDescent="0.35">
      <c r="B8" s="266"/>
      <c r="C8" s="266"/>
      <c r="D8" s="266"/>
      <c r="E8" s="266"/>
      <c r="F8" s="266"/>
      <c r="G8" s="266"/>
      <c r="H8" s="266"/>
      <c r="I8" s="266"/>
      <c r="J8" s="266"/>
      <c r="K8" s="266"/>
      <c r="L8" s="266"/>
      <c r="M8" s="266"/>
    </row>
    <row r="9" spans="2:13" x14ac:dyDescent="0.35">
      <c r="B9" s="266"/>
      <c r="C9" s="266"/>
      <c r="D9" s="266"/>
      <c r="E9" s="266"/>
      <c r="F9" s="266"/>
      <c r="G9" s="266"/>
      <c r="H9" s="266"/>
      <c r="I9" s="266"/>
      <c r="J9" s="266"/>
      <c r="K9" s="266"/>
      <c r="L9" s="266"/>
      <c r="M9" s="266"/>
    </row>
    <row r="10" spans="2:13" x14ac:dyDescent="0.35">
      <c r="B10" s="266"/>
      <c r="C10" s="266"/>
      <c r="D10" s="266"/>
      <c r="E10" s="266"/>
      <c r="F10" s="266"/>
      <c r="G10" s="266"/>
      <c r="H10" s="266"/>
      <c r="I10" s="266"/>
      <c r="J10" s="266"/>
      <c r="K10" s="266"/>
      <c r="L10" s="266"/>
      <c r="M10" s="266"/>
    </row>
    <row r="11" spans="2:13" x14ac:dyDescent="0.35">
      <c r="B11" s="266"/>
      <c r="C11" s="266"/>
      <c r="D11" s="266"/>
      <c r="E11" s="266"/>
      <c r="F11" s="266"/>
      <c r="G11" s="266"/>
      <c r="H11" s="266"/>
      <c r="I11" s="266"/>
      <c r="J11" s="266"/>
      <c r="K11" s="266"/>
      <c r="L11" s="266"/>
      <c r="M11" s="266"/>
    </row>
    <row r="12" spans="2:13" x14ac:dyDescent="0.35">
      <c r="B12" s="266"/>
      <c r="C12" s="266"/>
      <c r="D12" s="266"/>
      <c r="E12" s="266"/>
      <c r="F12" s="266"/>
      <c r="G12" s="266"/>
      <c r="H12" s="266"/>
      <c r="I12" s="266"/>
      <c r="J12" s="266"/>
      <c r="K12" s="266"/>
      <c r="L12" s="266"/>
      <c r="M12" s="266"/>
    </row>
    <row r="13" spans="2:13" x14ac:dyDescent="0.35">
      <c r="B13" s="266"/>
      <c r="C13" s="266"/>
      <c r="D13" s="266"/>
      <c r="E13" s="266"/>
      <c r="F13" s="266"/>
      <c r="G13" s="266"/>
      <c r="H13" s="266"/>
      <c r="I13" s="266"/>
      <c r="J13" s="266"/>
      <c r="K13" s="266"/>
      <c r="L13" s="266"/>
      <c r="M13" s="266"/>
    </row>
  </sheetData>
  <sheetProtection algorithmName="SHA-512" hashValue="zE1S7qUt3hDYaYgWHsx+9RAGToQLpFpevZWTNedP1XymeDAeFvwXLKHFFnFF2KZUJbgWRskEoiGYSqkpWpTUXw==" saltValue="RAv/T753UdluOYLDU3tDtw==" spinCount="100000" sheet="1" objects="1" scenarios="1" selectLockedCells="1"/>
  <phoneticPr fontId="4"/>
  <pageMargins left="0.7" right="0.7" top="0.75" bottom="0.75" header="0.3" footer="0.3"/>
  <pageSetup paperSize="9" scale="7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F02EA-E9C1-43D5-902C-5E728F71A53F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2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23046875" style="8" customWidth="1"/>
    <col min="16" max="19" width="15.53515625" style="8" customWidth="1"/>
    <col min="20" max="20" width="17.2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23046875" style="8" customWidth="1"/>
    <col min="25" max="25" width="3.4609375" style="8" hidden="1" customWidth="1" outlineLevel="1"/>
    <col min="26" max="26" width="28.69140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350" t="s">
        <v>9</v>
      </c>
      <c r="AN1" s="350"/>
    </row>
    <row r="2" spans="1:41" ht="51.75" customHeight="1" x14ac:dyDescent="0.35">
      <c r="A2" s="98"/>
      <c r="B2" s="345" t="s">
        <v>193</v>
      </c>
      <c r="C2" s="345"/>
      <c r="D2" s="345"/>
      <c r="E2" s="631"/>
      <c r="F2" s="631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214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284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215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285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260</v>
      </c>
      <c r="S6" s="355" t="s">
        <v>229</v>
      </c>
      <c r="T6" s="355"/>
      <c r="U6" s="355"/>
      <c r="V6" s="355"/>
      <c r="W6" s="102"/>
      <c r="X6" s="3"/>
      <c r="Y6" s="14"/>
      <c r="Z6" s="3"/>
    </row>
    <row r="7" spans="1:41" ht="22.5" customHeight="1" x14ac:dyDescent="0.35">
      <c r="B7" s="22"/>
      <c r="C7" s="352" t="s">
        <v>32</v>
      </c>
      <c r="D7" s="352"/>
      <c r="E7" s="23" t="s">
        <v>33</v>
      </c>
      <c r="F7" s="341" t="str">
        <f>IF(入力様式【No.1】!$F$7="","",入力様式【No.1】!$F$7)</f>
        <v/>
      </c>
      <c r="H7" s="356" t="s">
        <v>99</v>
      </c>
      <c r="I7" s="123" t="s">
        <v>208</v>
      </c>
      <c r="J7" s="632"/>
      <c r="K7" s="632"/>
      <c r="L7" s="632"/>
      <c r="N7" s="623" t="s">
        <v>256</v>
      </c>
      <c r="O7" s="624"/>
      <c r="P7" s="379" t="str">
        <f>IF(E13="","",E13)</f>
        <v/>
      </c>
      <c r="Q7" s="380"/>
      <c r="S7" s="609" t="s">
        <v>230</v>
      </c>
      <c r="T7" s="610"/>
      <c r="U7" s="615" t="str">
        <f>IF(P19="","",ROUNDDOWN(P19*INDEX(※エネルギー種別!F2:F33,MATCH(E14,※エネルギー種別!D2:D33,0))*0.0258/1000,3))</f>
        <v/>
      </c>
      <c r="V7" s="419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352" t="s">
        <v>34</v>
      </c>
      <c r="D8" s="352"/>
      <c r="E8" s="617" t="str">
        <f>IF(入力様式【No.1】!$E$8="","",入力様式【No.1】!$E$8)</f>
        <v/>
      </c>
      <c r="F8" s="617"/>
      <c r="G8" s="24"/>
      <c r="H8" s="357"/>
      <c r="I8" s="123" t="s">
        <v>209</v>
      </c>
      <c r="J8" s="630"/>
      <c r="K8" s="630"/>
      <c r="L8" s="630"/>
      <c r="N8" s="625"/>
      <c r="O8" s="626"/>
      <c r="P8" s="381"/>
      <c r="Q8" s="382"/>
      <c r="S8" s="611"/>
      <c r="T8" s="612"/>
      <c r="U8" s="616"/>
      <c r="V8" s="420"/>
      <c r="W8" s="128"/>
      <c r="X8" s="3"/>
    </row>
    <row r="9" spans="1:41" ht="22.5" customHeight="1" x14ac:dyDescent="0.2">
      <c r="B9" s="22"/>
      <c r="C9" s="352" t="s">
        <v>35</v>
      </c>
      <c r="D9" s="352"/>
      <c r="E9" s="617" t="str">
        <f>IF(入力様式【No.1】!$E$9="","",入力様式【No.1】!$E$9)</f>
        <v/>
      </c>
      <c r="F9" s="617"/>
      <c r="H9" s="358"/>
      <c r="I9" s="123" t="s">
        <v>210</v>
      </c>
      <c r="J9" s="630"/>
      <c r="K9" s="630"/>
      <c r="L9" s="630"/>
      <c r="N9" s="627"/>
      <c r="O9" s="628"/>
      <c r="P9" s="383"/>
      <c r="Q9" s="384"/>
      <c r="R9" s="24" t="s">
        <v>36</v>
      </c>
      <c r="S9" s="150"/>
      <c r="W9" s="128"/>
      <c r="X9" s="3"/>
      <c r="Z9" s="359" t="s">
        <v>37</v>
      </c>
    </row>
    <row r="10" spans="1:41" ht="22.5" customHeight="1" x14ac:dyDescent="0.35">
      <c r="B10" s="22"/>
      <c r="G10" s="24"/>
      <c r="H10" s="397" t="s">
        <v>3</v>
      </c>
      <c r="I10" s="398"/>
      <c r="J10" s="632"/>
      <c r="K10" s="632"/>
      <c r="L10" s="632"/>
      <c r="N10" s="452" t="str">
        <f>IF($E$16=$AD$2,AL2,IF($E$16=$AD$3,AL3,""))</f>
        <v/>
      </c>
      <c r="O10" s="620"/>
      <c r="P10" s="621"/>
      <c r="Q10" s="622"/>
      <c r="R10" s="27" t="s">
        <v>322</v>
      </c>
      <c r="S10" s="362"/>
      <c r="T10" s="362"/>
      <c r="U10" s="362"/>
      <c r="V10" s="362"/>
      <c r="W10" s="128"/>
      <c r="X10" s="3"/>
      <c r="Z10" s="360"/>
    </row>
    <row r="11" spans="1:41" ht="22.5" customHeight="1" x14ac:dyDescent="0.35">
      <c r="B11" s="22"/>
      <c r="C11" s="108" t="s">
        <v>38</v>
      </c>
      <c r="H11" s="363" t="s">
        <v>212</v>
      </c>
      <c r="I11" s="363" t="s">
        <v>211</v>
      </c>
      <c r="J11" s="613"/>
      <c r="K11" s="613"/>
      <c r="L11" s="613"/>
      <c r="S11" s="362"/>
      <c r="T11" s="362"/>
      <c r="U11" s="362"/>
      <c r="V11" s="362"/>
      <c r="W11" s="128"/>
      <c r="X11" s="3"/>
      <c r="Z11" s="360"/>
    </row>
    <row r="12" spans="1:41" ht="22.5" customHeight="1" x14ac:dyDescent="0.35">
      <c r="B12" s="22"/>
      <c r="C12" s="401" t="s">
        <v>40</v>
      </c>
      <c r="D12" s="402"/>
      <c r="E12" s="602"/>
      <c r="F12" s="603"/>
      <c r="G12" s="24"/>
      <c r="H12" s="364"/>
      <c r="I12" s="365"/>
      <c r="J12" s="613"/>
      <c r="K12" s="613"/>
      <c r="L12" s="613"/>
      <c r="N12" s="617" t="s">
        <v>220</v>
      </c>
      <c r="O12" s="617"/>
      <c r="P12" s="394" t="str">
        <f>IFERROR(INDEX(プルダウンリスト!P2:P13,MATCH(J16,プルダウンリスト!O2:O13,0)),"")</f>
        <v/>
      </c>
      <c r="Q12" s="394"/>
      <c r="S12" s="367"/>
      <c r="T12" s="367"/>
      <c r="U12" s="367"/>
      <c r="V12" s="367"/>
      <c r="W12" s="128"/>
      <c r="X12" s="3"/>
      <c r="Z12" s="361"/>
    </row>
    <row r="13" spans="1:41" ht="22.5" customHeight="1" x14ac:dyDescent="0.35">
      <c r="B13" s="22"/>
      <c r="C13" s="401" t="s">
        <v>254</v>
      </c>
      <c r="D13" s="402"/>
      <c r="E13" s="604"/>
      <c r="F13" s="605"/>
      <c r="H13" s="364"/>
      <c r="I13" s="363" t="s">
        <v>266</v>
      </c>
      <c r="J13" s="29" t="s">
        <v>4</v>
      </c>
      <c r="K13" s="29" t="s">
        <v>41</v>
      </c>
      <c r="L13" s="28" t="s">
        <v>42</v>
      </c>
      <c r="N13" s="618" t="s">
        <v>43</v>
      </c>
      <c r="O13" s="28" t="str">
        <f>IF($E$16=$AD$2,AM2,IF($E$16=$AD$3,AN2,""))</f>
        <v/>
      </c>
      <c r="P13" s="393" t="str">
        <f>IFERROR(ROUND(P10/365*J20,1),"")</f>
        <v/>
      </c>
      <c r="Q13" s="393"/>
      <c r="R13" s="8" t="str">
        <f>IF(R10="","",R10)</f>
        <v>kg</v>
      </c>
      <c r="S13" s="367"/>
      <c r="T13" s="367"/>
      <c r="U13" s="367"/>
      <c r="V13" s="367"/>
      <c r="W13" s="128"/>
      <c r="X13" s="3"/>
    </row>
    <row r="14" spans="1:41" ht="22.5" customHeight="1" x14ac:dyDescent="0.35">
      <c r="B14" s="22"/>
      <c r="C14" s="401" t="s">
        <v>44</v>
      </c>
      <c r="D14" s="402"/>
      <c r="E14" s="602"/>
      <c r="F14" s="603"/>
      <c r="G14" s="24"/>
      <c r="H14" s="365"/>
      <c r="I14" s="365"/>
      <c r="J14" s="30"/>
      <c r="K14" s="258"/>
      <c r="L14" s="30"/>
      <c r="N14" s="619"/>
      <c r="O14" s="28" t="str">
        <f>IF($E$16=$AD$2,AM3,IF($E$16=$AD$3,AN3,""))</f>
        <v/>
      </c>
      <c r="P14" s="393">
        <f>IFERROR(ROUND(IF(J10=AG2,IF(E16=AD2,K61,IF(E16=AD3,L61,"")),IF(J10=AG3,IF(E16=AD2,T61,IF(E16=AD3,U61,"")))),1),"")</f>
        <v>0</v>
      </c>
      <c r="Q14" s="393"/>
      <c r="R14" s="8" t="str">
        <f>IF(R10="","",R10)</f>
        <v>kg</v>
      </c>
      <c r="S14" s="370"/>
      <c r="T14" s="370"/>
      <c r="U14" s="369"/>
      <c r="V14" s="368"/>
      <c r="W14" s="31"/>
      <c r="X14" s="3"/>
    </row>
    <row r="15" spans="1:41" ht="22.5" customHeight="1" x14ac:dyDescent="0.35">
      <c r="B15" s="22"/>
      <c r="S15" s="370"/>
      <c r="T15" s="370"/>
      <c r="U15" s="369"/>
      <c r="V15" s="368"/>
      <c r="W15" s="31"/>
      <c r="X15" s="3"/>
      <c r="Z15" s="32" t="s">
        <v>46</v>
      </c>
      <c r="AA15" s="214" t="e">
        <f>J18+J19</f>
        <v>#VALUE!</v>
      </c>
    </row>
    <row r="16" spans="1:41" ht="22.5" customHeight="1" x14ac:dyDescent="0.35">
      <c r="B16" s="22"/>
      <c r="C16" s="371" t="s">
        <v>307</v>
      </c>
      <c r="D16" s="372"/>
      <c r="E16" s="598"/>
      <c r="F16" s="599"/>
      <c r="H16" s="408" t="s">
        <v>221</v>
      </c>
      <c r="I16" s="408"/>
      <c r="J16" s="608"/>
      <c r="K16" s="608"/>
      <c r="L16" s="608"/>
      <c r="N16" s="108" t="s">
        <v>49</v>
      </c>
      <c r="S16" s="103" t="s">
        <v>88</v>
      </c>
      <c r="W16" s="128"/>
      <c r="Z16" s="32" t="s">
        <v>50</v>
      </c>
      <c r="AA16" s="214" t="e">
        <f>L18+L19</f>
        <v>#VALUE!</v>
      </c>
    </row>
    <row r="17" spans="1:28" ht="22.5" customHeight="1" x14ac:dyDescent="0.35">
      <c r="B17" s="22"/>
      <c r="C17" s="373"/>
      <c r="D17" s="374"/>
      <c r="E17" s="600"/>
      <c r="F17" s="601"/>
      <c r="H17" s="408" t="s">
        <v>51</v>
      </c>
      <c r="I17" s="408"/>
      <c r="J17" s="220" t="s">
        <v>46</v>
      </c>
      <c r="K17" s="408" t="s">
        <v>52</v>
      </c>
      <c r="L17" s="220" t="s">
        <v>53</v>
      </c>
      <c r="N17" s="425" t="s">
        <v>54</v>
      </c>
      <c r="O17" s="426"/>
      <c r="P17" s="429" t="str">
        <f>IF(J22&lt;&gt;"","",IF(J10=AG2,I61,IF(J10=AG3,S61,"")))</f>
        <v/>
      </c>
      <c r="Q17" s="431" t="str">
        <f>IFERROR(IF(P17="","",VLOOKUP($E$14,プルダウンリスト!$E$2:$F$33,2,FALSE)),"")</f>
        <v/>
      </c>
      <c r="S17" s="108" t="s">
        <v>55</v>
      </c>
      <c r="W17" s="128"/>
      <c r="Z17" s="26" t="s">
        <v>56</v>
      </c>
      <c r="AA17" s="33" t="e">
        <f>AA16-AA15</f>
        <v>#VALUE!</v>
      </c>
      <c r="AB17" s="8" t="s">
        <v>57</v>
      </c>
    </row>
    <row r="18" spans="1:28" ht="22.5" customHeight="1" x14ac:dyDescent="0.35">
      <c r="B18" s="22"/>
      <c r="H18" s="408" t="s">
        <v>58</v>
      </c>
      <c r="I18" s="408"/>
      <c r="J18" s="217" t="str">
        <f>IF(AND(D29="",P29=""),"",IF($J$10=$AG$2,D29,IF($J$10=$AG$3,P29,"")))</f>
        <v/>
      </c>
      <c r="K18" s="408"/>
      <c r="L18" s="217" t="str">
        <f>IF(AND(D61="",P61=""),"",IF($J$10=$AG$2,D61,IF($J$10=$AG$3,P61,"")))</f>
        <v/>
      </c>
      <c r="N18" s="427"/>
      <c r="O18" s="428"/>
      <c r="P18" s="430"/>
      <c r="Q18" s="432"/>
      <c r="S18" s="614"/>
      <c r="T18" s="614"/>
      <c r="U18" s="614"/>
      <c r="V18" s="614"/>
      <c r="W18" s="129"/>
      <c r="Z18" s="26" t="s">
        <v>59</v>
      </c>
      <c r="AA18" s="34" t="e">
        <f>ROUNDDOWN(AA17,1)</f>
        <v>#VALUE!</v>
      </c>
      <c r="AB18" s="8" t="s">
        <v>57</v>
      </c>
    </row>
    <row r="19" spans="1:28" ht="22.5" customHeight="1" x14ac:dyDescent="0.35">
      <c r="B19" s="22"/>
      <c r="H19" s="408" t="s">
        <v>60</v>
      </c>
      <c r="I19" s="408"/>
      <c r="J19" s="218" t="str">
        <f>IF(AND(E29="",Q29=""),"",IF($J$10=$AG$2,E29,IF($J$10=$AG$3,Q29,"")))</f>
        <v/>
      </c>
      <c r="K19" s="408"/>
      <c r="L19" s="219" t="str">
        <f>IF(AND(F61="",Q61=""),"",IF($J$10=$AG$2,F61,IF($J$10=$AG$3,Q61,"")))</f>
        <v/>
      </c>
      <c r="N19" s="425" t="s">
        <v>228</v>
      </c>
      <c r="O19" s="426"/>
      <c r="P19" s="448" t="str">
        <f>IFERROR(ROUND(P17/J21*24*365,1),"")</f>
        <v/>
      </c>
      <c r="Q19" s="449" t="str">
        <f>IF(P19="","",Q17)</f>
        <v/>
      </c>
      <c r="S19" s="614"/>
      <c r="T19" s="614"/>
      <c r="U19" s="614"/>
      <c r="V19" s="614"/>
      <c r="W19" s="129"/>
      <c r="Z19" s="24"/>
      <c r="AA19" s="24"/>
    </row>
    <row r="20" spans="1:28" ht="22.5" customHeight="1" x14ac:dyDescent="0.35">
      <c r="B20" s="22"/>
      <c r="H20" s="408" t="s">
        <v>61</v>
      </c>
      <c r="I20" s="408"/>
      <c r="J20" s="410" t="str">
        <f>IFERROR(IF(OR(J18="",J19="",L18="",L19=""),"",AA18),"")</f>
        <v/>
      </c>
      <c r="K20" s="410"/>
      <c r="L20" s="410"/>
      <c r="N20" s="427"/>
      <c r="O20" s="428"/>
      <c r="P20" s="448"/>
      <c r="Q20" s="449"/>
      <c r="S20" s="614"/>
      <c r="T20" s="614"/>
      <c r="U20" s="614"/>
      <c r="V20" s="614"/>
      <c r="W20" s="129"/>
      <c r="Z20" s="26" t="s">
        <v>222</v>
      </c>
      <c r="AA20" s="32" t="e">
        <f>VLOOKUP(入力様式【No.4】!J16,プルダウンリスト!O2:P13,2,FALSE)</f>
        <v>#N/A</v>
      </c>
      <c r="AB20" s="8" t="s">
        <v>57</v>
      </c>
    </row>
    <row r="21" spans="1:28" ht="22.5" customHeight="1" x14ac:dyDescent="0.35">
      <c r="B21" s="22"/>
      <c r="H21" s="408" t="s">
        <v>62</v>
      </c>
      <c r="I21" s="408"/>
      <c r="J21" s="441" t="str">
        <f>IFERROR(IF(OR(J19="",L19=""),"",AA28),"")</f>
        <v/>
      </c>
      <c r="K21" s="441"/>
      <c r="L21" s="441"/>
      <c r="W21" s="25"/>
      <c r="X21" s="15"/>
      <c r="Z21" s="26" t="s">
        <v>223</v>
      </c>
      <c r="AA21" s="35" t="e">
        <f>AA20*24</f>
        <v>#N/A</v>
      </c>
      <c r="AB21" s="8" t="s">
        <v>63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268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267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444" t="s">
        <v>273</v>
      </c>
      <c r="I25" s="445"/>
      <c r="J25" s="446"/>
      <c r="K25" s="450" t="s">
        <v>274</v>
      </c>
      <c r="L25" s="606"/>
      <c r="M25" s="607"/>
      <c r="O25" s="45"/>
      <c r="P25" s="20"/>
      <c r="Q25" s="20"/>
      <c r="R25" s="349" t="s">
        <v>273</v>
      </c>
      <c r="S25" s="349"/>
      <c r="T25" s="346" t="s">
        <v>279</v>
      </c>
      <c r="U25" s="347"/>
      <c r="V25" s="348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442" t="s">
        <v>217</v>
      </c>
      <c r="I26" s="442"/>
      <c r="J26" s="211"/>
      <c r="K26" s="212" t="s">
        <v>64</v>
      </c>
      <c r="L26" s="442" t="s">
        <v>65</v>
      </c>
      <c r="M26" s="443"/>
      <c r="O26" s="48"/>
      <c r="P26" s="209"/>
      <c r="Q26" s="209"/>
      <c r="R26" s="210"/>
      <c r="S26" s="32" t="s">
        <v>270</v>
      </c>
      <c r="T26" s="213" t="s">
        <v>216</v>
      </c>
      <c r="U26" s="452" t="s">
        <v>65</v>
      </c>
      <c r="V26" s="453"/>
      <c r="W26" s="2"/>
      <c r="Z26" s="46" t="s">
        <v>66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437" t="s">
        <v>67</v>
      </c>
      <c r="E27" s="439" t="s">
        <v>286</v>
      </c>
      <c r="F27" s="439" t="s">
        <v>287</v>
      </c>
      <c r="G27" s="49" t="s">
        <v>68</v>
      </c>
      <c r="H27" s="50" t="s">
        <v>269</v>
      </c>
      <c r="I27" s="50" t="s">
        <v>69</v>
      </c>
      <c r="J27" s="51" t="s">
        <v>70</v>
      </c>
      <c r="K27" s="421" t="s">
        <v>7</v>
      </c>
      <c r="L27" s="423" t="s">
        <v>71</v>
      </c>
      <c r="M27" s="435" t="s">
        <v>72</v>
      </c>
      <c r="O27" s="48"/>
      <c r="P27" s="451" t="s">
        <v>67</v>
      </c>
      <c r="Q27" s="451" t="s">
        <v>288</v>
      </c>
      <c r="R27" s="421" t="s">
        <v>271</v>
      </c>
      <c r="S27" s="52" t="s">
        <v>70</v>
      </c>
      <c r="T27" s="451" t="s">
        <v>7</v>
      </c>
      <c r="U27" s="423" t="s">
        <v>71</v>
      </c>
      <c r="V27" s="435" t="s">
        <v>72</v>
      </c>
      <c r="W27" s="53"/>
      <c r="Z27" s="54"/>
      <c r="AA27" s="54"/>
    </row>
    <row r="28" spans="1:28" ht="22.5" customHeight="1" thickBot="1" x14ac:dyDescent="0.4">
      <c r="C28" s="48"/>
      <c r="D28" s="438"/>
      <c r="E28" s="440"/>
      <c r="F28" s="439"/>
      <c r="G28" s="55" t="s">
        <v>74</v>
      </c>
      <c r="H28" s="56" t="s">
        <v>75</v>
      </c>
      <c r="I28" s="57" t="s">
        <v>76</v>
      </c>
      <c r="J28" s="57" t="str">
        <f>Q17</f>
        <v/>
      </c>
      <c r="K28" s="434"/>
      <c r="L28" s="424"/>
      <c r="M28" s="436"/>
      <c r="O28" s="58"/>
      <c r="P28" s="421"/>
      <c r="Q28" s="421"/>
      <c r="R28" s="422"/>
      <c r="S28" s="59" t="str">
        <f>Q17</f>
        <v/>
      </c>
      <c r="T28" s="421"/>
      <c r="U28" s="424"/>
      <c r="V28" s="436"/>
      <c r="W28" s="53"/>
      <c r="Z28" s="32" t="s">
        <v>77</v>
      </c>
      <c r="AA28" s="60" t="e">
        <f>AA17*24</f>
        <v>#VALUE!</v>
      </c>
      <c r="AB28" s="8" t="s">
        <v>63</v>
      </c>
    </row>
    <row r="29" spans="1:28" ht="22.5" customHeight="1" thickBot="1" x14ac:dyDescent="0.4">
      <c r="A29" s="342" t="e">
        <f>VALUE(TEXT(G29,"[h]"))+MINUTE(G29)/60</f>
        <v>#VALUE!</v>
      </c>
      <c r="C29" s="133" t="s">
        <v>78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78</v>
      </c>
      <c r="P29" s="221"/>
      <c r="Q29" s="72"/>
      <c r="R29" s="64"/>
      <c r="S29" s="130" t="s">
        <v>25</v>
      </c>
      <c r="T29" s="223" t="s">
        <v>79</v>
      </c>
      <c r="U29" s="259" t="s">
        <v>312</v>
      </c>
      <c r="V29" s="260" t="s">
        <v>312</v>
      </c>
      <c r="W29" s="71"/>
      <c r="Z29" s="24"/>
      <c r="AA29" s="24"/>
    </row>
    <row r="30" spans="1:28" ht="22.5" customHeight="1" x14ac:dyDescent="0.35">
      <c r="A30" s="342" t="e">
        <f t="shared" ref="A30:A60" si="1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ref="I30:I60" si="2">IF($D30="","",IF($J$14="三相",ROUND(SQRT(3)*$K$14*$L$14*$H30*$A30/1000,1),ROUND($K$14*$L$14*$H30*$A30/1000,1)))</f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80</v>
      </c>
      <c r="AA30" s="32">
        <v>168</v>
      </c>
      <c r="AB30" s="8" t="s">
        <v>74</v>
      </c>
    </row>
    <row r="31" spans="1:28" ht="22.5" customHeight="1" x14ac:dyDescent="0.35">
      <c r="A31" s="342" t="e">
        <f t="shared" si="1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2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238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342" t="e">
        <f t="shared" si="1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2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238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342" t="e">
        <f t="shared" si="1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2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238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342" t="e">
        <f t="shared" si="1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2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238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342" t="e">
        <f t="shared" si="1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2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238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342" t="e">
        <f t="shared" si="1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2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342" t="e">
        <f t="shared" si="1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2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342" t="e">
        <f t="shared" si="1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2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342" t="e">
        <f t="shared" si="1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2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342" t="e">
        <f t="shared" si="1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2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342" t="e">
        <f t="shared" si="1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2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342" t="e">
        <f t="shared" si="1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2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342" t="e">
        <f t="shared" si="1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2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342" t="e">
        <f t="shared" si="1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2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342" t="e">
        <f t="shared" si="1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2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342" t="e">
        <f t="shared" si="1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2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342" t="e">
        <f t="shared" si="1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2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342" t="e">
        <f t="shared" si="1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2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342" t="e">
        <f t="shared" si="1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2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342" t="e">
        <f t="shared" si="1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2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342" t="e">
        <f t="shared" si="1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2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342" t="e">
        <f t="shared" si="1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2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342" t="e">
        <f t="shared" si="1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2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342" t="e">
        <f t="shared" si="1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2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342" t="e">
        <f t="shared" si="1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2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342" t="e">
        <f t="shared" si="1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2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342" t="e">
        <f t="shared" si="1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2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342" t="e">
        <f t="shared" si="1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2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342" t="e">
        <f t="shared" si="1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2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342" t="e">
        <f t="shared" si="1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2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81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08" t="s">
        <v>323</v>
      </c>
      <c r="H61" s="208" t="s">
        <v>196</v>
      </c>
      <c r="I61" s="411" t="str">
        <f>IF(IF(J11=AI4,SUM(I29:I60),SUM(J29:J60))&lt;&gt;0,IF(J11=AI4,SUM(I29:I60),SUM(J29:J60)),"")</f>
        <v/>
      </c>
      <c r="J61" s="412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81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196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lzf1unij+2RjBHnPIKxH3FGEexY7q7tV/WRgyGXVGEW4ufsPR3sgeUIQFZGoSEoiSWQymZxyUe+c8RPLC7yO6Q==" saltValue="SWbP1LeFFKQ11QwYfu/Ttw==" spinCount="100000" sheet="1" objects="1" scenarios="1" selectLockedCells="1"/>
  <mergeCells count="82"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T25:V25"/>
    <mergeCell ref="R25:S25"/>
    <mergeCell ref="V14:V15"/>
    <mergeCell ref="S14:T15"/>
    <mergeCell ref="U14:U15"/>
    <mergeCell ref="H17:I17"/>
    <mergeCell ref="K17:K19"/>
    <mergeCell ref="N12:O12"/>
    <mergeCell ref="N19:O20"/>
    <mergeCell ref="H16:I16"/>
    <mergeCell ref="J16:L16"/>
    <mergeCell ref="N17:O18"/>
    <mergeCell ref="V27:V28"/>
    <mergeCell ref="T27:T28"/>
    <mergeCell ref="U27:U28"/>
    <mergeCell ref="U26:V26"/>
    <mergeCell ref="M27:M28"/>
    <mergeCell ref="P27:P28"/>
    <mergeCell ref="Q27:Q28"/>
    <mergeCell ref="R27:R28"/>
    <mergeCell ref="D27:D28"/>
    <mergeCell ref="E27:E28"/>
    <mergeCell ref="F27:F28"/>
    <mergeCell ref="K27:K28"/>
    <mergeCell ref="L27:L28"/>
    <mergeCell ref="I61:J61"/>
    <mergeCell ref="H21:I21"/>
    <mergeCell ref="J21:L21"/>
    <mergeCell ref="H26:I26"/>
    <mergeCell ref="L26:M26"/>
    <mergeCell ref="H25:J25"/>
    <mergeCell ref="K25:M25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C12:D12"/>
    <mergeCell ref="E12:F12"/>
    <mergeCell ref="C13:D13"/>
    <mergeCell ref="C16:D17"/>
    <mergeCell ref="E16:F17"/>
  </mergeCells>
  <phoneticPr fontId="4"/>
  <conditionalFormatting sqref="H11:L11 I13:L13 J12:L12 J14:L14">
    <cfRule type="expression" dxfId="486" priority="55">
      <formula>$AE$2="電気以外"</formula>
    </cfRule>
  </conditionalFormatting>
  <conditionalFormatting sqref="J8:J9">
    <cfRule type="expression" dxfId="485" priority="57">
      <formula>$J$7=$AF$3</formula>
    </cfRule>
  </conditionalFormatting>
  <conditionalFormatting sqref="I13:L14">
    <cfRule type="expression" dxfId="484" priority="56">
      <formula>$J$11=$AI$2</formula>
    </cfRule>
  </conditionalFormatting>
  <conditionalFormatting sqref="J18:J19 L18:L19">
    <cfRule type="expression" dxfId="483" priority="54">
      <formula>AND($P$29="",$J$10=$AG$3)</formula>
    </cfRule>
  </conditionalFormatting>
  <conditionalFormatting sqref="P14:Q14">
    <cfRule type="expression" dxfId="482" priority="53">
      <formula>$P$14&lt;=0</formula>
    </cfRule>
  </conditionalFormatting>
  <conditionalFormatting sqref="H11:L14">
    <cfRule type="expression" dxfId="481" priority="52">
      <formula>$J$10=$AG$3</formula>
    </cfRule>
  </conditionalFormatting>
  <conditionalFormatting sqref="C25:M28 C61:M61 C29:G60 M29:M60">
    <cfRule type="expression" dxfId="480" priority="26">
      <formula>$J$10=$AG$3</formula>
    </cfRule>
  </conditionalFormatting>
  <conditionalFormatting sqref="R9:R10">
    <cfRule type="expression" dxfId="479" priority="733">
      <formula>OR($E$16=$AD$2,$E$16="")</formula>
    </cfRule>
  </conditionalFormatting>
  <conditionalFormatting sqref="R13:R14">
    <cfRule type="expression" dxfId="478" priority="734">
      <formula>OR($E$16=$AD$2,$E$16="")</formula>
    </cfRule>
  </conditionalFormatting>
  <conditionalFormatting sqref="L26 U26 U27:V29 L27:M28 L61:M61 M29:M60 U61:V61 V30:V60">
    <cfRule type="expression" dxfId="477" priority="735">
      <formula>$E$16=$AD$2</formula>
    </cfRule>
  </conditionalFormatting>
  <conditionalFormatting sqref="K26:K28 T26:T29 K61 T61">
    <cfRule type="expression" dxfId="476" priority="747">
      <formula>$E$16=$AD$3</formula>
    </cfRule>
  </conditionalFormatting>
  <conditionalFormatting sqref="J26:J28">
    <cfRule type="expression" dxfId="475" priority="755">
      <formula>$J$11=$AI$4</formula>
    </cfRule>
  </conditionalFormatting>
  <conditionalFormatting sqref="O25:V28 O61:V61 O29:Q60 S29:V29 S30:S60 V30:V60">
    <cfRule type="expression" dxfId="474" priority="20">
      <formula>$J$10=$AG$2</formula>
    </cfRule>
  </conditionalFormatting>
  <conditionalFormatting sqref="H26:I28">
    <cfRule type="expression" dxfId="473" priority="742">
      <formula>$J$11=$AI$2</formula>
    </cfRule>
    <cfRule type="expression" dxfId="472" priority="741">
      <formula>$J$11=$AI$3</formula>
    </cfRule>
  </conditionalFormatting>
  <conditionalFormatting sqref="H29:H60">
    <cfRule type="expression" dxfId="471" priority="17">
      <formula>$J$10=$AG$3</formula>
    </cfRule>
  </conditionalFormatting>
  <conditionalFormatting sqref="H29:H60">
    <cfRule type="expression" dxfId="470" priority="18">
      <formula>$J$11=$AI$3</formula>
    </cfRule>
  </conditionalFormatting>
  <conditionalFormatting sqref="H29:H60">
    <cfRule type="expression" dxfId="469" priority="19">
      <formula>$J$11=$AI$2</formula>
    </cfRule>
  </conditionalFormatting>
  <conditionalFormatting sqref="J29:J60">
    <cfRule type="expression" dxfId="468" priority="16">
      <formula>$J$11=$AI$4</formula>
    </cfRule>
  </conditionalFormatting>
  <conditionalFormatting sqref="J29:J60">
    <cfRule type="expression" dxfId="467" priority="15">
      <formula>$J$10=$AG$3</formula>
    </cfRule>
  </conditionalFormatting>
  <conditionalFormatting sqref="K29:K60">
    <cfRule type="expression" dxfId="466" priority="14">
      <formula>$E$16=$AD$3</formula>
    </cfRule>
  </conditionalFormatting>
  <conditionalFormatting sqref="K29:K60">
    <cfRule type="expression" dxfId="465" priority="13">
      <formula>$J$10=$AG$3</formula>
    </cfRule>
  </conditionalFormatting>
  <conditionalFormatting sqref="R29:R60">
    <cfRule type="expression" dxfId="464" priority="12">
      <formula>$J$10=$AG$2</formula>
    </cfRule>
  </conditionalFormatting>
  <conditionalFormatting sqref="T30:T60">
    <cfRule type="expression" dxfId="463" priority="10">
      <formula>$J$10=$AG$2</formula>
    </cfRule>
  </conditionalFormatting>
  <conditionalFormatting sqref="T30:T60">
    <cfRule type="expression" dxfId="462" priority="11">
      <formula>$E$16=$AD$3</formula>
    </cfRule>
  </conditionalFormatting>
  <conditionalFormatting sqref="L29:L60">
    <cfRule type="expression" dxfId="461" priority="9">
      <formula>$E$16=$AD$2</formula>
    </cfRule>
  </conditionalFormatting>
  <conditionalFormatting sqref="L29:L60">
    <cfRule type="expression" dxfId="460" priority="8">
      <formula>$J$10=$AG$3</formula>
    </cfRule>
  </conditionalFormatting>
  <conditionalFormatting sqref="U30:U60">
    <cfRule type="expression" dxfId="459" priority="6">
      <formula>$J$10=$AG$2</formula>
    </cfRule>
  </conditionalFormatting>
  <conditionalFormatting sqref="U30:U60">
    <cfRule type="expression" dxfId="458" priority="7">
      <formula>$E$16=$AD$2</formula>
    </cfRule>
  </conditionalFormatting>
  <conditionalFormatting sqref="I29:I60">
    <cfRule type="expression" dxfId="457" priority="1">
      <formula>$J$10=$AG$3</formula>
    </cfRule>
  </conditionalFormatting>
  <conditionalFormatting sqref="I29:I60">
    <cfRule type="expression" dxfId="456" priority="2">
      <formula>AND($E$14&lt;&gt;"",$AE$2&lt;&gt;"電気")</formula>
    </cfRule>
    <cfRule type="expression" dxfId="455" priority="3">
      <formula>$J$11=$AI$3</formula>
    </cfRule>
    <cfRule type="expression" dxfId="454" priority="4">
      <formula>$J$11=$AI$2</formula>
    </cfRule>
  </conditionalFormatting>
  <dataValidations count="21">
    <dataValidation type="list" allowBlank="1" showInputMessage="1" showErrorMessage="1" sqref="J11" xr:uid="{8795541E-8C7D-4CCC-BD1E-E1EB7FD4747E}">
      <formula1>$AI$2:$AI$4</formula1>
    </dataValidation>
    <dataValidation type="list" allowBlank="1" showInputMessage="1" showErrorMessage="1" sqref="J14" xr:uid="{5B8FCF52-248C-434E-8B06-838C77061B82}">
      <formula1>$AH$2:$AH$3</formula1>
    </dataValidation>
    <dataValidation type="list" allowBlank="1" showInputMessage="1" showErrorMessage="1" sqref="AI46:AI67 T29" xr:uid="{F9A1CEA2-5DFE-4EE4-94F6-EE7C30C06692}">
      <formula1>$AK$2:$AK$3</formula1>
    </dataValidation>
    <dataValidation type="list" allowBlank="1" showInputMessage="1" showErrorMessage="1" sqref="J7" xr:uid="{B49C5A29-28A3-41E1-9673-981A1AD761C0}">
      <formula1>$AF$2:$AF$3</formula1>
    </dataValidation>
    <dataValidation type="list" allowBlank="1" showInputMessage="1" showErrorMessage="1" sqref="E16" xr:uid="{BE252DA0-8513-439B-BD72-15F0CE0BF968}">
      <formula1>$AD$2:$AD$3</formula1>
    </dataValidation>
    <dataValidation type="list" allowBlank="1" showInputMessage="1" showErrorMessage="1" sqref="J10:L10" xr:uid="{B5AC343E-2D80-4C63-AFAA-E74F699DDC82}">
      <formula1>$AG$2:$AG$3</formula1>
    </dataValidation>
    <dataValidation type="decimal" operator="greaterThanOrEqual" allowBlank="1" showInputMessage="1" showErrorMessage="1" sqref="AG46:AG67" xr:uid="{27B2D0CE-4831-443A-B01E-B71E420FE9EE}">
      <formula1>0</formula1>
    </dataValidation>
    <dataValidation operator="greaterThanOrEqual" allowBlank="1" showInputMessage="1" showErrorMessage="1" sqref="Q17 U7:U8 U29:V29" xr:uid="{200E0F42-601A-4AEC-8449-E4F27ED0033F}"/>
    <dataValidation type="decimal" operator="greaterThanOrEqual" allowBlank="1" showInputMessage="1" showErrorMessage="1" error="数値を入力してください" sqref="P17" xr:uid="{8CBB235E-D87C-48A1-A3E3-032AD8A161D4}">
      <formula1>0</formula1>
    </dataValidation>
    <dataValidation operator="greaterThanOrEqual" allowBlank="1" showInputMessage="1" showErrorMessage="1" error="数値を入力してください" sqref="N17:O20" xr:uid="{80764299-CF04-40A6-978D-12BCACC92072}"/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3EFFA97F-DD47-41C7-8FC1-B1571A145475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AF168238-2873-4575-ABF1-417214538750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56DBC46B-0328-4BCA-8999-BBE570A7BA5F}">
      <formula1>0</formula1>
    </dataValidation>
    <dataValidation type="decimal" operator="greaterThanOrEqual" showInputMessage="1" showErrorMessage="1" error="電圧を数値で入力してください" sqref="K14" xr:uid="{6AECA839-8803-4E52-9285-2D3DC880B396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538B6344-7B8B-47E5-B6F3-260A4811267E}">
      <formula1>0</formula1>
      <formula2>1</formula2>
    </dataValidation>
    <dataValidation type="decimal" operator="greaterThanOrEqual" allowBlank="1" showInputMessage="1" showErrorMessage="1" error="数値を入力してください。" sqref="J29:J60" xr:uid="{CAC8B7DA-EEB2-4800-A1F7-AF7FB40F8C6F}">
      <formula1>0</formula1>
    </dataValidation>
    <dataValidation type="decimal" allowBlank="1" showInputMessage="1" showErrorMessage="1" error="力率を０～１の数値で入力してください" sqref="L14" xr:uid="{FB5DDFC5-60ED-4141-8305-3FD3CD3DE456}">
      <formula1>0</formula1>
      <formula2>1</formula2>
    </dataValidation>
    <dataValidation type="decimal" operator="greaterThanOrEqual" allowBlank="1" showInputMessage="1" showErrorMessage="1" error="数値で入力してください。" sqref="H29:H60" xr:uid="{08980E7E-269E-461B-8DDB-ACC84FE9157B}">
      <formula1>0</formula1>
    </dataValidation>
    <dataValidation type="decimal" operator="greaterThanOrEqual" allowBlank="1" showInputMessage="1" showErrorMessage="1" error="数値で入力してください" sqref="R29:R60" xr:uid="{999E3254-B71C-445F-BBD2-61C30509F437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67A9FCF6-C251-4548-8028-D6446589D874}">
      <formula1>0</formula1>
    </dataValidation>
    <dataValidation type="whole" operator="greaterThanOrEqual" allowBlank="1" showInputMessage="1" showErrorMessage="1" error="数値で入力してください。" sqref="P10:Q10" xr:uid="{7E8DA50D-E9F9-4649-8DE2-14EF4CD141F8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BEBE098-94BC-4B0C-B3E0-3F2B5A30485E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8E40FACE-FB19-43E8-9DED-65C32FD47A21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C7CF6C6E-94AC-4EFD-AC7F-02F266247B4A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8AE36-EDB0-4C05-ACFC-11360F4072B6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2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23046875" style="8" customWidth="1"/>
    <col min="16" max="19" width="15.53515625" style="8" customWidth="1"/>
    <col min="20" max="20" width="17.2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23046875" style="8" customWidth="1"/>
    <col min="25" max="25" width="3.4609375" style="8" hidden="1" customWidth="1" outlineLevel="1"/>
    <col min="26" max="26" width="28.69140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350" t="s">
        <v>9</v>
      </c>
      <c r="AN1" s="350"/>
    </row>
    <row r="2" spans="1:41" ht="51.75" customHeight="1" x14ac:dyDescent="0.35">
      <c r="A2" s="98"/>
      <c r="B2" s="345" t="s">
        <v>193</v>
      </c>
      <c r="C2" s="345"/>
      <c r="D2" s="345"/>
      <c r="E2" s="631"/>
      <c r="F2" s="631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214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284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215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285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260</v>
      </c>
      <c r="S6" s="355" t="s">
        <v>229</v>
      </c>
      <c r="T6" s="355"/>
      <c r="U6" s="355"/>
      <c r="V6" s="355"/>
      <c r="W6" s="102"/>
      <c r="X6" s="3"/>
      <c r="Y6" s="14"/>
      <c r="Z6" s="3"/>
    </row>
    <row r="7" spans="1:41" ht="22.5" customHeight="1" x14ac:dyDescent="0.35">
      <c r="B7" s="22"/>
      <c r="C7" s="352" t="s">
        <v>32</v>
      </c>
      <c r="D7" s="352"/>
      <c r="E7" s="23" t="s">
        <v>33</v>
      </c>
      <c r="F7" s="341" t="str">
        <f>IF(入力様式【No.1】!$F$7="","",入力様式【No.1】!$F$7)</f>
        <v/>
      </c>
      <c r="H7" s="356" t="s">
        <v>99</v>
      </c>
      <c r="I7" s="123" t="s">
        <v>208</v>
      </c>
      <c r="J7" s="632"/>
      <c r="K7" s="632"/>
      <c r="L7" s="632"/>
      <c r="N7" s="623" t="s">
        <v>256</v>
      </c>
      <c r="O7" s="624"/>
      <c r="P7" s="379" t="str">
        <f>IF(E13="","",E13)</f>
        <v/>
      </c>
      <c r="Q7" s="380"/>
      <c r="S7" s="609" t="s">
        <v>230</v>
      </c>
      <c r="T7" s="610"/>
      <c r="U7" s="615" t="str">
        <f>IF(P19="","",ROUNDDOWN(P19*INDEX(※エネルギー種別!F2:F33,MATCH(E14,※エネルギー種別!D2:D33,0))*0.0258/1000,3))</f>
        <v/>
      </c>
      <c r="V7" s="419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352" t="s">
        <v>34</v>
      </c>
      <c r="D8" s="352"/>
      <c r="E8" s="617" t="str">
        <f>IF(入力様式【No.1】!$E$8="","",入力様式【No.1】!$E$8)</f>
        <v/>
      </c>
      <c r="F8" s="617"/>
      <c r="G8" s="24"/>
      <c r="H8" s="357"/>
      <c r="I8" s="123" t="s">
        <v>209</v>
      </c>
      <c r="J8" s="630"/>
      <c r="K8" s="630"/>
      <c r="L8" s="630"/>
      <c r="N8" s="625"/>
      <c r="O8" s="626"/>
      <c r="P8" s="381"/>
      <c r="Q8" s="382"/>
      <c r="S8" s="611"/>
      <c r="T8" s="612"/>
      <c r="U8" s="616"/>
      <c r="V8" s="420"/>
      <c r="W8" s="128"/>
      <c r="X8" s="3"/>
    </row>
    <row r="9" spans="1:41" ht="22.5" customHeight="1" x14ac:dyDescent="0.2">
      <c r="B9" s="22"/>
      <c r="C9" s="352" t="s">
        <v>35</v>
      </c>
      <c r="D9" s="352"/>
      <c r="E9" s="617" t="str">
        <f>IF(入力様式【No.1】!$E$9="","",入力様式【No.1】!$E$9)</f>
        <v/>
      </c>
      <c r="F9" s="617"/>
      <c r="H9" s="358"/>
      <c r="I9" s="123" t="s">
        <v>210</v>
      </c>
      <c r="J9" s="630"/>
      <c r="K9" s="630"/>
      <c r="L9" s="630"/>
      <c r="N9" s="627"/>
      <c r="O9" s="628"/>
      <c r="P9" s="383"/>
      <c r="Q9" s="384"/>
      <c r="R9" s="24" t="s">
        <v>36</v>
      </c>
      <c r="S9" s="150"/>
      <c r="W9" s="128"/>
      <c r="X9" s="3"/>
      <c r="Z9" s="359" t="s">
        <v>37</v>
      </c>
    </row>
    <row r="10" spans="1:41" ht="22.5" customHeight="1" x14ac:dyDescent="0.35">
      <c r="B10" s="22"/>
      <c r="G10" s="24"/>
      <c r="H10" s="397" t="s">
        <v>3</v>
      </c>
      <c r="I10" s="398"/>
      <c r="J10" s="632"/>
      <c r="K10" s="632"/>
      <c r="L10" s="632"/>
      <c r="N10" s="452" t="str">
        <f>IF($E$16=$AD$2,AL2,IF($E$16=$AD$3,AL3,""))</f>
        <v/>
      </c>
      <c r="O10" s="620"/>
      <c r="P10" s="621"/>
      <c r="Q10" s="622"/>
      <c r="R10" s="27" t="s">
        <v>322</v>
      </c>
      <c r="S10" s="362"/>
      <c r="T10" s="362"/>
      <c r="U10" s="362"/>
      <c r="V10" s="362"/>
      <c r="W10" s="128"/>
      <c r="X10" s="3"/>
      <c r="Z10" s="360"/>
    </row>
    <row r="11" spans="1:41" ht="22.5" customHeight="1" x14ac:dyDescent="0.35">
      <c r="B11" s="22"/>
      <c r="C11" s="108" t="s">
        <v>38</v>
      </c>
      <c r="H11" s="363" t="s">
        <v>212</v>
      </c>
      <c r="I11" s="363" t="s">
        <v>211</v>
      </c>
      <c r="J11" s="613"/>
      <c r="K11" s="613"/>
      <c r="L11" s="613"/>
      <c r="S11" s="362"/>
      <c r="T11" s="362"/>
      <c r="U11" s="362"/>
      <c r="V11" s="362"/>
      <c r="W11" s="128"/>
      <c r="X11" s="3"/>
      <c r="Z11" s="360"/>
    </row>
    <row r="12" spans="1:41" ht="22.5" customHeight="1" x14ac:dyDescent="0.35">
      <c r="B12" s="22"/>
      <c r="C12" s="401" t="s">
        <v>40</v>
      </c>
      <c r="D12" s="402"/>
      <c r="E12" s="602"/>
      <c r="F12" s="603"/>
      <c r="G12" s="24"/>
      <c r="H12" s="364"/>
      <c r="I12" s="365"/>
      <c r="J12" s="613"/>
      <c r="K12" s="613"/>
      <c r="L12" s="613"/>
      <c r="N12" s="617" t="s">
        <v>220</v>
      </c>
      <c r="O12" s="617"/>
      <c r="P12" s="394" t="str">
        <f>IFERROR(INDEX(プルダウンリスト!P2:P13,MATCH(J16,プルダウンリスト!O2:O13,0)),"")</f>
        <v/>
      </c>
      <c r="Q12" s="394"/>
      <c r="S12" s="367"/>
      <c r="T12" s="367"/>
      <c r="U12" s="367"/>
      <c r="V12" s="367"/>
      <c r="W12" s="128"/>
      <c r="X12" s="3"/>
      <c r="Z12" s="361"/>
    </row>
    <row r="13" spans="1:41" ht="22.5" customHeight="1" x14ac:dyDescent="0.35">
      <c r="B13" s="22"/>
      <c r="C13" s="401" t="s">
        <v>254</v>
      </c>
      <c r="D13" s="402"/>
      <c r="E13" s="604"/>
      <c r="F13" s="605"/>
      <c r="H13" s="364"/>
      <c r="I13" s="363" t="s">
        <v>266</v>
      </c>
      <c r="J13" s="29" t="s">
        <v>4</v>
      </c>
      <c r="K13" s="29" t="s">
        <v>41</v>
      </c>
      <c r="L13" s="28" t="s">
        <v>42</v>
      </c>
      <c r="N13" s="618" t="s">
        <v>43</v>
      </c>
      <c r="O13" s="28" t="str">
        <f>IF($E$16=$AD$2,AM2,IF($E$16=$AD$3,AN2,""))</f>
        <v/>
      </c>
      <c r="P13" s="393" t="str">
        <f>IFERROR(ROUND(P10/365*J20,1),"")</f>
        <v/>
      </c>
      <c r="Q13" s="393"/>
      <c r="R13" s="8" t="str">
        <f>IF(R10="","",R10)</f>
        <v>kg</v>
      </c>
      <c r="S13" s="367"/>
      <c r="T13" s="367"/>
      <c r="U13" s="367"/>
      <c r="V13" s="367"/>
      <c r="W13" s="128"/>
      <c r="X13" s="3"/>
    </row>
    <row r="14" spans="1:41" ht="22.5" customHeight="1" x14ac:dyDescent="0.35">
      <c r="B14" s="22"/>
      <c r="C14" s="401" t="s">
        <v>44</v>
      </c>
      <c r="D14" s="402"/>
      <c r="E14" s="602"/>
      <c r="F14" s="603"/>
      <c r="G14" s="24"/>
      <c r="H14" s="365"/>
      <c r="I14" s="365"/>
      <c r="J14" s="30"/>
      <c r="K14" s="258"/>
      <c r="L14" s="30"/>
      <c r="N14" s="619"/>
      <c r="O14" s="28" t="str">
        <f>IF($E$16=$AD$2,AM3,IF($E$16=$AD$3,AN3,""))</f>
        <v/>
      </c>
      <c r="P14" s="393">
        <f>IFERROR(ROUND(IF(J10=AG2,IF(E16=AD2,K61,IF(E16=AD3,L61,"")),IF(J10=AG3,IF(E16=AD2,T61,IF(E16=AD3,U61,"")))),1),"")</f>
        <v>0</v>
      </c>
      <c r="Q14" s="393"/>
      <c r="R14" s="8" t="str">
        <f>IF(R10="","",R10)</f>
        <v>kg</v>
      </c>
      <c r="S14" s="370"/>
      <c r="T14" s="370"/>
      <c r="U14" s="369"/>
      <c r="V14" s="368"/>
      <c r="W14" s="31"/>
      <c r="X14" s="3"/>
    </row>
    <row r="15" spans="1:41" ht="22.5" customHeight="1" x14ac:dyDescent="0.35">
      <c r="B15" s="22"/>
      <c r="S15" s="370"/>
      <c r="T15" s="370"/>
      <c r="U15" s="369"/>
      <c r="V15" s="368"/>
      <c r="W15" s="31"/>
      <c r="X15" s="3"/>
      <c r="Z15" s="32" t="s">
        <v>46</v>
      </c>
      <c r="AA15" s="214" t="e">
        <f>J18+J19</f>
        <v>#VALUE!</v>
      </c>
    </row>
    <row r="16" spans="1:41" ht="22.5" customHeight="1" x14ac:dyDescent="0.35">
      <c r="B16" s="22"/>
      <c r="C16" s="371" t="s">
        <v>307</v>
      </c>
      <c r="D16" s="372"/>
      <c r="E16" s="598"/>
      <c r="F16" s="599"/>
      <c r="H16" s="408" t="s">
        <v>221</v>
      </c>
      <c r="I16" s="408"/>
      <c r="J16" s="608"/>
      <c r="K16" s="608"/>
      <c r="L16" s="608"/>
      <c r="N16" s="108" t="s">
        <v>49</v>
      </c>
      <c r="S16" s="103" t="s">
        <v>88</v>
      </c>
      <c r="W16" s="128"/>
      <c r="Z16" s="32" t="s">
        <v>50</v>
      </c>
      <c r="AA16" s="214" t="e">
        <f>L18+L19</f>
        <v>#VALUE!</v>
      </c>
    </row>
    <row r="17" spans="1:28" ht="22.5" customHeight="1" x14ac:dyDescent="0.35">
      <c r="B17" s="22"/>
      <c r="C17" s="373"/>
      <c r="D17" s="374"/>
      <c r="E17" s="600"/>
      <c r="F17" s="601"/>
      <c r="H17" s="408" t="s">
        <v>51</v>
      </c>
      <c r="I17" s="408"/>
      <c r="J17" s="220" t="s">
        <v>46</v>
      </c>
      <c r="K17" s="408" t="s">
        <v>52</v>
      </c>
      <c r="L17" s="220" t="s">
        <v>53</v>
      </c>
      <c r="N17" s="425" t="s">
        <v>54</v>
      </c>
      <c r="O17" s="426"/>
      <c r="P17" s="429" t="str">
        <f>IF(J22&lt;&gt;"","",IF(J10=AG2,I61,IF(J10=AG3,S61,"")))</f>
        <v/>
      </c>
      <c r="Q17" s="431" t="str">
        <f>IFERROR(IF(P17="","",VLOOKUP($E$14,プルダウンリスト!$E$2:$F$33,2,FALSE)),"")</f>
        <v/>
      </c>
      <c r="S17" s="108" t="s">
        <v>55</v>
      </c>
      <c r="W17" s="128"/>
      <c r="Z17" s="26" t="s">
        <v>56</v>
      </c>
      <c r="AA17" s="33" t="e">
        <f>AA16-AA15</f>
        <v>#VALUE!</v>
      </c>
      <c r="AB17" s="8" t="s">
        <v>57</v>
      </c>
    </row>
    <row r="18" spans="1:28" ht="22.5" customHeight="1" x14ac:dyDescent="0.35">
      <c r="B18" s="22"/>
      <c r="H18" s="408" t="s">
        <v>58</v>
      </c>
      <c r="I18" s="408"/>
      <c r="J18" s="217" t="str">
        <f>IF(AND(D29="",P29=""),"",IF($J$10=$AG$2,D29,IF($J$10=$AG$3,P29,"")))</f>
        <v/>
      </c>
      <c r="K18" s="408"/>
      <c r="L18" s="217" t="str">
        <f>IF(AND(D61="",P61=""),"",IF($J$10=$AG$2,D61,IF($J$10=$AG$3,P61,"")))</f>
        <v/>
      </c>
      <c r="N18" s="427"/>
      <c r="O18" s="428"/>
      <c r="P18" s="430"/>
      <c r="Q18" s="432"/>
      <c r="S18" s="614"/>
      <c r="T18" s="614"/>
      <c r="U18" s="614"/>
      <c r="V18" s="614"/>
      <c r="W18" s="129"/>
      <c r="Z18" s="26" t="s">
        <v>59</v>
      </c>
      <c r="AA18" s="34" t="e">
        <f>ROUNDDOWN(AA17,1)</f>
        <v>#VALUE!</v>
      </c>
      <c r="AB18" s="8" t="s">
        <v>57</v>
      </c>
    </row>
    <row r="19" spans="1:28" ht="22.5" customHeight="1" x14ac:dyDescent="0.35">
      <c r="B19" s="22"/>
      <c r="H19" s="408" t="s">
        <v>60</v>
      </c>
      <c r="I19" s="408"/>
      <c r="J19" s="218" t="str">
        <f>IF(AND(E29="",Q29=""),"",IF($J$10=$AG$2,E29,IF($J$10=$AG$3,Q29,"")))</f>
        <v/>
      </c>
      <c r="K19" s="408"/>
      <c r="L19" s="219" t="str">
        <f>IF(AND(F61="",Q61=""),"",IF($J$10=$AG$2,F61,IF($J$10=$AG$3,Q61,"")))</f>
        <v/>
      </c>
      <c r="N19" s="425" t="s">
        <v>228</v>
      </c>
      <c r="O19" s="426"/>
      <c r="P19" s="448" t="str">
        <f>IFERROR(ROUND(P17/J21*24*365,1),"")</f>
        <v/>
      </c>
      <c r="Q19" s="449" t="str">
        <f>IF(P19="","",Q17)</f>
        <v/>
      </c>
      <c r="S19" s="614"/>
      <c r="T19" s="614"/>
      <c r="U19" s="614"/>
      <c r="V19" s="614"/>
      <c r="W19" s="129"/>
      <c r="Z19" s="24"/>
      <c r="AA19" s="24"/>
    </row>
    <row r="20" spans="1:28" ht="22.5" customHeight="1" x14ac:dyDescent="0.35">
      <c r="B20" s="22"/>
      <c r="H20" s="408" t="s">
        <v>61</v>
      </c>
      <c r="I20" s="408"/>
      <c r="J20" s="410" t="str">
        <f>IFERROR(IF(OR(J18="",J19="",L18="",L19=""),"",AA18),"")</f>
        <v/>
      </c>
      <c r="K20" s="410"/>
      <c r="L20" s="410"/>
      <c r="N20" s="427"/>
      <c r="O20" s="428"/>
      <c r="P20" s="448"/>
      <c r="Q20" s="449"/>
      <c r="S20" s="614"/>
      <c r="T20" s="614"/>
      <c r="U20" s="614"/>
      <c r="V20" s="614"/>
      <c r="W20" s="129"/>
      <c r="Z20" s="26" t="s">
        <v>222</v>
      </c>
      <c r="AA20" s="32" t="e">
        <f>VLOOKUP(入力様式【No.5】!J16,プルダウンリスト!O2:P13,2,FALSE)</f>
        <v>#N/A</v>
      </c>
      <c r="AB20" s="8" t="s">
        <v>57</v>
      </c>
    </row>
    <row r="21" spans="1:28" ht="22.5" customHeight="1" x14ac:dyDescent="0.35">
      <c r="B21" s="22"/>
      <c r="H21" s="408" t="s">
        <v>62</v>
      </c>
      <c r="I21" s="408"/>
      <c r="J21" s="441" t="str">
        <f>IFERROR(IF(OR(J19="",L19=""),"",AA28),"")</f>
        <v/>
      </c>
      <c r="K21" s="441"/>
      <c r="L21" s="441"/>
      <c r="W21" s="25"/>
      <c r="X21" s="15"/>
      <c r="Z21" s="26" t="s">
        <v>223</v>
      </c>
      <c r="AA21" s="35" t="e">
        <f>AA20*24</f>
        <v>#N/A</v>
      </c>
      <c r="AB21" s="8" t="s">
        <v>63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268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267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444" t="s">
        <v>273</v>
      </c>
      <c r="I25" s="445"/>
      <c r="J25" s="446"/>
      <c r="K25" s="450" t="s">
        <v>274</v>
      </c>
      <c r="L25" s="606"/>
      <c r="M25" s="607"/>
      <c r="O25" s="45"/>
      <c r="P25" s="20"/>
      <c r="Q25" s="20"/>
      <c r="R25" s="349" t="s">
        <v>273</v>
      </c>
      <c r="S25" s="349"/>
      <c r="T25" s="346" t="s">
        <v>279</v>
      </c>
      <c r="U25" s="347"/>
      <c r="V25" s="348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442" t="s">
        <v>217</v>
      </c>
      <c r="I26" s="442"/>
      <c r="J26" s="211"/>
      <c r="K26" s="212" t="s">
        <v>64</v>
      </c>
      <c r="L26" s="442" t="s">
        <v>65</v>
      </c>
      <c r="M26" s="443"/>
      <c r="O26" s="48"/>
      <c r="P26" s="209"/>
      <c r="Q26" s="209"/>
      <c r="R26" s="210"/>
      <c r="S26" s="32" t="s">
        <v>270</v>
      </c>
      <c r="T26" s="213" t="s">
        <v>216</v>
      </c>
      <c r="U26" s="452" t="s">
        <v>65</v>
      </c>
      <c r="V26" s="453"/>
      <c r="W26" s="2"/>
      <c r="Z26" s="46" t="s">
        <v>66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437" t="s">
        <v>67</v>
      </c>
      <c r="E27" s="439" t="s">
        <v>286</v>
      </c>
      <c r="F27" s="439" t="s">
        <v>287</v>
      </c>
      <c r="G27" s="49" t="s">
        <v>68</v>
      </c>
      <c r="H27" s="50" t="s">
        <v>269</v>
      </c>
      <c r="I27" s="50" t="s">
        <v>69</v>
      </c>
      <c r="J27" s="51" t="s">
        <v>70</v>
      </c>
      <c r="K27" s="421" t="s">
        <v>7</v>
      </c>
      <c r="L27" s="423" t="s">
        <v>71</v>
      </c>
      <c r="M27" s="435" t="s">
        <v>72</v>
      </c>
      <c r="O27" s="48"/>
      <c r="P27" s="451" t="s">
        <v>67</v>
      </c>
      <c r="Q27" s="451" t="s">
        <v>288</v>
      </c>
      <c r="R27" s="421" t="s">
        <v>271</v>
      </c>
      <c r="S27" s="52" t="s">
        <v>70</v>
      </c>
      <c r="T27" s="451" t="s">
        <v>7</v>
      </c>
      <c r="U27" s="423" t="s">
        <v>71</v>
      </c>
      <c r="V27" s="435" t="s">
        <v>72</v>
      </c>
      <c r="W27" s="53"/>
      <c r="Z27" s="54"/>
      <c r="AA27" s="54"/>
    </row>
    <row r="28" spans="1:28" ht="22.5" customHeight="1" thickBot="1" x14ac:dyDescent="0.4">
      <c r="C28" s="48"/>
      <c r="D28" s="438"/>
      <c r="E28" s="440"/>
      <c r="F28" s="439"/>
      <c r="G28" s="55" t="s">
        <v>74</v>
      </c>
      <c r="H28" s="56" t="s">
        <v>75</v>
      </c>
      <c r="I28" s="57" t="s">
        <v>76</v>
      </c>
      <c r="J28" s="57" t="str">
        <f>Q17</f>
        <v/>
      </c>
      <c r="K28" s="434"/>
      <c r="L28" s="424"/>
      <c r="M28" s="436"/>
      <c r="O28" s="58"/>
      <c r="P28" s="421"/>
      <c r="Q28" s="421"/>
      <c r="R28" s="422"/>
      <c r="S28" s="59" t="str">
        <f>Q17</f>
        <v/>
      </c>
      <c r="T28" s="421"/>
      <c r="U28" s="424"/>
      <c r="V28" s="436"/>
      <c r="W28" s="53"/>
      <c r="Z28" s="32" t="s">
        <v>77</v>
      </c>
      <c r="AA28" s="60" t="e">
        <f>AA17*24</f>
        <v>#VALUE!</v>
      </c>
      <c r="AB28" s="8" t="s">
        <v>63</v>
      </c>
    </row>
    <row r="29" spans="1:28" ht="22.5" customHeight="1" thickBot="1" x14ac:dyDescent="0.4">
      <c r="A29" s="342" t="e">
        <f>VALUE(TEXT(G29,"[h]"))+MINUTE(G29)/60</f>
        <v>#VALUE!</v>
      </c>
      <c r="C29" s="133" t="s">
        <v>78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78</v>
      </c>
      <c r="P29" s="221"/>
      <c r="Q29" s="72"/>
      <c r="R29" s="64"/>
      <c r="S29" s="130" t="s">
        <v>25</v>
      </c>
      <c r="T29" s="223" t="s">
        <v>79</v>
      </c>
      <c r="U29" s="259" t="s">
        <v>312</v>
      </c>
      <c r="V29" s="260" t="s">
        <v>312</v>
      </c>
      <c r="W29" s="71"/>
      <c r="Z29" s="24"/>
      <c r="AA29" s="24"/>
    </row>
    <row r="30" spans="1:28" ht="22.5" customHeight="1" x14ac:dyDescent="0.35">
      <c r="A30" s="342" t="e">
        <f t="shared" ref="A30:A60" si="1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ref="I30:I60" si="2">IF($D30="","",IF($J$14="三相",ROUND(SQRT(3)*$K$14*$L$14*$H30*$A30/1000,1),ROUND($K$14*$L$14*$H30*$A30/1000,1)))</f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80</v>
      </c>
      <c r="AA30" s="32">
        <v>168</v>
      </c>
      <c r="AB30" s="8" t="s">
        <v>74</v>
      </c>
    </row>
    <row r="31" spans="1:28" ht="22.5" customHeight="1" x14ac:dyDescent="0.35">
      <c r="A31" s="342" t="e">
        <f t="shared" si="1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2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238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342" t="e">
        <f t="shared" si="1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2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238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342" t="e">
        <f t="shared" si="1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2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238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342" t="e">
        <f t="shared" si="1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2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238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342" t="e">
        <f t="shared" si="1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2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238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342" t="e">
        <f t="shared" si="1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2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342" t="e">
        <f t="shared" si="1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2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342" t="e">
        <f t="shared" si="1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2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342" t="e">
        <f t="shared" si="1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2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342" t="e">
        <f t="shared" si="1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2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342" t="e">
        <f t="shared" si="1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2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342" t="e">
        <f t="shared" si="1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2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342" t="e">
        <f t="shared" si="1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2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342" t="e">
        <f t="shared" si="1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2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342" t="e">
        <f t="shared" si="1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2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342" t="e">
        <f t="shared" si="1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2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342" t="e">
        <f t="shared" si="1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2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342" t="e">
        <f t="shared" si="1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2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342" t="e">
        <f t="shared" si="1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2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342" t="e">
        <f t="shared" si="1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2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342" t="e">
        <f t="shared" si="1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2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342" t="e">
        <f t="shared" si="1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2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342" t="e">
        <f t="shared" si="1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2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342" t="e">
        <f t="shared" si="1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2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342" t="e">
        <f t="shared" si="1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2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342" t="e">
        <f t="shared" si="1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2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342" t="e">
        <f t="shared" si="1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2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342" t="e">
        <f t="shared" si="1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2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342" t="e">
        <f t="shared" si="1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2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342" t="e">
        <f t="shared" si="1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2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81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08" t="s">
        <v>323</v>
      </c>
      <c r="H61" s="208" t="s">
        <v>196</v>
      </c>
      <c r="I61" s="411" t="str">
        <f>IF(IF(J11=AI4,SUM(I29:I60),SUM(J29:J60))&lt;&gt;0,IF(J11=AI4,SUM(I29:I60),SUM(J29:J60)),"")</f>
        <v/>
      </c>
      <c r="J61" s="412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81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196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Pzzim2DX7dZYEVBzsvvfIOYAxXPdf56WLUYo2nCL2UNICTYwC27PWV+BAzUodyi6KdjU1XPJntZ6vKEdrvKaEg==" saltValue="4mq3h5GtBFNem5niTums3w==" spinCount="100000" sheet="1" objects="1" scenarios="1" selectLockedCells="1"/>
  <mergeCells count="82"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T25:V25"/>
    <mergeCell ref="R25:S25"/>
    <mergeCell ref="V14:V15"/>
    <mergeCell ref="S14:T15"/>
    <mergeCell ref="U14:U15"/>
    <mergeCell ref="H17:I17"/>
    <mergeCell ref="K17:K19"/>
    <mergeCell ref="N12:O12"/>
    <mergeCell ref="N19:O20"/>
    <mergeCell ref="H16:I16"/>
    <mergeCell ref="J16:L16"/>
    <mergeCell ref="N17:O18"/>
    <mergeCell ref="V27:V28"/>
    <mergeCell ref="T27:T28"/>
    <mergeCell ref="U27:U28"/>
    <mergeCell ref="U26:V26"/>
    <mergeCell ref="M27:M28"/>
    <mergeCell ref="P27:P28"/>
    <mergeCell ref="Q27:Q28"/>
    <mergeCell ref="R27:R28"/>
    <mergeCell ref="D27:D28"/>
    <mergeCell ref="E27:E28"/>
    <mergeCell ref="F27:F28"/>
    <mergeCell ref="K27:K28"/>
    <mergeCell ref="L27:L28"/>
    <mergeCell ref="I61:J61"/>
    <mergeCell ref="H21:I21"/>
    <mergeCell ref="J21:L21"/>
    <mergeCell ref="H26:I26"/>
    <mergeCell ref="L26:M26"/>
    <mergeCell ref="H25:J25"/>
    <mergeCell ref="K25:M25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C12:D12"/>
    <mergeCell ref="E12:F12"/>
    <mergeCell ref="C13:D13"/>
    <mergeCell ref="C16:D17"/>
    <mergeCell ref="E16:F17"/>
  </mergeCells>
  <phoneticPr fontId="4"/>
  <conditionalFormatting sqref="H11:L11 I13:L13 J12:L12 J14:L14">
    <cfRule type="expression" dxfId="453" priority="57">
      <formula>$AE$2="電気以外"</formula>
    </cfRule>
  </conditionalFormatting>
  <conditionalFormatting sqref="J8:J9">
    <cfRule type="expression" dxfId="452" priority="59">
      <formula>$J$7=$AF$3</formula>
    </cfRule>
  </conditionalFormatting>
  <conditionalFormatting sqref="I13:L14">
    <cfRule type="expression" dxfId="451" priority="58">
      <formula>$J$11=$AI$2</formula>
    </cfRule>
  </conditionalFormatting>
  <conditionalFormatting sqref="J18:J19 L18:L19">
    <cfRule type="expression" dxfId="450" priority="56">
      <formula>AND($P$29="",$J$10=$AG$3)</formula>
    </cfRule>
  </conditionalFormatting>
  <conditionalFormatting sqref="P14:Q14">
    <cfRule type="expression" dxfId="449" priority="55">
      <formula>$P$14&lt;=0</formula>
    </cfRule>
  </conditionalFormatting>
  <conditionalFormatting sqref="H11:L14">
    <cfRule type="expression" dxfId="448" priority="54">
      <formula>$J$10=$AG$3</formula>
    </cfRule>
  </conditionalFormatting>
  <conditionalFormatting sqref="L26 U26 U27:V29 L27:M28 L61:M61 M29:M60 U61:V61 V30:V60">
    <cfRule type="expression" dxfId="447" priority="47">
      <formula>$E$16=$AD$2</formula>
    </cfRule>
  </conditionalFormatting>
  <conditionalFormatting sqref="C25:M28 C61:M61 C29:G60 M29:M60">
    <cfRule type="expression" dxfId="446" priority="21">
      <formula>$J$10=$AG$3</formula>
    </cfRule>
  </conditionalFormatting>
  <conditionalFormatting sqref="R9:R10">
    <cfRule type="expression" dxfId="445" priority="689">
      <formula>OR($E$16=$AD$2,$E$16="")</formula>
    </cfRule>
  </conditionalFormatting>
  <conditionalFormatting sqref="R13:R14">
    <cfRule type="expression" dxfId="444" priority="690">
      <formula>OR($E$16=$AD$2,$E$16="")</formula>
    </cfRule>
  </conditionalFormatting>
  <conditionalFormatting sqref="K26:K28 T26:T29 K61 T61">
    <cfRule type="expression" dxfId="443" priority="703">
      <formula>$E$16=$AD$3</formula>
    </cfRule>
  </conditionalFormatting>
  <conditionalFormatting sqref="J26:J28">
    <cfRule type="expression" dxfId="442" priority="711">
      <formula>$J$11=$AI$4</formula>
    </cfRule>
  </conditionalFormatting>
  <conditionalFormatting sqref="O25:V28 O61:V61 O29:Q60 S29:V29 S30:S60 V30:V60">
    <cfRule type="expression" dxfId="441" priority="20">
      <formula>$J$10=$AG$2</formula>
    </cfRule>
  </conditionalFormatting>
  <conditionalFormatting sqref="H26:I28">
    <cfRule type="expression" dxfId="440" priority="697">
      <formula>$J$11=$AI$3</formula>
    </cfRule>
    <cfRule type="expression" dxfId="439" priority="698">
      <formula>$J$11=$AI$2</formula>
    </cfRule>
  </conditionalFormatting>
  <conditionalFormatting sqref="H29:H60">
    <cfRule type="expression" dxfId="438" priority="17">
      <formula>$J$10=$AG$3</formula>
    </cfRule>
  </conditionalFormatting>
  <conditionalFormatting sqref="H29:H60">
    <cfRule type="expression" dxfId="437" priority="18">
      <formula>$J$11=$AI$3</formula>
    </cfRule>
  </conditionalFormatting>
  <conditionalFormatting sqref="H29:H60">
    <cfRule type="expression" dxfId="436" priority="19">
      <formula>$J$11=$AI$2</formula>
    </cfRule>
  </conditionalFormatting>
  <conditionalFormatting sqref="J29:J60">
    <cfRule type="expression" dxfId="435" priority="16">
      <formula>$J$11=$AI$4</formula>
    </cfRule>
  </conditionalFormatting>
  <conditionalFormatting sqref="J29:J60">
    <cfRule type="expression" dxfId="434" priority="15">
      <formula>$J$10=$AG$3</formula>
    </cfRule>
  </conditionalFormatting>
  <conditionalFormatting sqref="K29:K60">
    <cfRule type="expression" dxfId="433" priority="14">
      <formula>$E$16=$AD$3</formula>
    </cfRule>
  </conditionalFormatting>
  <conditionalFormatting sqref="K29:K60">
    <cfRule type="expression" dxfId="432" priority="13">
      <formula>$J$10=$AG$3</formula>
    </cfRule>
  </conditionalFormatting>
  <conditionalFormatting sqref="R29:R60">
    <cfRule type="expression" dxfId="431" priority="12">
      <formula>$J$10=$AG$2</formula>
    </cfRule>
  </conditionalFormatting>
  <conditionalFormatting sqref="T30:T60">
    <cfRule type="expression" dxfId="430" priority="10">
      <formula>$J$10=$AG$2</formula>
    </cfRule>
  </conditionalFormatting>
  <conditionalFormatting sqref="T30:T60">
    <cfRule type="expression" dxfId="429" priority="11">
      <formula>$E$16=$AD$3</formula>
    </cfRule>
  </conditionalFormatting>
  <conditionalFormatting sqref="L29:L60">
    <cfRule type="expression" dxfId="428" priority="9">
      <formula>$E$16=$AD$2</formula>
    </cfRule>
  </conditionalFormatting>
  <conditionalFormatting sqref="L29:L60">
    <cfRule type="expression" dxfId="427" priority="8">
      <formula>$J$10=$AG$3</formula>
    </cfRule>
  </conditionalFormatting>
  <conditionalFormatting sqref="U30:U60">
    <cfRule type="expression" dxfId="426" priority="6">
      <formula>$J$10=$AG$2</formula>
    </cfRule>
  </conditionalFormatting>
  <conditionalFormatting sqref="U30:U60">
    <cfRule type="expression" dxfId="425" priority="7">
      <formula>$E$16=$AD$2</formula>
    </cfRule>
  </conditionalFormatting>
  <conditionalFormatting sqref="I29:I60">
    <cfRule type="expression" dxfId="424" priority="1">
      <formula>$J$10=$AG$3</formula>
    </cfRule>
  </conditionalFormatting>
  <conditionalFormatting sqref="I29:I60">
    <cfRule type="expression" dxfId="423" priority="2">
      <formula>AND($E$14&lt;&gt;"",$AE$2&lt;&gt;"電気")</formula>
    </cfRule>
    <cfRule type="expression" dxfId="422" priority="3">
      <formula>$J$11=$AI$3</formula>
    </cfRule>
    <cfRule type="expression" dxfId="421" priority="4">
      <formula>$J$11=$AI$2</formula>
    </cfRule>
  </conditionalFormatting>
  <dataValidations count="21">
    <dataValidation operator="greaterThanOrEqual" allowBlank="1" showInputMessage="1" showErrorMessage="1" error="数値を入力してください" sqref="N17:O20" xr:uid="{CE723812-8FA9-4EE1-A60E-4A450C93D2CF}"/>
    <dataValidation type="decimal" operator="greaterThanOrEqual" allowBlank="1" showInputMessage="1" showErrorMessage="1" error="数値を入力してください" sqref="P17" xr:uid="{EF129422-9CD5-436D-A96B-0115139A00E2}">
      <formula1>0</formula1>
    </dataValidation>
    <dataValidation operator="greaterThanOrEqual" allowBlank="1" showInputMessage="1" showErrorMessage="1" sqref="Q17 U7:U8 U29:V29" xr:uid="{9E913751-3519-4023-B251-19950152AE2A}"/>
    <dataValidation type="decimal" operator="greaterThanOrEqual" allowBlank="1" showInputMessage="1" showErrorMessage="1" sqref="AG46:AG67" xr:uid="{1D4394FF-7CF8-4F34-B644-FA79BD448A60}">
      <formula1>0</formula1>
    </dataValidation>
    <dataValidation type="list" allowBlank="1" showInputMessage="1" showErrorMessage="1" sqref="J10:L10" xr:uid="{FC6FB06D-0D2D-425F-B224-D22094933A72}">
      <formula1>$AG$2:$AG$3</formula1>
    </dataValidation>
    <dataValidation type="list" allowBlank="1" showInputMessage="1" showErrorMessage="1" sqref="E16" xr:uid="{64F26AA2-02F2-4979-8927-7BEE49FAEEA2}">
      <formula1>$AD$2:$AD$3</formula1>
    </dataValidation>
    <dataValidation type="list" allowBlank="1" showInputMessage="1" showErrorMessage="1" sqref="J7" xr:uid="{CD9E72C2-1FD6-4412-B78F-2033506BEE71}">
      <formula1>$AF$2:$AF$3</formula1>
    </dataValidation>
    <dataValidation type="list" allowBlank="1" showInputMessage="1" showErrorMessage="1" sqref="AI46:AI67 T29" xr:uid="{34FA8B38-26D3-48CA-811C-B555E61E3626}">
      <formula1>$AK$2:$AK$3</formula1>
    </dataValidation>
    <dataValidation type="list" allowBlank="1" showInputMessage="1" showErrorMessage="1" sqref="J14" xr:uid="{19CDFB69-0854-445B-B450-DD9621846318}">
      <formula1>$AH$2:$AH$3</formula1>
    </dataValidation>
    <dataValidation type="list" allowBlank="1" showInputMessage="1" showErrorMessage="1" sqref="J11" xr:uid="{C0D82306-15C2-4991-B2C6-F63EE0A53173}">
      <formula1>$AI$2:$AI$4</formula1>
    </dataValidation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5ED8EB3D-50E2-48BE-A903-8985F5FDFDBA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F4173BE9-BE70-436E-92A7-66097CEA7FB7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E05F8847-4AB3-4FCE-8947-FE0592E668C0}">
      <formula1>0</formula1>
    </dataValidation>
    <dataValidation type="decimal" operator="greaterThanOrEqual" showInputMessage="1" showErrorMessage="1" error="電圧を数値で入力してください" sqref="K14" xr:uid="{15FAB147-8550-43E4-8A47-7EF0F3C38C13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A6DAD1DC-8604-4DC6-86BD-B31898675839}">
      <formula1>0</formula1>
      <formula2>1</formula2>
    </dataValidation>
    <dataValidation type="decimal" allowBlank="1" showInputMessage="1" showErrorMessage="1" error="力率を０～１の数値で入力してください" sqref="L14" xr:uid="{8136F6BD-BE66-4630-9CB9-AF72274B9292}">
      <formula1>0</formula1>
      <formula2>1</formula2>
    </dataValidation>
    <dataValidation type="decimal" operator="greaterThanOrEqual" allowBlank="1" showInputMessage="1" showErrorMessage="1" error="数値で入力してください。" sqref="H29:H60" xr:uid="{1481479A-86DE-4B16-AEA1-BE7CD06A3630}">
      <formula1>0</formula1>
    </dataValidation>
    <dataValidation type="decimal" operator="greaterThanOrEqual" allowBlank="1" showInputMessage="1" showErrorMessage="1" error="数値を入力してください。" sqref="J29:J60" xr:uid="{B6FD8665-7C7C-4278-982C-6456F62BEFCA}">
      <formula1>0</formula1>
    </dataValidation>
    <dataValidation type="decimal" operator="greaterThanOrEqual" allowBlank="1" showInputMessage="1" showErrorMessage="1" error="数値で入力してください" sqref="R29:R60" xr:uid="{2AFB0805-80FE-45E9-B977-EE3F4207A763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1C73ECA8-1565-4B79-8029-9A4433156D77}">
      <formula1>0</formula1>
    </dataValidation>
    <dataValidation type="whole" operator="greaterThanOrEqual" allowBlank="1" showInputMessage="1" showErrorMessage="1" error="数値で入力してください。" sqref="P10:Q10" xr:uid="{E34BD2B6-0DEB-4DCD-BF40-D1B70154713C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0DDC3EB-53D6-49E1-A255-2976F227C68D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AC8B3BB6-D307-4F71-A500-82231C82968D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89DA0DDB-E103-4567-ACD0-2A558889E399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23358-44E7-42CF-AD0A-0AF8B3E4D745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2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23046875" style="8" customWidth="1"/>
    <col min="16" max="19" width="15.53515625" style="8" customWidth="1"/>
    <col min="20" max="20" width="17.2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23046875" style="8" customWidth="1"/>
    <col min="25" max="25" width="3.4609375" style="8" hidden="1" customWidth="1" outlineLevel="1"/>
    <col min="26" max="26" width="28.69140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350" t="s">
        <v>9</v>
      </c>
      <c r="AN1" s="350"/>
    </row>
    <row r="2" spans="1:41" ht="51.75" customHeight="1" x14ac:dyDescent="0.35">
      <c r="A2" s="98"/>
      <c r="B2" s="345" t="s">
        <v>193</v>
      </c>
      <c r="C2" s="345"/>
      <c r="D2" s="345"/>
      <c r="E2" s="631"/>
      <c r="F2" s="631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214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284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215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285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260</v>
      </c>
      <c r="S6" s="355" t="s">
        <v>229</v>
      </c>
      <c r="T6" s="355"/>
      <c r="U6" s="355"/>
      <c r="V6" s="355"/>
      <c r="W6" s="102"/>
      <c r="X6" s="3"/>
      <c r="Y6" s="14"/>
      <c r="Z6" s="3"/>
    </row>
    <row r="7" spans="1:41" ht="22.5" customHeight="1" x14ac:dyDescent="0.35">
      <c r="B7" s="22"/>
      <c r="C7" s="352" t="s">
        <v>32</v>
      </c>
      <c r="D7" s="352"/>
      <c r="E7" s="23" t="s">
        <v>33</v>
      </c>
      <c r="F7" s="341" t="str">
        <f>IF(入力様式【No.1】!$F$7="","",入力様式【No.1】!$F$7)</f>
        <v/>
      </c>
      <c r="H7" s="356" t="s">
        <v>99</v>
      </c>
      <c r="I7" s="123" t="s">
        <v>208</v>
      </c>
      <c r="J7" s="632"/>
      <c r="K7" s="632"/>
      <c r="L7" s="632"/>
      <c r="N7" s="623" t="s">
        <v>256</v>
      </c>
      <c r="O7" s="624"/>
      <c r="P7" s="379" t="str">
        <f>IF(E13="","",E13)</f>
        <v/>
      </c>
      <c r="Q7" s="380"/>
      <c r="S7" s="609" t="s">
        <v>230</v>
      </c>
      <c r="T7" s="610"/>
      <c r="U7" s="615" t="str">
        <f>IF(P19="","",ROUNDDOWN(P19*INDEX(※エネルギー種別!F2:F33,MATCH(E14,※エネルギー種別!D2:D33,0))*0.0258/1000,3))</f>
        <v/>
      </c>
      <c r="V7" s="419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352" t="s">
        <v>34</v>
      </c>
      <c r="D8" s="352"/>
      <c r="E8" s="617" t="str">
        <f>IF(入力様式【No.1】!$E$8="","",入力様式【No.1】!$E$8)</f>
        <v/>
      </c>
      <c r="F8" s="617"/>
      <c r="G8" s="24"/>
      <c r="H8" s="357"/>
      <c r="I8" s="123" t="s">
        <v>209</v>
      </c>
      <c r="J8" s="630"/>
      <c r="K8" s="630"/>
      <c r="L8" s="630"/>
      <c r="N8" s="625"/>
      <c r="O8" s="626"/>
      <c r="P8" s="381"/>
      <c r="Q8" s="382"/>
      <c r="S8" s="611"/>
      <c r="T8" s="612"/>
      <c r="U8" s="616"/>
      <c r="V8" s="420"/>
      <c r="W8" s="128"/>
      <c r="X8" s="3"/>
    </row>
    <row r="9" spans="1:41" ht="22.5" customHeight="1" x14ac:dyDescent="0.2">
      <c r="B9" s="22"/>
      <c r="C9" s="352" t="s">
        <v>35</v>
      </c>
      <c r="D9" s="352"/>
      <c r="E9" s="617" t="str">
        <f>IF(入力様式【No.1】!$E$9="","",入力様式【No.1】!$E$9)</f>
        <v/>
      </c>
      <c r="F9" s="617"/>
      <c r="H9" s="358"/>
      <c r="I9" s="123" t="s">
        <v>210</v>
      </c>
      <c r="J9" s="630"/>
      <c r="K9" s="630"/>
      <c r="L9" s="630"/>
      <c r="N9" s="627"/>
      <c r="O9" s="628"/>
      <c r="P9" s="383"/>
      <c r="Q9" s="384"/>
      <c r="R9" s="24" t="s">
        <v>36</v>
      </c>
      <c r="S9" s="150"/>
      <c r="W9" s="128"/>
      <c r="X9" s="3"/>
      <c r="Z9" s="359" t="s">
        <v>37</v>
      </c>
    </row>
    <row r="10" spans="1:41" ht="22.5" customHeight="1" x14ac:dyDescent="0.35">
      <c r="B10" s="22"/>
      <c r="G10" s="24"/>
      <c r="H10" s="397" t="s">
        <v>3</v>
      </c>
      <c r="I10" s="398"/>
      <c r="J10" s="632"/>
      <c r="K10" s="632"/>
      <c r="L10" s="632"/>
      <c r="N10" s="452" t="str">
        <f>IF($E$16=$AD$2,AL2,IF($E$16=$AD$3,AL3,""))</f>
        <v/>
      </c>
      <c r="O10" s="620"/>
      <c r="P10" s="621"/>
      <c r="Q10" s="622"/>
      <c r="R10" s="27" t="s">
        <v>322</v>
      </c>
      <c r="S10" s="362"/>
      <c r="T10" s="362"/>
      <c r="U10" s="362"/>
      <c r="V10" s="362"/>
      <c r="W10" s="128"/>
      <c r="X10" s="3"/>
      <c r="Z10" s="360"/>
    </row>
    <row r="11" spans="1:41" ht="22.5" customHeight="1" x14ac:dyDescent="0.35">
      <c r="B11" s="22"/>
      <c r="C11" s="108" t="s">
        <v>38</v>
      </c>
      <c r="H11" s="363" t="s">
        <v>212</v>
      </c>
      <c r="I11" s="363" t="s">
        <v>211</v>
      </c>
      <c r="J11" s="613"/>
      <c r="K11" s="613"/>
      <c r="L11" s="613"/>
      <c r="S11" s="362"/>
      <c r="T11" s="362"/>
      <c r="U11" s="362"/>
      <c r="V11" s="362"/>
      <c r="W11" s="128"/>
      <c r="X11" s="3"/>
      <c r="Z11" s="360"/>
    </row>
    <row r="12" spans="1:41" ht="22.5" customHeight="1" x14ac:dyDescent="0.35">
      <c r="B12" s="22"/>
      <c r="C12" s="401" t="s">
        <v>40</v>
      </c>
      <c r="D12" s="402"/>
      <c r="E12" s="602"/>
      <c r="F12" s="603"/>
      <c r="G12" s="24"/>
      <c r="H12" s="364"/>
      <c r="I12" s="365"/>
      <c r="J12" s="613"/>
      <c r="K12" s="613"/>
      <c r="L12" s="613"/>
      <c r="N12" s="617" t="s">
        <v>220</v>
      </c>
      <c r="O12" s="617"/>
      <c r="P12" s="394" t="str">
        <f>IFERROR(INDEX(プルダウンリスト!P2:P13,MATCH(J16,プルダウンリスト!O2:O13,0)),"")</f>
        <v/>
      </c>
      <c r="Q12" s="394"/>
      <c r="S12" s="367"/>
      <c r="T12" s="367"/>
      <c r="U12" s="367"/>
      <c r="V12" s="367"/>
      <c r="W12" s="128"/>
      <c r="X12" s="3"/>
      <c r="Z12" s="361"/>
    </row>
    <row r="13" spans="1:41" ht="22.5" customHeight="1" x14ac:dyDescent="0.35">
      <c r="B13" s="22"/>
      <c r="C13" s="401" t="s">
        <v>254</v>
      </c>
      <c r="D13" s="402"/>
      <c r="E13" s="604"/>
      <c r="F13" s="605"/>
      <c r="H13" s="364"/>
      <c r="I13" s="363" t="s">
        <v>266</v>
      </c>
      <c r="J13" s="29" t="s">
        <v>4</v>
      </c>
      <c r="K13" s="29" t="s">
        <v>41</v>
      </c>
      <c r="L13" s="28" t="s">
        <v>42</v>
      </c>
      <c r="N13" s="618" t="s">
        <v>43</v>
      </c>
      <c r="O13" s="28" t="str">
        <f>IF($E$16=$AD$2,AM2,IF($E$16=$AD$3,AN2,""))</f>
        <v/>
      </c>
      <c r="P13" s="393" t="str">
        <f>IFERROR(ROUND(P10/365*J20,1),"")</f>
        <v/>
      </c>
      <c r="Q13" s="393"/>
      <c r="R13" s="8" t="str">
        <f>IF(R10="","",R10)</f>
        <v>kg</v>
      </c>
      <c r="S13" s="367"/>
      <c r="T13" s="367"/>
      <c r="U13" s="367"/>
      <c r="V13" s="367"/>
      <c r="W13" s="128"/>
      <c r="X13" s="3"/>
    </row>
    <row r="14" spans="1:41" ht="22.5" customHeight="1" x14ac:dyDescent="0.35">
      <c r="B14" s="22"/>
      <c r="C14" s="401" t="s">
        <v>44</v>
      </c>
      <c r="D14" s="402"/>
      <c r="E14" s="602"/>
      <c r="F14" s="603"/>
      <c r="G14" s="24"/>
      <c r="H14" s="365"/>
      <c r="I14" s="365"/>
      <c r="J14" s="30"/>
      <c r="K14" s="258"/>
      <c r="L14" s="30"/>
      <c r="N14" s="619"/>
      <c r="O14" s="28" t="str">
        <f>IF($E$16=$AD$2,AM3,IF($E$16=$AD$3,AN3,""))</f>
        <v/>
      </c>
      <c r="P14" s="393">
        <f>IFERROR(ROUND(IF(J10=AG2,IF(E16=AD2,K61,IF(E16=AD3,L61,"")),IF(J10=AG3,IF(E16=AD2,T61,IF(E16=AD3,U61,"")))),1),"")</f>
        <v>0</v>
      </c>
      <c r="Q14" s="393"/>
      <c r="R14" s="8" t="str">
        <f>IF(R10="","",R10)</f>
        <v>kg</v>
      </c>
      <c r="S14" s="370"/>
      <c r="T14" s="370"/>
      <c r="U14" s="369"/>
      <c r="V14" s="368"/>
      <c r="W14" s="31"/>
      <c r="X14" s="3"/>
    </row>
    <row r="15" spans="1:41" ht="22.5" customHeight="1" x14ac:dyDescent="0.35">
      <c r="B15" s="22"/>
      <c r="S15" s="370"/>
      <c r="T15" s="370"/>
      <c r="U15" s="369"/>
      <c r="V15" s="368"/>
      <c r="W15" s="31"/>
      <c r="X15" s="3"/>
      <c r="Z15" s="32" t="s">
        <v>46</v>
      </c>
      <c r="AA15" s="214" t="e">
        <f>J18+J19</f>
        <v>#VALUE!</v>
      </c>
    </row>
    <row r="16" spans="1:41" ht="22.5" customHeight="1" x14ac:dyDescent="0.35">
      <c r="B16" s="22"/>
      <c r="C16" s="371" t="s">
        <v>307</v>
      </c>
      <c r="D16" s="372"/>
      <c r="E16" s="598"/>
      <c r="F16" s="599"/>
      <c r="H16" s="408" t="s">
        <v>221</v>
      </c>
      <c r="I16" s="408"/>
      <c r="J16" s="608"/>
      <c r="K16" s="608"/>
      <c r="L16" s="608"/>
      <c r="N16" s="108" t="s">
        <v>49</v>
      </c>
      <c r="S16" s="103" t="s">
        <v>88</v>
      </c>
      <c r="W16" s="128"/>
      <c r="Z16" s="32" t="s">
        <v>50</v>
      </c>
      <c r="AA16" s="214" t="e">
        <f>L18+L19</f>
        <v>#VALUE!</v>
      </c>
    </row>
    <row r="17" spans="1:28" ht="22.5" customHeight="1" x14ac:dyDescent="0.35">
      <c r="B17" s="22"/>
      <c r="C17" s="373"/>
      <c r="D17" s="374"/>
      <c r="E17" s="600"/>
      <c r="F17" s="601"/>
      <c r="H17" s="408" t="s">
        <v>51</v>
      </c>
      <c r="I17" s="408"/>
      <c r="J17" s="220" t="s">
        <v>46</v>
      </c>
      <c r="K17" s="408" t="s">
        <v>52</v>
      </c>
      <c r="L17" s="220" t="s">
        <v>53</v>
      </c>
      <c r="N17" s="425" t="s">
        <v>54</v>
      </c>
      <c r="O17" s="426"/>
      <c r="P17" s="429" t="str">
        <f>IF(J22&lt;&gt;"","",IF(J10=AG2,I61,IF(J10=AG3,S61,"")))</f>
        <v/>
      </c>
      <c r="Q17" s="431" t="str">
        <f>IFERROR(IF(P17="","",VLOOKUP($E$14,プルダウンリスト!$E$2:$F$33,2,FALSE)),"")</f>
        <v/>
      </c>
      <c r="S17" s="108" t="s">
        <v>55</v>
      </c>
      <c r="W17" s="128"/>
      <c r="Z17" s="26" t="s">
        <v>56</v>
      </c>
      <c r="AA17" s="33" t="e">
        <f>AA16-AA15</f>
        <v>#VALUE!</v>
      </c>
      <c r="AB17" s="8" t="s">
        <v>57</v>
      </c>
    </row>
    <row r="18" spans="1:28" ht="22.5" customHeight="1" x14ac:dyDescent="0.35">
      <c r="B18" s="22"/>
      <c r="H18" s="408" t="s">
        <v>58</v>
      </c>
      <c r="I18" s="408"/>
      <c r="J18" s="217" t="str">
        <f>IF(AND(D29="",P29=""),"",IF($J$10=$AG$2,D29,IF($J$10=$AG$3,P29,"")))</f>
        <v/>
      </c>
      <c r="K18" s="408"/>
      <c r="L18" s="217" t="str">
        <f>IF(AND(D61="",P61=""),"",IF($J$10=$AG$2,D61,IF($J$10=$AG$3,P61,"")))</f>
        <v/>
      </c>
      <c r="N18" s="427"/>
      <c r="O18" s="428"/>
      <c r="P18" s="430"/>
      <c r="Q18" s="432"/>
      <c r="S18" s="614"/>
      <c r="T18" s="614"/>
      <c r="U18" s="614"/>
      <c r="V18" s="614"/>
      <c r="W18" s="129"/>
      <c r="Z18" s="26" t="s">
        <v>59</v>
      </c>
      <c r="AA18" s="34" t="e">
        <f>ROUNDDOWN(AA17,1)</f>
        <v>#VALUE!</v>
      </c>
      <c r="AB18" s="8" t="s">
        <v>57</v>
      </c>
    </row>
    <row r="19" spans="1:28" ht="22.5" customHeight="1" x14ac:dyDescent="0.35">
      <c r="B19" s="22"/>
      <c r="H19" s="408" t="s">
        <v>60</v>
      </c>
      <c r="I19" s="408"/>
      <c r="J19" s="218" t="str">
        <f>IF(AND(E29="",Q29=""),"",IF($J$10=$AG$2,E29,IF($J$10=$AG$3,Q29,"")))</f>
        <v/>
      </c>
      <c r="K19" s="408"/>
      <c r="L19" s="219" t="str">
        <f>IF(AND(F61="",Q61=""),"",IF($J$10=$AG$2,F61,IF($J$10=$AG$3,Q61,"")))</f>
        <v/>
      </c>
      <c r="N19" s="425" t="s">
        <v>228</v>
      </c>
      <c r="O19" s="426"/>
      <c r="P19" s="448" t="str">
        <f>IFERROR(ROUND(P17/J21*24*365,1),"")</f>
        <v/>
      </c>
      <c r="Q19" s="449" t="str">
        <f>IF(P19="","",Q17)</f>
        <v/>
      </c>
      <c r="S19" s="614"/>
      <c r="T19" s="614"/>
      <c r="U19" s="614"/>
      <c r="V19" s="614"/>
      <c r="W19" s="129"/>
      <c r="Z19" s="24"/>
      <c r="AA19" s="24"/>
    </row>
    <row r="20" spans="1:28" ht="22.5" customHeight="1" x14ac:dyDescent="0.35">
      <c r="B20" s="22"/>
      <c r="H20" s="408" t="s">
        <v>61</v>
      </c>
      <c r="I20" s="408"/>
      <c r="J20" s="410" t="str">
        <f>IFERROR(IF(OR(J18="",J19="",L18="",L19=""),"",AA18),"")</f>
        <v/>
      </c>
      <c r="K20" s="410"/>
      <c r="L20" s="410"/>
      <c r="N20" s="427"/>
      <c r="O20" s="428"/>
      <c r="P20" s="448"/>
      <c r="Q20" s="449"/>
      <c r="S20" s="614"/>
      <c r="T20" s="614"/>
      <c r="U20" s="614"/>
      <c r="V20" s="614"/>
      <c r="W20" s="129"/>
      <c r="Z20" s="26" t="s">
        <v>222</v>
      </c>
      <c r="AA20" s="32" t="e">
        <f>VLOOKUP(入力様式【No.6】!J16,プルダウンリスト!O2:P13,2,FALSE)</f>
        <v>#N/A</v>
      </c>
      <c r="AB20" s="8" t="s">
        <v>57</v>
      </c>
    </row>
    <row r="21" spans="1:28" ht="22.5" customHeight="1" x14ac:dyDescent="0.35">
      <c r="B21" s="22"/>
      <c r="H21" s="408" t="s">
        <v>62</v>
      </c>
      <c r="I21" s="408"/>
      <c r="J21" s="441" t="str">
        <f>IFERROR(IF(OR(J19="",L19=""),"",AA28),"")</f>
        <v/>
      </c>
      <c r="K21" s="441"/>
      <c r="L21" s="441"/>
      <c r="W21" s="25"/>
      <c r="X21" s="15"/>
      <c r="Z21" s="26" t="s">
        <v>223</v>
      </c>
      <c r="AA21" s="35" t="e">
        <f>AA20*24</f>
        <v>#N/A</v>
      </c>
      <c r="AB21" s="8" t="s">
        <v>63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268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267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444" t="s">
        <v>273</v>
      </c>
      <c r="I25" s="445"/>
      <c r="J25" s="446"/>
      <c r="K25" s="450" t="s">
        <v>274</v>
      </c>
      <c r="L25" s="606"/>
      <c r="M25" s="607"/>
      <c r="O25" s="45"/>
      <c r="P25" s="20"/>
      <c r="Q25" s="20"/>
      <c r="R25" s="349" t="s">
        <v>273</v>
      </c>
      <c r="S25" s="349"/>
      <c r="T25" s="346" t="s">
        <v>279</v>
      </c>
      <c r="U25" s="347"/>
      <c r="V25" s="348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442" t="s">
        <v>217</v>
      </c>
      <c r="I26" s="442"/>
      <c r="J26" s="211"/>
      <c r="K26" s="212" t="s">
        <v>64</v>
      </c>
      <c r="L26" s="442" t="s">
        <v>65</v>
      </c>
      <c r="M26" s="443"/>
      <c r="O26" s="48"/>
      <c r="P26" s="209"/>
      <c r="Q26" s="209"/>
      <c r="R26" s="210"/>
      <c r="S26" s="32" t="s">
        <v>270</v>
      </c>
      <c r="T26" s="213" t="s">
        <v>216</v>
      </c>
      <c r="U26" s="452" t="s">
        <v>65</v>
      </c>
      <c r="V26" s="453"/>
      <c r="W26" s="2"/>
      <c r="Z26" s="46" t="s">
        <v>66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437" t="s">
        <v>67</v>
      </c>
      <c r="E27" s="439" t="s">
        <v>286</v>
      </c>
      <c r="F27" s="439" t="s">
        <v>287</v>
      </c>
      <c r="G27" s="49" t="s">
        <v>68</v>
      </c>
      <c r="H27" s="50" t="s">
        <v>269</v>
      </c>
      <c r="I27" s="50" t="s">
        <v>69</v>
      </c>
      <c r="J27" s="51" t="s">
        <v>70</v>
      </c>
      <c r="K27" s="421" t="s">
        <v>7</v>
      </c>
      <c r="L27" s="423" t="s">
        <v>71</v>
      </c>
      <c r="M27" s="435" t="s">
        <v>72</v>
      </c>
      <c r="O27" s="48"/>
      <c r="P27" s="451" t="s">
        <v>67</v>
      </c>
      <c r="Q27" s="451" t="s">
        <v>288</v>
      </c>
      <c r="R27" s="421" t="s">
        <v>271</v>
      </c>
      <c r="S27" s="52" t="s">
        <v>70</v>
      </c>
      <c r="T27" s="451" t="s">
        <v>7</v>
      </c>
      <c r="U27" s="423" t="s">
        <v>71</v>
      </c>
      <c r="V27" s="435" t="s">
        <v>72</v>
      </c>
      <c r="W27" s="53"/>
      <c r="Z27" s="54"/>
      <c r="AA27" s="54"/>
    </row>
    <row r="28" spans="1:28" ht="22.5" customHeight="1" thickBot="1" x14ac:dyDescent="0.4">
      <c r="C28" s="48"/>
      <c r="D28" s="438"/>
      <c r="E28" s="440"/>
      <c r="F28" s="439"/>
      <c r="G28" s="55" t="s">
        <v>74</v>
      </c>
      <c r="H28" s="56" t="s">
        <v>75</v>
      </c>
      <c r="I28" s="57" t="s">
        <v>76</v>
      </c>
      <c r="J28" s="57" t="str">
        <f>Q17</f>
        <v/>
      </c>
      <c r="K28" s="434"/>
      <c r="L28" s="424"/>
      <c r="M28" s="436"/>
      <c r="O28" s="58"/>
      <c r="P28" s="421"/>
      <c r="Q28" s="421"/>
      <c r="R28" s="422"/>
      <c r="S28" s="59" t="str">
        <f>Q17</f>
        <v/>
      </c>
      <c r="T28" s="421"/>
      <c r="U28" s="424"/>
      <c r="V28" s="436"/>
      <c r="W28" s="53"/>
      <c r="Z28" s="32" t="s">
        <v>77</v>
      </c>
      <c r="AA28" s="60" t="e">
        <f>AA17*24</f>
        <v>#VALUE!</v>
      </c>
      <c r="AB28" s="8" t="s">
        <v>63</v>
      </c>
    </row>
    <row r="29" spans="1:28" ht="22.5" customHeight="1" thickBot="1" x14ac:dyDescent="0.4">
      <c r="A29" s="342" t="e">
        <f>VALUE(TEXT(G29,"[h]"))+MINUTE(G29)/60</f>
        <v>#VALUE!</v>
      </c>
      <c r="C29" s="133" t="s">
        <v>78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78</v>
      </c>
      <c r="P29" s="221"/>
      <c r="Q29" s="72"/>
      <c r="R29" s="64"/>
      <c r="S29" s="130" t="s">
        <v>25</v>
      </c>
      <c r="T29" s="223" t="s">
        <v>79</v>
      </c>
      <c r="U29" s="259" t="s">
        <v>312</v>
      </c>
      <c r="V29" s="260" t="s">
        <v>312</v>
      </c>
      <c r="W29" s="71"/>
      <c r="Z29" s="24"/>
      <c r="AA29" s="24"/>
    </row>
    <row r="30" spans="1:28" ht="22.5" customHeight="1" x14ac:dyDescent="0.35">
      <c r="A30" s="342" t="e">
        <f t="shared" ref="A30:A60" si="1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ref="I30:I60" si="2">IF($D30="","",IF($J$14="三相",ROUND(SQRT(3)*$K$14*$L$14*$H30*$A30/1000,1),ROUND($K$14*$L$14*$H30*$A30/1000,1)))</f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80</v>
      </c>
      <c r="AA30" s="32">
        <v>168</v>
      </c>
      <c r="AB30" s="8" t="s">
        <v>74</v>
      </c>
    </row>
    <row r="31" spans="1:28" ht="22.5" customHeight="1" x14ac:dyDescent="0.35">
      <c r="A31" s="342" t="e">
        <f t="shared" si="1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2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238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342" t="e">
        <f t="shared" si="1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2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238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342" t="e">
        <f t="shared" si="1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2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238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342" t="e">
        <f t="shared" si="1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2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238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342" t="e">
        <f t="shared" si="1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2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238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342" t="e">
        <f t="shared" si="1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2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342" t="e">
        <f t="shared" si="1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2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342" t="e">
        <f t="shared" si="1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2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342" t="e">
        <f t="shared" si="1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2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342" t="e">
        <f t="shared" si="1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2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342" t="e">
        <f t="shared" si="1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2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342" t="e">
        <f t="shared" si="1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2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342" t="e">
        <f t="shared" si="1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2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342" t="e">
        <f t="shared" si="1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2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342" t="e">
        <f t="shared" si="1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2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342" t="e">
        <f t="shared" si="1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2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342" t="e">
        <f t="shared" si="1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2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342" t="e">
        <f t="shared" si="1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2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342" t="e">
        <f t="shared" si="1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2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342" t="e">
        <f t="shared" si="1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2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342" t="e">
        <f t="shared" si="1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2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342" t="e">
        <f t="shared" si="1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2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342" t="e">
        <f t="shared" si="1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2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342" t="e">
        <f t="shared" si="1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2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342" t="e">
        <f t="shared" si="1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2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342" t="e">
        <f t="shared" si="1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2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342" t="e">
        <f t="shared" si="1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2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342" t="e">
        <f t="shared" si="1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2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342" t="e">
        <f t="shared" si="1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2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342" t="e">
        <f t="shared" si="1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2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81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08" t="s">
        <v>323</v>
      </c>
      <c r="H61" s="208" t="s">
        <v>196</v>
      </c>
      <c r="I61" s="411" t="str">
        <f>IF(IF(J11=AI4,SUM(I29:I60),SUM(J29:J60))&lt;&gt;0,IF(J11=AI4,SUM(I29:I60),SUM(J29:J60)),"")</f>
        <v/>
      </c>
      <c r="J61" s="412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81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196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vOFekNKrHQUF3ewZV8PoY8jkyVKl1GBFVEPIXROkWBkjG9io64CUxNvsE0Yqw4YPixK33DBB3qyqsQD9AzhvCg==" saltValue="ykHb448//P3FBNb4FKbSGQ==" spinCount="100000" sheet="1" objects="1" scenarios="1" selectLockedCells="1"/>
  <mergeCells count="82"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T25:V25"/>
    <mergeCell ref="R25:S25"/>
    <mergeCell ref="V14:V15"/>
    <mergeCell ref="S14:T15"/>
    <mergeCell ref="U14:U15"/>
    <mergeCell ref="H17:I17"/>
    <mergeCell ref="K17:K19"/>
    <mergeCell ref="N12:O12"/>
    <mergeCell ref="N19:O20"/>
    <mergeCell ref="H16:I16"/>
    <mergeCell ref="J16:L16"/>
    <mergeCell ref="N17:O18"/>
    <mergeCell ref="V27:V28"/>
    <mergeCell ref="T27:T28"/>
    <mergeCell ref="U27:U28"/>
    <mergeCell ref="U26:V26"/>
    <mergeCell ref="M27:M28"/>
    <mergeCell ref="P27:P28"/>
    <mergeCell ref="Q27:Q28"/>
    <mergeCell ref="R27:R28"/>
    <mergeCell ref="D27:D28"/>
    <mergeCell ref="E27:E28"/>
    <mergeCell ref="F27:F28"/>
    <mergeCell ref="K27:K28"/>
    <mergeCell ref="L27:L28"/>
    <mergeCell ref="I61:J61"/>
    <mergeCell ref="H21:I21"/>
    <mergeCell ref="J21:L21"/>
    <mergeCell ref="H26:I26"/>
    <mergeCell ref="L26:M26"/>
    <mergeCell ref="H25:J25"/>
    <mergeCell ref="K25:M25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C12:D12"/>
    <mergeCell ref="E12:F12"/>
    <mergeCell ref="C13:D13"/>
    <mergeCell ref="C16:D17"/>
    <mergeCell ref="E16:F17"/>
  </mergeCells>
  <phoneticPr fontId="4"/>
  <conditionalFormatting sqref="H11:L11 I13:L13 J12:L12 J14:L14">
    <cfRule type="expression" dxfId="420" priority="55">
      <formula>$AE$2="電気以外"</formula>
    </cfRule>
  </conditionalFormatting>
  <conditionalFormatting sqref="J8:J9">
    <cfRule type="expression" dxfId="419" priority="57">
      <formula>$J$7=$AF$3</formula>
    </cfRule>
  </conditionalFormatting>
  <conditionalFormatting sqref="I13:L14">
    <cfRule type="expression" dxfId="418" priority="56">
      <formula>$J$11=$AI$2</formula>
    </cfRule>
  </conditionalFormatting>
  <conditionalFormatting sqref="J18:J19 L18:L19">
    <cfRule type="expression" dxfId="417" priority="54">
      <formula>AND($P$29="",$J$10=$AG$3)</formula>
    </cfRule>
  </conditionalFormatting>
  <conditionalFormatting sqref="P14:Q14">
    <cfRule type="expression" dxfId="416" priority="53">
      <formula>$P$14&lt;=0</formula>
    </cfRule>
  </conditionalFormatting>
  <conditionalFormatting sqref="H11:L14">
    <cfRule type="expression" dxfId="415" priority="52">
      <formula>$J$10=$AG$3</formula>
    </cfRule>
  </conditionalFormatting>
  <conditionalFormatting sqref="C25:M28 C61:M61 C29:G60 M29:M60">
    <cfRule type="expression" dxfId="414" priority="26">
      <formula>$J$10=$AG$3</formula>
    </cfRule>
  </conditionalFormatting>
  <conditionalFormatting sqref="R9:R10">
    <cfRule type="expression" dxfId="413" priority="664">
      <formula>OR($E$16=$AD$2,$E$16="")</formula>
    </cfRule>
  </conditionalFormatting>
  <conditionalFormatting sqref="R13:R14">
    <cfRule type="expression" dxfId="412" priority="665">
      <formula>OR($E$16=$AD$2,$E$16="")</formula>
    </cfRule>
  </conditionalFormatting>
  <conditionalFormatting sqref="L26 U26 U27:V29 L27:M28 L61:M61 M29:M60 U61:V61 V30:V60">
    <cfRule type="expression" dxfId="411" priority="666">
      <formula>$E$16=$AD$2</formula>
    </cfRule>
  </conditionalFormatting>
  <conditionalFormatting sqref="K26:K28 T26:T29 K61 T61">
    <cfRule type="expression" dxfId="410" priority="678">
      <formula>$E$16=$AD$3</formula>
    </cfRule>
  </conditionalFormatting>
  <conditionalFormatting sqref="J26:J28">
    <cfRule type="expression" dxfId="409" priority="686">
      <formula>$J$11=$AI$4</formula>
    </cfRule>
  </conditionalFormatting>
  <conditionalFormatting sqref="O25:V28 O61:V61 O29:Q60 S29:V29 S30:S60 V30:V60">
    <cfRule type="expression" dxfId="408" priority="20">
      <formula>$J$10=$AG$2</formula>
    </cfRule>
  </conditionalFormatting>
  <conditionalFormatting sqref="H26:I28">
    <cfRule type="expression" dxfId="407" priority="673">
      <formula>$J$11=$AI$2</formula>
    </cfRule>
    <cfRule type="expression" dxfId="406" priority="672">
      <formula>$J$11=$AI$3</formula>
    </cfRule>
  </conditionalFormatting>
  <conditionalFormatting sqref="H29:H60">
    <cfRule type="expression" dxfId="405" priority="17">
      <formula>$J$10=$AG$3</formula>
    </cfRule>
  </conditionalFormatting>
  <conditionalFormatting sqref="H29:H60">
    <cfRule type="expression" dxfId="404" priority="18">
      <formula>$J$11=$AI$3</formula>
    </cfRule>
  </conditionalFormatting>
  <conditionalFormatting sqref="H29:H60">
    <cfRule type="expression" dxfId="403" priority="19">
      <formula>$J$11=$AI$2</formula>
    </cfRule>
  </conditionalFormatting>
  <conditionalFormatting sqref="J29:J60">
    <cfRule type="expression" dxfId="402" priority="16">
      <formula>$J$11=$AI$4</formula>
    </cfRule>
  </conditionalFormatting>
  <conditionalFormatting sqref="J29:J60">
    <cfRule type="expression" dxfId="401" priority="15">
      <formula>$J$10=$AG$3</formula>
    </cfRule>
  </conditionalFormatting>
  <conditionalFormatting sqref="K29:K60">
    <cfRule type="expression" dxfId="400" priority="14">
      <formula>$E$16=$AD$3</formula>
    </cfRule>
  </conditionalFormatting>
  <conditionalFormatting sqref="K29:K60">
    <cfRule type="expression" dxfId="399" priority="13">
      <formula>$J$10=$AG$3</formula>
    </cfRule>
  </conditionalFormatting>
  <conditionalFormatting sqref="R29:R60">
    <cfRule type="expression" dxfId="398" priority="12">
      <formula>$J$10=$AG$2</formula>
    </cfRule>
  </conditionalFormatting>
  <conditionalFormatting sqref="T30:T60">
    <cfRule type="expression" dxfId="397" priority="10">
      <formula>$J$10=$AG$2</formula>
    </cfRule>
  </conditionalFormatting>
  <conditionalFormatting sqref="T30:T60">
    <cfRule type="expression" dxfId="396" priority="11">
      <formula>$E$16=$AD$3</formula>
    </cfRule>
  </conditionalFormatting>
  <conditionalFormatting sqref="L29:L60">
    <cfRule type="expression" dxfId="395" priority="9">
      <formula>$E$16=$AD$2</formula>
    </cfRule>
  </conditionalFormatting>
  <conditionalFormatting sqref="L29:L60">
    <cfRule type="expression" dxfId="394" priority="8">
      <formula>$J$10=$AG$3</formula>
    </cfRule>
  </conditionalFormatting>
  <conditionalFormatting sqref="U30:U60">
    <cfRule type="expression" dxfId="393" priority="6">
      <formula>$J$10=$AG$2</formula>
    </cfRule>
  </conditionalFormatting>
  <conditionalFormatting sqref="U30:U60">
    <cfRule type="expression" dxfId="392" priority="7">
      <formula>$E$16=$AD$2</formula>
    </cfRule>
  </conditionalFormatting>
  <conditionalFormatting sqref="I29:I60">
    <cfRule type="expression" dxfId="391" priority="1">
      <formula>$J$10=$AG$3</formula>
    </cfRule>
  </conditionalFormatting>
  <conditionalFormatting sqref="I29:I60">
    <cfRule type="expression" dxfId="390" priority="2">
      <formula>AND($E$14&lt;&gt;"",$AE$2&lt;&gt;"電気")</formula>
    </cfRule>
    <cfRule type="expression" dxfId="389" priority="3">
      <formula>$J$11=$AI$3</formula>
    </cfRule>
    <cfRule type="expression" dxfId="388" priority="4">
      <formula>$J$11=$AI$2</formula>
    </cfRule>
  </conditionalFormatting>
  <dataValidations count="21">
    <dataValidation type="list" allowBlank="1" showInputMessage="1" showErrorMessage="1" sqref="J11" xr:uid="{DD30E385-09FA-4463-A2DC-CBF73376B29B}">
      <formula1>$AI$2:$AI$4</formula1>
    </dataValidation>
    <dataValidation type="list" allowBlank="1" showInputMessage="1" showErrorMessage="1" sqref="J14" xr:uid="{0ED2F4AB-803C-44B4-A9F5-C335295B1DDC}">
      <formula1>$AH$2:$AH$3</formula1>
    </dataValidation>
    <dataValidation type="list" allowBlank="1" showInputMessage="1" showErrorMessage="1" sqref="AI46:AI67 T29" xr:uid="{CB9BF7F1-E681-47F1-A322-5747EC275AAB}">
      <formula1>$AK$2:$AK$3</formula1>
    </dataValidation>
    <dataValidation type="list" allowBlank="1" showInputMessage="1" showErrorMessage="1" sqref="J7" xr:uid="{13C5A60A-53F6-494F-891B-59570B6606C1}">
      <formula1>$AF$2:$AF$3</formula1>
    </dataValidation>
    <dataValidation type="list" allowBlank="1" showInputMessage="1" showErrorMessage="1" sqref="E16" xr:uid="{BFD6DF47-9165-4A2A-9E80-A4847465F525}">
      <formula1>$AD$2:$AD$3</formula1>
    </dataValidation>
    <dataValidation type="list" allowBlank="1" showInputMessage="1" showErrorMessage="1" sqref="J10:L10" xr:uid="{7219D2AE-9636-49F6-9C0C-7CB20C790921}">
      <formula1>$AG$2:$AG$3</formula1>
    </dataValidation>
    <dataValidation type="decimal" operator="greaterThanOrEqual" allowBlank="1" showInputMessage="1" showErrorMessage="1" sqref="AG46:AG67" xr:uid="{B3921860-74DA-4658-9196-AD4E6A5D7E4E}">
      <formula1>0</formula1>
    </dataValidation>
    <dataValidation operator="greaterThanOrEqual" allowBlank="1" showInputMessage="1" showErrorMessage="1" sqref="Q17 U7:U8 U29:V29" xr:uid="{11274A06-CF84-42A8-AEFA-C6CC3A5C066D}"/>
    <dataValidation type="decimal" operator="greaterThanOrEqual" allowBlank="1" showInputMessage="1" showErrorMessage="1" error="数値を入力してください" sqref="P17" xr:uid="{8CB308C1-129C-47E5-AF60-B769CF7DDDC9}">
      <formula1>0</formula1>
    </dataValidation>
    <dataValidation operator="greaterThanOrEqual" allowBlank="1" showInputMessage="1" showErrorMessage="1" error="数値を入力してください" sqref="N17:O20" xr:uid="{82B53C12-B810-488A-9F0D-6C1CB2A1CAAA}"/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0BCF176A-E38D-4A9D-A36F-588AD25C446E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E2E8A226-D837-408B-8286-B954E472BD8D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07BAF85A-5774-4999-9757-0DDE5F0A89CB}">
      <formula1>0</formula1>
    </dataValidation>
    <dataValidation type="decimal" operator="greaterThanOrEqual" showInputMessage="1" showErrorMessage="1" error="電圧を数値で入力してください" sqref="K14" xr:uid="{C0491227-E084-4138-B146-952756C6468E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28A7CE36-D9D9-4DF4-ACFA-7DF7918B628E}">
      <formula1>0</formula1>
      <formula2>1</formula2>
    </dataValidation>
    <dataValidation type="decimal" allowBlank="1" showInputMessage="1" showErrorMessage="1" error="力率を０～１の数値で入力してください" sqref="L14" xr:uid="{40A5D3D0-A5DB-477F-B829-CF62C128C7E8}">
      <formula1>0</formula1>
      <formula2>1</formula2>
    </dataValidation>
    <dataValidation type="decimal" operator="greaterThanOrEqual" allowBlank="1" showInputMessage="1" showErrorMessage="1" error="数値で入力してください。" sqref="H29:H60" xr:uid="{A162F821-F578-4812-8BF1-A9C2A73B0312}">
      <formula1>0</formula1>
    </dataValidation>
    <dataValidation type="decimal" operator="greaterThanOrEqual" allowBlank="1" showInputMessage="1" showErrorMessage="1" error="数値を入力してください。" sqref="J29:J60" xr:uid="{7FA3FF01-EE9C-4207-8438-F3D5B99025A5}">
      <formula1>0</formula1>
    </dataValidation>
    <dataValidation type="decimal" operator="greaterThanOrEqual" allowBlank="1" showInputMessage="1" showErrorMessage="1" error="数値で入力してください" sqref="R29:R60" xr:uid="{2101B234-ACFE-4D96-AAD1-B5CEC2766E9C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971FD430-7465-481E-A6C7-9258A34A1EA7}">
      <formula1>0</formula1>
    </dataValidation>
    <dataValidation type="whole" operator="greaterThanOrEqual" allowBlank="1" showInputMessage="1" showErrorMessage="1" error="数値で入力してください。" sqref="P10:Q10" xr:uid="{0F0E2753-4B83-4BA7-BC05-E5C23F31F4A3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E72D525-2ED6-47AC-99AE-934803C08916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13BF4244-E381-4C31-8D15-29CEA605E822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593212B6-CEE3-4760-876A-A8B662171518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51D04-FC39-49BF-A54C-4840F16B212D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2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23046875" style="8" customWidth="1"/>
    <col min="16" max="19" width="15.53515625" style="8" customWidth="1"/>
    <col min="20" max="20" width="17.2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23046875" style="8" customWidth="1"/>
    <col min="25" max="25" width="3.4609375" style="8" hidden="1" customWidth="1" outlineLevel="1"/>
    <col min="26" max="26" width="28.69140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350" t="s">
        <v>9</v>
      </c>
      <c r="AN1" s="350"/>
    </row>
    <row r="2" spans="1:41" ht="51.75" customHeight="1" x14ac:dyDescent="0.35">
      <c r="A2" s="98"/>
      <c r="B2" s="345" t="s">
        <v>193</v>
      </c>
      <c r="C2" s="345"/>
      <c r="D2" s="345"/>
      <c r="E2" s="631"/>
      <c r="F2" s="631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214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284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215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285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260</v>
      </c>
      <c r="S6" s="355" t="s">
        <v>229</v>
      </c>
      <c r="T6" s="355"/>
      <c r="U6" s="355"/>
      <c r="V6" s="355"/>
      <c r="W6" s="102"/>
      <c r="X6" s="3"/>
      <c r="Y6" s="14"/>
      <c r="Z6" s="3"/>
    </row>
    <row r="7" spans="1:41" ht="22.5" customHeight="1" x14ac:dyDescent="0.35">
      <c r="B7" s="22"/>
      <c r="C7" s="352" t="s">
        <v>32</v>
      </c>
      <c r="D7" s="352"/>
      <c r="E7" s="23" t="s">
        <v>33</v>
      </c>
      <c r="F7" s="341" t="str">
        <f>IF(入力様式【No.1】!$F$7="","",入力様式【No.1】!$F$7)</f>
        <v/>
      </c>
      <c r="H7" s="356" t="s">
        <v>99</v>
      </c>
      <c r="I7" s="123" t="s">
        <v>208</v>
      </c>
      <c r="J7" s="632"/>
      <c r="K7" s="632"/>
      <c r="L7" s="632"/>
      <c r="N7" s="623" t="s">
        <v>256</v>
      </c>
      <c r="O7" s="624"/>
      <c r="P7" s="379" t="str">
        <f>IF(E13="","",E13)</f>
        <v/>
      </c>
      <c r="Q7" s="380"/>
      <c r="S7" s="609" t="s">
        <v>230</v>
      </c>
      <c r="T7" s="610"/>
      <c r="U7" s="615" t="str">
        <f>IF(P19="","",ROUNDDOWN(P19*INDEX(※エネルギー種別!F2:F33,MATCH(E14,※エネルギー種別!D2:D33,0))*0.0258/1000,3))</f>
        <v/>
      </c>
      <c r="V7" s="419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352" t="s">
        <v>34</v>
      </c>
      <c r="D8" s="352"/>
      <c r="E8" s="617" t="str">
        <f>IF(入力様式【No.1】!$E$8="","",入力様式【No.1】!$E$8)</f>
        <v/>
      </c>
      <c r="F8" s="617"/>
      <c r="G8" s="24"/>
      <c r="H8" s="357"/>
      <c r="I8" s="123" t="s">
        <v>209</v>
      </c>
      <c r="J8" s="630"/>
      <c r="K8" s="630"/>
      <c r="L8" s="630"/>
      <c r="N8" s="625"/>
      <c r="O8" s="626"/>
      <c r="P8" s="381"/>
      <c r="Q8" s="382"/>
      <c r="S8" s="611"/>
      <c r="T8" s="612"/>
      <c r="U8" s="616"/>
      <c r="V8" s="420"/>
      <c r="W8" s="128"/>
      <c r="X8" s="3"/>
    </row>
    <row r="9" spans="1:41" ht="22.5" customHeight="1" x14ac:dyDescent="0.2">
      <c r="B9" s="22"/>
      <c r="C9" s="352" t="s">
        <v>35</v>
      </c>
      <c r="D9" s="352"/>
      <c r="E9" s="617" t="str">
        <f>IF(入力様式【No.1】!$E$9="","",入力様式【No.1】!$E$9)</f>
        <v/>
      </c>
      <c r="F9" s="617"/>
      <c r="H9" s="358"/>
      <c r="I9" s="123" t="s">
        <v>210</v>
      </c>
      <c r="J9" s="630"/>
      <c r="K9" s="630"/>
      <c r="L9" s="630"/>
      <c r="N9" s="627"/>
      <c r="O9" s="628"/>
      <c r="P9" s="383"/>
      <c r="Q9" s="384"/>
      <c r="R9" s="24" t="s">
        <v>36</v>
      </c>
      <c r="S9" s="150"/>
      <c r="W9" s="128"/>
      <c r="X9" s="3"/>
      <c r="Z9" s="359" t="s">
        <v>37</v>
      </c>
    </row>
    <row r="10" spans="1:41" ht="22.5" customHeight="1" x14ac:dyDescent="0.35">
      <c r="B10" s="22"/>
      <c r="G10" s="24"/>
      <c r="H10" s="397" t="s">
        <v>3</v>
      </c>
      <c r="I10" s="398"/>
      <c r="J10" s="632"/>
      <c r="K10" s="632"/>
      <c r="L10" s="632"/>
      <c r="N10" s="452" t="str">
        <f>IF($E$16=$AD$2,AL2,IF($E$16=$AD$3,AL3,""))</f>
        <v/>
      </c>
      <c r="O10" s="620"/>
      <c r="P10" s="621"/>
      <c r="Q10" s="622"/>
      <c r="R10" s="27" t="s">
        <v>322</v>
      </c>
      <c r="S10" s="362"/>
      <c r="T10" s="362"/>
      <c r="U10" s="362"/>
      <c r="V10" s="362"/>
      <c r="W10" s="128"/>
      <c r="X10" s="3"/>
      <c r="Z10" s="360"/>
    </row>
    <row r="11" spans="1:41" ht="22.5" customHeight="1" x14ac:dyDescent="0.35">
      <c r="B11" s="22"/>
      <c r="C11" s="108" t="s">
        <v>38</v>
      </c>
      <c r="H11" s="363" t="s">
        <v>212</v>
      </c>
      <c r="I11" s="363" t="s">
        <v>211</v>
      </c>
      <c r="J11" s="613"/>
      <c r="K11" s="613"/>
      <c r="L11" s="613"/>
      <c r="S11" s="362"/>
      <c r="T11" s="362"/>
      <c r="U11" s="362"/>
      <c r="V11" s="362"/>
      <c r="W11" s="128"/>
      <c r="X11" s="3"/>
      <c r="Z11" s="360"/>
    </row>
    <row r="12" spans="1:41" ht="22.5" customHeight="1" x14ac:dyDescent="0.35">
      <c r="B12" s="22"/>
      <c r="C12" s="401" t="s">
        <v>40</v>
      </c>
      <c r="D12" s="402"/>
      <c r="E12" s="602"/>
      <c r="F12" s="603"/>
      <c r="G12" s="24"/>
      <c r="H12" s="364"/>
      <c r="I12" s="365"/>
      <c r="J12" s="613"/>
      <c r="K12" s="613"/>
      <c r="L12" s="613"/>
      <c r="N12" s="617" t="s">
        <v>220</v>
      </c>
      <c r="O12" s="617"/>
      <c r="P12" s="394" t="str">
        <f>IFERROR(INDEX(プルダウンリスト!P2:P13,MATCH(J16,プルダウンリスト!O2:O13,0)),"")</f>
        <v/>
      </c>
      <c r="Q12" s="394"/>
      <c r="S12" s="367"/>
      <c r="T12" s="367"/>
      <c r="U12" s="367"/>
      <c r="V12" s="367"/>
      <c r="W12" s="128"/>
      <c r="X12" s="3"/>
      <c r="Z12" s="361"/>
    </row>
    <row r="13" spans="1:41" ht="22.5" customHeight="1" x14ac:dyDescent="0.35">
      <c r="B13" s="22"/>
      <c r="C13" s="401" t="s">
        <v>254</v>
      </c>
      <c r="D13" s="402"/>
      <c r="E13" s="604"/>
      <c r="F13" s="605"/>
      <c r="H13" s="364"/>
      <c r="I13" s="363" t="s">
        <v>266</v>
      </c>
      <c r="J13" s="29" t="s">
        <v>4</v>
      </c>
      <c r="K13" s="29" t="s">
        <v>41</v>
      </c>
      <c r="L13" s="28" t="s">
        <v>42</v>
      </c>
      <c r="N13" s="618" t="s">
        <v>43</v>
      </c>
      <c r="O13" s="28" t="str">
        <f>IF($E$16=$AD$2,AM2,IF($E$16=$AD$3,AN2,""))</f>
        <v/>
      </c>
      <c r="P13" s="393" t="str">
        <f>IFERROR(ROUND(P10/365*J20,1),"")</f>
        <v/>
      </c>
      <c r="Q13" s="393"/>
      <c r="R13" s="8" t="str">
        <f>IF(R10="","",R10)</f>
        <v>kg</v>
      </c>
      <c r="S13" s="367"/>
      <c r="T13" s="367"/>
      <c r="U13" s="367"/>
      <c r="V13" s="367"/>
      <c r="W13" s="128"/>
      <c r="X13" s="3"/>
    </row>
    <row r="14" spans="1:41" ht="22.5" customHeight="1" x14ac:dyDescent="0.35">
      <c r="B14" s="22"/>
      <c r="C14" s="401" t="s">
        <v>44</v>
      </c>
      <c r="D14" s="402"/>
      <c r="E14" s="602"/>
      <c r="F14" s="603"/>
      <c r="G14" s="24"/>
      <c r="H14" s="365"/>
      <c r="I14" s="365"/>
      <c r="J14" s="30"/>
      <c r="K14" s="258"/>
      <c r="L14" s="30"/>
      <c r="N14" s="619"/>
      <c r="O14" s="28" t="str">
        <f>IF($E$16=$AD$2,AM3,IF($E$16=$AD$3,AN3,""))</f>
        <v/>
      </c>
      <c r="P14" s="393">
        <f>IFERROR(ROUND(IF(J10=AG2,IF(E16=AD2,K61,IF(E16=AD3,L61,"")),IF(J10=AG3,IF(E16=AD2,T61,IF(E16=AD3,U61,"")))),1),"")</f>
        <v>0</v>
      </c>
      <c r="Q14" s="393"/>
      <c r="R14" s="8" t="str">
        <f>IF(R10="","",R10)</f>
        <v>kg</v>
      </c>
      <c r="S14" s="370"/>
      <c r="T14" s="370"/>
      <c r="U14" s="369"/>
      <c r="V14" s="368"/>
      <c r="W14" s="31"/>
      <c r="X14" s="3"/>
    </row>
    <row r="15" spans="1:41" ht="22.5" customHeight="1" x14ac:dyDescent="0.35">
      <c r="B15" s="22"/>
      <c r="S15" s="370"/>
      <c r="T15" s="370"/>
      <c r="U15" s="369"/>
      <c r="V15" s="368"/>
      <c r="W15" s="31"/>
      <c r="X15" s="3"/>
      <c r="Z15" s="32" t="s">
        <v>46</v>
      </c>
      <c r="AA15" s="214" t="e">
        <f>J18+J19</f>
        <v>#VALUE!</v>
      </c>
    </row>
    <row r="16" spans="1:41" ht="22.5" customHeight="1" x14ac:dyDescent="0.35">
      <c r="B16" s="22"/>
      <c r="C16" s="371" t="s">
        <v>307</v>
      </c>
      <c r="D16" s="372"/>
      <c r="E16" s="598"/>
      <c r="F16" s="599"/>
      <c r="H16" s="408" t="s">
        <v>221</v>
      </c>
      <c r="I16" s="408"/>
      <c r="J16" s="608"/>
      <c r="K16" s="608"/>
      <c r="L16" s="608"/>
      <c r="N16" s="108" t="s">
        <v>49</v>
      </c>
      <c r="S16" s="103" t="s">
        <v>88</v>
      </c>
      <c r="W16" s="128"/>
      <c r="Z16" s="32" t="s">
        <v>50</v>
      </c>
      <c r="AA16" s="214" t="e">
        <f>L18+L19</f>
        <v>#VALUE!</v>
      </c>
    </row>
    <row r="17" spans="1:28" ht="22.5" customHeight="1" x14ac:dyDescent="0.35">
      <c r="B17" s="22"/>
      <c r="C17" s="373"/>
      <c r="D17" s="374"/>
      <c r="E17" s="600"/>
      <c r="F17" s="601"/>
      <c r="H17" s="408" t="s">
        <v>51</v>
      </c>
      <c r="I17" s="408"/>
      <c r="J17" s="220" t="s">
        <v>46</v>
      </c>
      <c r="K17" s="408" t="s">
        <v>52</v>
      </c>
      <c r="L17" s="220" t="s">
        <v>53</v>
      </c>
      <c r="N17" s="425" t="s">
        <v>54</v>
      </c>
      <c r="O17" s="426"/>
      <c r="P17" s="429" t="str">
        <f>IF(J22&lt;&gt;"","",IF(J10=AG2,I61,IF(J10=AG3,S61,"")))</f>
        <v/>
      </c>
      <c r="Q17" s="431" t="str">
        <f>IFERROR(IF(P17="","",VLOOKUP($E$14,プルダウンリスト!$E$2:$F$33,2,FALSE)),"")</f>
        <v/>
      </c>
      <c r="S17" s="108" t="s">
        <v>55</v>
      </c>
      <c r="W17" s="128"/>
      <c r="Z17" s="26" t="s">
        <v>56</v>
      </c>
      <c r="AA17" s="33" t="e">
        <f>AA16-AA15</f>
        <v>#VALUE!</v>
      </c>
      <c r="AB17" s="8" t="s">
        <v>57</v>
      </c>
    </row>
    <row r="18" spans="1:28" ht="22.5" customHeight="1" x14ac:dyDescent="0.35">
      <c r="B18" s="22"/>
      <c r="H18" s="408" t="s">
        <v>58</v>
      </c>
      <c r="I18" s="408"/>
      <c r="J18" s="217" t="str">
        <f>IF(AND(D29="",P29=""),"",IF($J$10=$AG$2,D29,IF($J$10=$AG$3,P29,"")))</f>
        <v/>
      </c>
      <c r="K18" s="408"/>
      <c r="L18" s="217" t="str">
        <f>IF(AND(D61="",P61=""),"",IF($J$10=$AG$2,D61,IF($J$10=$AG$3,P61,"")))</f>
        <v/>
      </c>
      <c r="N18" s="427"/>
      <c r="O18" s="428"/>
      <c r="P18" s="430"/>
      <c r="Q18" s="432"/>
      <c r="S18" s="614"/>
      <c r="T18" s="614"/>
      <c r="U18" s="614"/>
      <c r="V18" s="614"/>
      <c r="W18" s="129"/>
      <c r="Z18" s="26" t="s">
        <v>59</v>
      </c>
      <c r="AA18" s="34" t="e">
        <f>ROUNDDOWN(AA17,1)</f>
        <v>#VALUE!</v>
      </c>
      <c r="AB18" s="8" t="s">
        <v>57</v>
      </c>
    </row>
    <row r="19" spans="1:28" ht="22.5" customHeight="1" x14ac:dyDescent="0.35">
      <c r="B19" s="22"/>
      <c r="H19" s="408" t="s">
        <v>60</v>
      </c>
      <c r="I19" s="408"/>
      <c r="J19" s="218" t="str">
        <f>IF(AND(E29="",Q29=""),"",IF($J$10=$AG$2,E29,IF($J$10=$AG$3,Q29,"")))</f>
        <v/>
      </c>
      <c r="K19" s="408"/>
      <c r="L19" s="219" t="str">
        <f>IF(AND(F61="",Q61=""),"",IF($J$10=$AG$2,F61,IF($J$10=$AG$3,Q61,"")))</f>
        <v/>
      </c>
      <c r="N19" s="425" t="s">
        <v>228</v>
      </c>
      <c r="O19" s="426"/>
      <c r="P19" s="448" t="str">
        <f>IFERROR(ROUND(P17/J21*24*365,1),"")</f>
        <v/>
      </c>
      <c r="Q19" s="449" t="str">
        <f>IF(P19="","",Q17)</f>
        <v/>
      </c>
      <c r="S19" s="614"/>
      <c r="T19" s="614"/>
      <c r="U19" s="614"/>
      <c r="V19" s="614"/>
      <c r="W19" s="129"/>
      <c r="Z19" s="24"/>
      <c r="AA19" s="24"/>
    </row>
    <row r="20" spans="1:28" ht="22.5" customHeight="1" x14ac:dyDescent="0.35">
      <c r="B20" s="22"/>
      <c r="H20" s="408" t="s">
        <v>61</v>
      </c>
      <c r="I20" s="408"/>
      <c r="J20" s="410" t="str">
        <f>IFERROR(IF(OR(J18="",J19="",L18="",L19=""),"",AA18),"")</f>
        <v/>
      </c>
      <c r="K20" s="410"/>
      <c r="L20" s="410"/>
      <c r="N20" s="427"/>
      <c r="O20" s="428"/>
      <c r="P20" s="448"/>
      <c r="Q20" s="449"/>
      <c r="S20" s="614"/>
      <c r="T20" s="614"/>
      <c r="U20" s="614"/>
      <c r="V20" s="614"/>
      <c r="W20" s="129"/>
      <c r="Z20" s="26" t="s">
        <v>222</v>
      </c>
      <c r="AA20" s="32" t="e">
        <f>VLOOKUP(入力様式【No.7】!J16,プルダウンリスト!O2:P13,2,FALSE)</f>
        <v>#N/A</v>
      </c>
      <c r="AB20" s="8" t="s">
        <v>57</v>
      </c>
    </row>
    <row r="21" spans="1:28" ht="22.5" customHeight="1" x14ac:dyDescent="0.35">
      <c r="B21" s="22"/>
      <c r="H21" s="408" t="s">
        <v>62</v>
      </c>
      <c r="I21" s="408"/>
      <c r="J21" s="441" t="str">
        <f>IFERROR(IF(OR(J19="",L19=""),"",AA28),"")</f>
        <v/>
      </c>
      <c r="K21" s="441"/>
      <c r="L21" s="441"/>
      <c r="W21" s="25"/>
      <c r="X21" s="15"/>
      <c r="Z21" s="26" t="s">
        <v>223</v>
      </c>
      <c r="AA21" s="35" t="e">
        <f>AA20*24</f>
        <v>#N/A</v>
      </c>
      <c r="AB21" s="8" t="s">
        <v>63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268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267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444" t="s">
        <v>273</v>
      </c>
      <c r="I25" s="445"/>
      <c r="J25" s="446"/>
      <c r="K25" s="450" t="s">
        <v>274</v>
      </c>
      <c r="L25" s="606"/>
      <c r="M25" s="607"/>
      <c r="O25" s="45"/>
      <c r="P25" s="20"/>
      <c r="Q25" s="20"/>
      <c r="R25" s="349" t="s">
        <v>273</v>
      </c>
      <c r="S25" s="349"/>
      <c r="T25" s="346" t="s">
        <v>279</v>
      </c>
      <c r="U25" s="347"/>
      <c r="V25" s="348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442" t="s">
        <v>217</v>
      </c>
      <c r="I26" s="442"/>
      <c r="J26" s="211"/>
      <c r="K26" s="212" t="s">
        <v>64</v>
      </c>
      <c r="L26" s="442" t="s">
        <v>65</v>
      </c>
      <c r="M26" s="443"/>
      <c r="O26" s="48"/>
      <c r="P26" s="209"/>
      <c r="Q26" s="209"/>
      <c r="R26" s="210"/>
      <c r="S26" s="32" t="s">
        <v>270</v>
      </c>
      <c r="T26" s="213" t="s">
        <v>216</v>
      </c>
      <c r="U26" s="452" t="s">
        <v>65</v>
      </c>
      <c r="V26" s="453"/>
      <c r="W26" s="2"/>
      <c r="Z26" s="46" t="s">
        <v>66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437" t="s">
        <v>67</v>
      </c>
      <c r="E27" s="439" t="s">
        <v>286</v>
      </c>
      <c r="F27" s="439" t="s">
        <v>287</v>
      </c>
      <c r="G27" s="49" t="s">
        <v>68</v>
      </c>
      <c r="H27" s="50" t="s">
        <v>269</v>
      </c>
      <c r="I27" s="50" t="s">
        <v>69</v>
      </c>
      <c r="J27" s="51" t="s">
        <v>70</v>
      </c>
      <c r="K27" s="421" t="s">
        <v>7</v>
      </c>
      <c r="L27" s="423" t="s">
        <v>71</v>
      </c>
      <c r="M27" s="435" t="s">
        <v>72</v>
      </c>
      <c r="O27" s="48"/>
      <c r="P27" s="451" t="s">
        <v>67</v>
      </c>
      <c r="Q27" s="451" t="s">
        <v>288</v>
      </c>
      <c r="R27" s="421" t="s">
        <v>271</v>
      </c>
      <c r="S27" s="52" t="s">
        <v>70</v>
      </c>
      <c r="T27" s="451" t="s">
        <v>7</v>
      </c>
      <c r="U27" s="423" t="s">
        <v>71</v>
      </c>
      <c r="V27" s="435" t="s">
        <v>72</v>
      </c>
      <c r="W27" s="53"/>
      <c r="Z27" s="54"/>
      <c r="AA27" s="54"/>
    </row>
    <row r="28" spans="1:28" ht="22.5" customHeight="1" thickBot="1" x14ac:dyDescent="0.4">
      <c r="C28" s="48"/>
      <c r="D28" s="438"/>
      <c r="E28" s="440"/>
      <c r="F28" s="439"/>
      <c r="G28" s="55" t="s">
        <v>74</v>
      </c>
      <c r="H28" s="56" t="s">
        <v>75</v>
      </c>
      <c r="I28" s="57" t="s">
        <v>76</v>
      </c>
      <c r="J28" s="57" t="str">
        <f>Q17</f>
        <v/>
      </c>
      <c r="K28" s="434"/>
      <c r="L28" s="424"/>
      <c r="M28" s="436"/>
      <c r="O28" s="58"/>
      <c r="P28" s="421"/>
      <c r="Q28" s="421"/>
      <c r="R28" s="422"/>
      <c r="S28" s="59" t="str">
        <f>Q17</f>
        <v/>
      </c>
      <c r="T28" s="421"/>
      <c r="U28" s="424"/>
      <c r="V28" s="436"/>
      <c r="W28" s="53"/>
      <c r="Z28" s="32" t="s">
        <v>77</v>
      </c>
      <c r="AA28" s="60" t="e">
        <f>AA17*24</f>
        <v>#VALUE!</v>
      </c>
      <c r="AB28" s="8" t="s">
        <v>63</v>
      </c>
    </row>
    <row r="29" spans="1:28" ht="22.5" customHeight="1" thickBot="1" x14ac:dyDescent="0.4">
      <c r="A29" s="342" t="e">
        <f>VALUE(TEXT(G29,"[h]"))+MINUTE(G29)/60</f>
        <v>#VALUE!</v>
      </c>
      <c r="C29" s="133" t="s">
        <v>78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78</v>
      </c>
      <c r="P29" s="221"/>
      <c r="Q29" s="72"/>
      <c r="R29" s="64"/>
      <c r="S29" s="130" t="s">
        <v>25</v>
      </c>
      <c r="T29" s="223" t="s">
        <v>79</v>
      </c>
      <c r="U29" s="259" t="s">
        <v>312</v>
      </c>
      <c r="V29" s="260" t="s">
        <v>312</v>
      </c>
      <c r="W29" s="71"/>
      <c r="Z29" s="24"/>
      <c r="AA29" s="24"/>
    </row>
    <row r="30" spans="1:28" ht="22.5" customHeight="1" x14ac:dyDescent="0.35">
      <c r="A30" s="342" t="e">
        <f t="shared" ref="A30:A60" si="1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ref="I30:I60" si="2">IF($D30="","",IF($J$14="三相",ROUND(SQRT(3)*$K$14*$L$14*$H30*$A30/1000,1),ROUND($K$14*$L$14*$H30*$A30/1000,1)))</f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80</v>
      </c>
      <c r="AA30" s="32">
        <v>168</v>
      </c>
      <c r="AB30" s="8" t="s">
        <v>74</v>
      </c>
    </row>
    <row r="31" spans="1:28" ht="22.5" customHeight="1" x14ac:dyDescent="0.35">
      <c r="A31" s="342" t="e">
        <f t="shared" si="1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2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238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342" t="e">
        <f t="shared" si="1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2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238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342" t="e">
        <f t="shared" si="1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2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238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342" t="e">
        <f t="shared" si="1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2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238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342" t="e">
        <f t="shared" si="1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2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238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342" t="e">
        <f t="shared" si="1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2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342" t="e">
        <f t="shared" si="1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2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342" t="e">
        <f t="shared" si="1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2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342" t="e">
        <f t="shared" si="1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2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342" t="e">
        <f t="shared" si="1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2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342" t="e">
        <f t="shared" si="1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2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342" t="e">
        <f t="shared" si="1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2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342" t="e">
        <f t="shared" si="1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2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342" t="e">
        <f t="shared" si="1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2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342" t="e">
        <f t="shared" si="1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2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342" t="e">
        <f t="shared" si="1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2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342" t="e">
        <f t="shared" si="1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2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342" t="e">
        <f t="shared" si="1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2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342" t="e">
        <f t="shared" si="1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2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342" t="e">
        <f t="shared" si="1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2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342" t="e">
        <f t="shared" si="1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2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342" t="e">
        <f t="shared" si="1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2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342" t="e">
        <f t="shared" si="1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2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342" t="e">
        <f t="shared" si="1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2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342" t="e">
        <f t="shared" si="1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2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342" t="e">
        <f t="shared" si="1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2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342" t="e">
        <f t="shared" si="1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2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342" t="e">
        <f t="shared" si="1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2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342" t="e">
        <f t="shared" si="1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2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342" t="e">
        <f t="shared" si="1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2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81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08" t="s">
        <v>323</v>
      </c>
      <c r="H61" s="208" t="s">
        <v>196</v>
      </c>
      <c r="I61" s="411" t="str">
        <f>IF(IF(J11=AI4,SUM(I29:I60),SUM(J29:J60))&lt;&gt;0,IF(J11=AI4,SUM(I29:I60),SUM(J29:J60)),"")</f>
        <v/>
      </c>
      <c r="J61" s="412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81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196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yEABnuJWAofmG/bchHGHY362u3mD8objgF7y0sTeqr5XK29y9kV+VY7HR3h/Mh+d5jeMAAM9s+5nOkP9iwc1UQ==" saltValue="6HrxaNgv7GtBwFRxwlBzaw==" spinCount="100000" sheet="1" objects="1" scenarios="1" selectLockedCells="1"/>
  <mergeCells count="82"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T25:V25"/>
    <mergeCell ref="R25:S25"/>
    <mergeCell ref="V14:V15"/>
    <mergeCell ref="S14:T15"/>
    <mergeCell ref="U14:U15"/>
    <mergeCell ref="H17:I17"/>
    <mergeCell ref="K17:K19"/>
    <mergeCell ref="N12:O12"/>
    <mergeCell ref="N19:O20"/>
    <mergeCell ref="H16:I16"/>
    <mergeCell ref="J16:L16"/>
    <mergeCell ref="N17:O18"/>
    <mergeCell ref="V27:V28"/>
    <mergeCell ref="T27:T28"/>
    <mergeCell ref="U27:U28"/>
    <mergeCell ref="U26:V26"/>
    <mergeCell ref="M27:M28"/>
    <mergeCell ref="P27:P28"/>
    <mergeCell ref="Q27:Q28"/>
    <mergeCell ref="R27:R28"/>
    <mergeCell ref="D27:D28"/>
    <mergeCell ref="E27:E28"/>
    <mergeCell ref="F27:F28"/>
    <mergeCell ref="K27:K28"/>
    <mergeCell ref="L27:L28"/>
    <mergeCell ref="I61:J61"/>
    <mergeCell ref="H21:I21"/>
    <mergeCell ref="J21:L21"/>
    <mergeCell ref="H26:I26"/>
    <mergeCell ref="L26:M26"/>
    <mergeCell ref="H25:J25"/>
    <mergeCell ref="K25:M25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C12:D12"/>
    <mergeCell ref="E12:F12"/>
    <mergeCell ref="C13:D13"/>
    <mergeCell ref="C16:D17"/>
    <mergeCell ref="E16:F17"/>
  </mergeCells>
  <phoneticPr fontId="4"/>
  <conditionalFormatting sqref="H11:L11 I13:L13 J12:L12 J14:L14">
    <cfRule type="expression" dxfId="387" priority="55">
      <formula>$AE$2="電気以外"</formula>
    </cfRule>
  </conditionalFormatting>
  <conditionalFormatting sqref="J8:J9">
    <cfRule type="expression" dxfId="386" priority="57">
      <formula>$J$7=$AF$3</formula>
    </cfRule>
  </conditionalFormatting>
  <conditionalFormatting sqref="I13:L14">
    <cfRule type="expression" dxfId="385" priority="56">
      <formula>$J$11=$AI$2</formula>
    </cfRule>
  </conditionalFormatting>
  <conditionalFormatting sqref="J18:J19 L18:L19">
    <cfRule type="expression" dxfId="384" priority="54">
      <formula>AND($P$29="",$J$10=$AG$3)</formula>
    </cfRule>
  </conditionalFormatting>
  <conditionalFormatting sqref="P14:Q14">
    <cfRule type="expression" dxfId="383" priority="53">
      <formula>$P$14&lt;=0</formula>
    </cfRule>
  </conditionalFormatting>
  <conditionalFormatting sqref="H11:L14">
    <cfRule type="expression" dxfId="382" priority="52">
      <formula>$J$10=$AG$3</formula>
    </cfRule>
  </conditionalFormatting>
  <conditionalFormatting sqref="C25:M28 C61:M61 C29:G60 M29:M60">
    <cfRule type="expression" dxfId="381" priority="26">
      <formula>$J$10=$AG$3</formula>
    </cfRule>
  </conditionalFormatting>
  <conditionalFormatting sqref="R9:R10">
    <cfRule type="expression" dxfId="380" priority="641">
      <formula>OR($E$16=$AD$2,$E$16="")</formula>
    </cfRule>
  </conditionalFormatting>
  <conditionalFormatting sqref="R13:R14">
    <cfRule type="expression" dxfId="379" priority="642">
      <formula>OR($E$16=$AD$2,$E$16="")</formula>
    </cfRule>
  </conditionalFormatting>
  <conditionalFormatting sqref="L26 U26 U27:V29 L27:M28 L61:M61 M29:M60 U61:V61 V30:V60">
    <cfRule type="expression" dxfId="378" priority="643">
      <formula>$E$16=$AD$2</formula>
    </cfRule>
  </conditionalFormatting>
  <conditionalFormatting sqref="K26:K28 T26:T29 K61 T61">
    <cfRule type="expression" dxfId="377" priority="655">
      <formula>$E$16=$AD$3</formula>
    </cfRule>
  </conditionalFormatting>
  <conditionalFormatting sqref="J26:J28">
    <cfRule type="expression" dxfId="376" priority="663">
      <formula>$J$11=$AI$4</formula>
    </cfRule>
  </conditionalFormatting>
  <conditionalFormatting sqref="O25:V28 O61:V61 O29:Q60 S29:V29 S30:S60 V30:V60">
    <cfRule type="expression" dxfId="375" priority="20">
      <formula>$J$10=$AG$2</formula>
    </cfRule>
  </conditionalFormatting>
  <conditionalFormatting sqref="H26:I28">
    <cfRule type="expression" dxfId="374" priority="649">
      <formula>$J$11=$AI$3</formula>
    </cfRule>
    <cfRule type="expression" dxfId="373" priority="650">
      <formula>$J$11=$AI$2</formula>
    </cfRule>
  </conditionalFormatting>
  <conditionalFormatting sqref="H29:H60">
    <cfRule type="expression" dxfId="372" priority="17">
      <formula>$J$10=$AG$3</formula>
    </cfRule>
  </conditionalFormatting>
  <conditionalFormatting sqref="H29:H60">
    <cfRule type="expression" dxfId="371" priority="18">
      <formula>$J$11=$AI$3</formula>
    </cfRule>
  </conditionalFormatting>
  <conditionalFormatting sqref="H29:H60">
    <cfRule type="expression" dxfId="370" priority="19">
      <formula>$J$11=$AI$2</formula>
    </cfRule>
  </conditionalFormatting>
  <conditionalFormatting sqref="J29:J60">
    <cfRule type="expression" dxfId="369" priority="16">
      <formula>$J$11=$AI$4</formula>
    </cfRule>
  </conditionalFormatting>
  <conditionalFormatting sqref="J29:J60">
    <cfRule type="expression" dxfId="368" priority="15">
      <formula>$J$10=$AG$3</formula>
    </cfRule>
  </conditionalFormatting>
  <conditionalFormatting sqref="K29:K60">
    <cfRule type="expression" dxfId="367" priority="14">
      <formula>$E$16=$AD$3</formula>
    </cfRule>
  </conditionalFormatting>
  <conditionalFormatting sqref="K29:K60">
    <cfRule type="expression" dxfId="366" priority="13">
      <formula>$J$10=$AG$3</formula>
    </cfRule>
  </conditionalFormatting>
  <conditionalFormatting sqref="R29:R60">
    <cfRule type="expression" dxfId="365" priority="12">
      <formula>$J$10=$AG$2</formula>
    </cfRule>
  </conditionalFormatting>
  <conditionalFormatting sqref="T30:T60">
    <cfRule type="expression" dxfId="364" priority="10">
      <formula>$J$10=$AG$2</formula>
    </cfRule>
  </conditionalFormatting>
  <conditionalFormatting sqref="T30:T60">
    <cfRule type="expression" dxfId="363" priority="11">
      <formula>$E$16=$AD$3</formula>
    </cfRule>
  </conditionalFormatting>
  <conditionalFormatting sqref="L29:L60">
    <cfRule type="expression" dxfId="362" priority="9">
      <formula>$E$16=$AD$2</formula>
    </cfRule>
  </conditionalFormatting>
  <conditionalFormatting sqref="L29:L60">
    <cfRule type="expression" dxfId="361" priority="8">
      <formula>$J$10=$AG$3</formula>
    </cfRule>
  </conditionalFormatting>
  <conditionalFormatting sqref="U30:U60">
    <cfRule type="expression" dxfId="360" priority="6">
      <formula>$J$10=$AG$2</formula>
    </cfRule>
  </conditionalFormatting>
  <conditionalFormatting sqref="U30:U60">
    <cfRule type="expression" dxfId="359" priority="7">
      <formula>$E$16=$AD$2</formula>
    </cfRule>
  </conditionalFormatting>
  <conditionalFormatting sqref="I29:I60">
    <cfRule type="expression" dxfId="358" priority="1">
      <formula>$J$10=$AG$3</formula>
    </cfRule>
  </conditionalFormatting>
  <conditionalFormatting sqref="I29:I60">
    <cfRule type="expression" dxfId="357" priority="2">
      <formula>AND($E$14&lt;&gt;"",$AE$2&lt;&gt;"電気")</formula>
    </cfRule>
    <cfRule type="expression" dxfId="356" priority="3">
      <formula>$J$11=$AI$3</formula>
    </cfRule>
    <cfRule type="expression" dxfId="355" priority="4">
      <formula>$J$11=$AI$2</formula>
    </cfRule>
  </conditionalFormatting>
  <dataValidations count="21">
    <dataValidation type="list" allowBlank="1" showInputMessage="1" showErrorMessage="1" sqref="J11" xr:uid="{4E59026A-0E24-447D-8392-C5AE49D45C22}">
      <formula1>$AI$2:$AI$4</formula1>
    </dataValidation>
    <dataValidation type="list" allowBlank="1" showInputMessage="1" showErrorMessage="1" sqref="J14" xr:uid="{EE58FF6F-7E0C-4B7A-868F-751F9F70F0B2}">
      <formula1>$AH$2:$AH$3</formula1>
    </dataValidation>
    <dataValidation type="list" allowBlank="1" showInputMessage="1" showErrorMessage="1" sqref="AI46:AI67 T29" xr:uid="{CEE24F2E-C410-48B6-9BCB-F23F46EB5DB5}">
      <formula1>$AK$2:$AK$3</formula1>
    </dataValidation>
    <dataValidation type="list" allowBlank="1" showInputMessage="1" showErrorMessage="1" sqref="J7" xr:uid="{34CDDAE1-1A6A-4940-992F-739F10F64579}">
      <formula1>$AF$2:$AF$3</formula1>
    </dataValidation>
    <dataValidation type="list" allowBlank="1" showInputMessage="1" showErrorMessage="1" sqref="E16" xr:uid="{53D198B1-F0DD-4D4B-BED3-108C4F018E46}">
      <formula1>$AD$2:$AD$3</formula1>
    </dataValidation>
    <dataValidation type="list" allowBlank="1" showInputMessage="1" showErrorMessage="1" sqref="J10:L10" xr:uid="{0587977D-0E4E-407C-83EE-F05B1F75445A}">
      <formula1>$AG$2:$AG$3</formula1>
    </dataValidation>
    <dataValidation type="decimal" operator="greaterThanOrEqual" allowBlank="1" showInputMessage="1" showErrorMessage="1" sqref="AG46:AG67" xr:uid="{D3AD0CDE-CFEA-4D90-A4EA-1762EF5DD119}">
      <formula1>0</formula1>
    </dataValidation>
    <dataValidation operator="greaterThanOrEqual" allowBlank="1" showInputMessage="1" showErrorMessage="1" sqref="Q17 U7:U8 U29:V29" xr:uid="{568289B8-BFC2-4A72-9884-41C6CD95E403}"/>
    <dataValidation type="decimal" operator="greaterThanOrEqual" allowBlank="1" showInputMessage="1" showErrorMessage="1" error="数値を入力してください" sqref="P17" xr:uid="{AF486226-8F5D-4AC4-BF75-F387F198D6A9}">
      <formula1>0</formula1>
    </dataValidation>
    <dataValidation operator="greaterThanOrEqual" allowBlank="1" showInputMessage="1" showErrorMessage="1" error="数値を入力してください" sqref="N17:O20" xr:uid="{ACF5199D-C56C-4774-AB56-0663B570D7F0}"/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74CC164E-F89B-477B-B415-05DC2B5C7554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09D45FBC-F4D0-4838-B8C2-80F980E835AB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1A677B76-53CF-4714-9433-193F538AF9EA}">
      <formula1>0</formula1>
    </dataValidation>
    <dataValidation type="decimal" operator="greaterThanOrEqual" showInputMessage="1" showErrorMessage="1" error="電圧を数値で入力してください" sqref="K14" xr:uid="{2B0F52C1-EAD6-40C2-9E4D-1EB38CDA104D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CCC21FD6-F6F3-4058-BB78-D3EC725847F7}">
      <formula1>0</formula1>
      <formula2>1</formula2>
    </dataValidation>
    <dataValidation type="decimal" allowBlank="1" showInputMessage="1" showErrorMessage="1" error="力率を０～１の数値で入力してください" sqref="L14" xr:uid="{F54D2AF0-59C8-437C-AC20-C0BBCF5B30C6}">
      <formula1>0</formula1>
      <formula2>1</formula2>
    </dataValidation>
    <dataValidation type="decimal" operator="greaterThanOrEqual" allowBlank="1" showInputMessage="1" showErrorMessage="1" error="数値で入力してください。" sqref="H29:H60" xr:uid="{E16D967D-ED7C-447D-9E65-83071E192AC6}">
      <formula1>0</formula1>
    </dataValidation>
    <dataValidation type="decimal" operator="greaterThanOrEqual" allowBlank="1" showInputMessage="1" showErrorMessage="1" error="数値を入力してください。" sqref="J29:J60" xr:uid="{C801FF0A-F3E5-4BDC-A6D2-AA08D9E2903A}">
      <formula1>0</formula1>
    </dataValidation>
    <dataValidation type="decimal" operator="greaterThanOrEqual" allowBlank="1" showInputMessage="1" showErrorMessage="1" error="数値で入力してください" sqref="R29:R60" xr:uid="{74B5D188-D49C-4638-AD4B-43C17392761B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2396C9DB-F1A8-4F70-A20D-2D9E46821175}">
      <formula1>0</formula1>
    </dataValidation>
    <dataValidation type="whole" operator="greaterThanOrEqual" allowBlank="1" showInputMessage="1" showErrorMessage="1" error="数値で入力してください。" sqref="P10:Q10" xr:uid="{689DBD30-1695-4231-B5C4-5452B2DC406D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C0A2BA2-7B5C-456B-9E16-BD47FC3AD6CC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62BCD02F-E922-44CD-A0CB-382577B74728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1887A3A6-1B60-4CCD-9993-480F2BF76F15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96A8D-0685-4110-819B-C1BA390D7E3F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2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23046875" style="8" customWidth="1"/>
    <col min="16" max="19" width="15.53515625" style="8" customWidth="1"/>
    <col min="20" max="20" width="17.2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23046875" style="8" customWidth="1"/>
    <col min="25" max="25" width="3.4609375" style="8" hidden="1" customWidth="1" outlineLevel="1"/>
    <col min="26" max="26" width="28.69140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350" t="s">
        <v>9</v>
      </c>
      <c r="AN1" s="350"/>
    </row>
    <row r="2" spans="1:41" ht="51.75" customHeight="1" x14ac:dyDescent="0.35">
      <c r="A2" s="98"/>
      <c r="B2" s="345" t="s">
        <v>193</v>
      </c>
      <c r="C2" s="345"/>
      <c r="D2" s="345"/>
      <c r="E2" s="631"/>
      <c r="F2" s="631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214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284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215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285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260</v>
      </c>
      <c r="S6" s="355" t="s">
        <v>229</v>
      </c>
      <c r="T6" s="355"/>
      <c r="U6" s="355"/>
      <c r="V6" s="355"/>
      <c r="W6" s="102"/>
      <c r="X6" s="3"/>
      <c r="Y6" s="14"/>
      <c r="Z6" s="3"/>
    </row>
    <row r="7" spans="1:41" ht="22.5" customHeight="1" x14ac:dyDescent="0.35">
      <c r="B7" s="22"/>
      <c r="C7" s="352" t="s">
        <v>32</v>
      </c>
      <c r="D7" s="352"/>
      <c r="E7" s="23" t="s">
        <v>33</v>
      </c>
      <c r="F7" s="341" t="str">
        <f>IF(入力様式【No.1】!$F$7="","",入力様式【No.1】!$F$7)</f>
        <v/>
      </c>
      <c r="H7" s="356" t="s">
        <v>99</v>
      </c>
      <c r="I7" s="123" t="s">
        <v>208</v>
      </c>
      <c r="J7" s="632"/>
      <c r="K7" s="632"/>
      <c r="L7" s="632"/>
      <c r="N7" s="623" t="s">
        <v>256</v>
      </c>
      <c r="O7" s="624"/>
      <c r="P7" s="379" t="str">
        <f>IF(E13="","",E13)</f>
        <v/>
      </c>
      <c r="Q7" s="380"/>
      <c r="S7" s="609" t="s">
        <v>230</v>
      </c>
      <c r="T7" s="610"/>
      <c r="U7" s="615" t="str">
        <f>IF(P19="","",ROUNDDOWN(P19*INDEX(※エネルギー種別!F2:F33,MATCH(E14,※エネルギー種別!D2:D33,0))*0.0258/1000,3))</f>
        <v/>
      </c>
      <c r="V7" s="419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352" t="s">
        <v>34</v>
      </c>
      <c r="D8" s="352"/>
      <c r="E8" s="617" t="str">
        <f>IF(入力様式【No.1】!$E$8="","",入力様式【No.1】!$E$8)</f>
        <v/>
      </c>
      <c r="F8" s="617"/>
      <c r="G8" s="24"/>
      <c r="H8" s="357"/>
      <c r="I8" s="123" t="s">
        <v>209</v>
      </c>
      <c r="J8" s="630"/>
      <c r="K8" s="630"/>
      <c r="L8" s="630"/>
      <c r="N8" s="625"/>
      <c r="O8" s="626"/>
      <c r="P8" s="381"/>
      <c r="Q8" s="382"/>
      <c r="S8" s="611"/>
      <c r="T8" s="612"/>
      <c r="U8" s="616"/>
      <c r="V8" s="420"/>
      <c r="W8" s="128"/>
      <c r="X8" s="3"/>
    </row>
    <row r="9" spans="1:41" ht="22.5" customHeight="1" x14ac:dyDescent="0.2">
      <c r="B9" s="22"/>
      <c r="C9" s="352" t="s">
        <v>35</v>
      </c>
      <c r="D9" s="352"/>
      <c r="E9" s="617" t="str">
        <f>IF(入力様式【No.1】!$E$9="","",入力様式【No.1】!$E$9)</f>
        <v/>
      </c>
      <c r="F9" s="617"/>
      <c r="H9" s="358"/>
      <c r="I9" s="123" t="s">
        <v>210</v>
      </c>
      <c r="J9" s="630"/>
      <c r="K9" s="630"/>
      <c r="L9" s="630"/>
      <c r="N9" s="627"/>
      <c r="O9" s="628"/>
      <c r="P9" s="383"/>
      <c r="Q9" s="384"/>
      <c r="R9" s="24" t="s">
        <v>36</v>
      </c>
      <c r="S9" s="150"/>
      <c r="W9" s="128"/>
      <c r="X9" s="3"/>
      <c r="Z9" s="359" t="s">
        <v>37</v>
      </c>
    </row>
    <row r="10" spans="1:41" ht="22.5" customHeight="1" x14ac:dyDescent="0.35">
      <c r="B10" s="22"/>
      <c r="G10" s="24"/>
      <c r="H10" s="397" t="s">
        <v>3</v>
      </c>
      <c r="I10" s="398"/>
      <c r="J10" s="632"/>
      <c r="K10" s="632"/>
      <c r="L10" s="632"/>
      <c r="N10" s="452" t="str">
        <f>IF($E$16=$AD$2,AL2,IF($E$16=$AD$3,AL3,""))</f>
        <v/>
      </c>
      <c r="O10" s="620"/>
      <c r="P10" s="621"/>
      <c r="Q10" s="622"/>
      <c r="R10" s="27" t="s">
        <v>322</v>
      </c>
      <c r="S10" s="362"/>
      <c r="T10" s="362"/>
      <c r="U10" s="362"/>
      <c r="V10" s="362"/>
      <c r="W10" s="128"/>
      <c r="X10" s="3"/>
      <c r="Z10" s="360"/>
    </row>
    <row r="11" spans="1:41" ht="22.5" customHeight="1" x14ac:dyDescent="0.35">
      <c r="B11" s="22"/>
      <c r="C11" s="108" t="s">
        <v>38</v>
      </c>
      <c r="H11" s="363" t="s">
        <v>212</v>
      </c>
      <c r="I11" s="363" t="s">
        <v>211</v>
      </c>
      <c r="J11" s="613"/>
      <c r="K11" s="613"/>
      <c r="L11" s="613"/>
      <c r="S11" s="362"/>
      <c r="T11" s="362"/>
      <c r="U11" s="362"/>
      <c r="V11" s="362"/>
      <c r="W11" s="128"/>
      <c r="X11" s="3"/>
      <c r="Z11" s="360"/>
    </row>
    <row r="12" spans="1:41" ht="22.5" customHeight="1" x14ac:dyDescent="0.35">
      <c r="B12" s="22"/>
      <c r="C12" s="401" t="s">
        <v>40</v>
      </c>
      <c r="D12" s="402"/>
      <c r="E12" s="602"/>
      <c r="F12" s="603"/>
      <c r="G12" s="24"/>
      <c r="H12" s="364"/>
      <c r="I12" s="365"/>
      <c r="J12" s="613"/>
      <c r="K12" s="613"/>
      <c r="L12" s="613"/>
      <c r="N12" s="617" t="s">
        <v>220</v>
      </c>
      <c r="O12" s="617"/>
      <c r="P12" s="394" t="str">
        <f>IFERROR(INDEX(プルダウンリスト!P2:P13,MATCH(J16,プルダウンリスト!O2:O13,0)),"")</f>
        <v/>
      </c>
      <c r="Q12" s="394"/>
      <c r="S12" s="367"/>
      <c r="T12" s="367"/>
      <c r="U12" s="367"/>
      <c r="V12" s="367"/>
      <c r="W12" s="128"/>
      <c r="X12" s="3"/>
      <c r="Z12" s="361"/>
    </row>
    <row r="13" spans="1:41" ht="22.5" customHeight="1" x14ac:dyDescent="0.35">
      <c r="B13" s="22"/>
      <c r="C13" s="401" t="s">
        <v>254</v>
      </c>
      <c r="D13" s="402"/>
      <c r="E13" s="604"/>
      <c r="F13" s="605"/>
      <c r="H13" s="364"/>
      <c r="I13" s="363" t="s">
        <v>266</v>
      </c>
      <c r="J13" s="29" t="s">
        <v>4</v>
      </c>
      <c r="K13" s="29" t="s">
        <v>41</v>
      </c>
      <c r="L13" s="28" t="s">
        <v>42</v>
      </c>
      <c r="N13" s="618" t="s">
        <v>43</v>
      </c>
      <c r="O13" s="28" t="str">
        <f>IF($E$16=$AD$2,AM2,IF($E$16=$AD$3,AN2,""))</f>
        <v/>
      </c>
      <c r="P13" s="393" t="str">
        <f>IFERROR(ROUND(P10/365*J20,1),"")</f>
        <v/>
      </c>
      <c r="Q13" s="393"/>
      <c r="R13" s="8" t="str">
        <f>IF(R10="","",R10)</f>
        <v>kg</v>
      </c>
      <c r="S13" s="367"/>
      <c r="T13" s="367"/>
      <c r="U13" s="367"/>
      <c r="V13" s="367"/>
      <c r="W13" s="128"/>
      <c r="X13" s="3"/>
    </row>
    <row r="14" spans="1:41" ht="22.5" customHeight="1" x14ac:dyDescent="0.35">
      <c r="B14" s="22"/>
      <c r="C14" s="401" t="s">
        <v>44</v>
      </c>
      <c r="D14" s="402"/>
      <c r="E14" s="602"/>
      <c r="F14" s="603"/>
      <c r="G14" s="24"/>
      <c r="H14" s="365"/>
      <c r="I14" s="365"/>
      <c r="J14" s="30"/>
      <c r="K14" s="258"/>
      <c r="L14" s="30"/>
      <c r="N14" s="619"/>
      <c r="O14" s="28" t="str">
        <f>IF($E$16=$AD$2,AM3,IF($E$16=$AD$3,AN3,""))</f>
        <v/>
      </c>
      <c r="P14" s="393">
        <f>IFERROR(ROUND(IF(J10=AG2,IF(E16=AD2,K61,IF(E16=AD3,L61,"")),IF(J10=AG3,IF(E16=AD2,T61,IF(E16=AD3,U61,"")))),1),"")</f>
        <v>0</v>
      </c>
      <c r="Q14" s="393"/>
      <c r="R14" s="8" t="str">
        <f>IF(R10="","",R10)</f>
        <v>kg</v>
      </c>
      <c r="S14" s="370"/>
      <c r="T14" s="370"/>
      <c r="U14" s="369"/>
      <c r="V14" s="368"/>
      <c r="W14" s="31"/>
      <c r="X14" s="3"/>
    </row>
    <row r="15" spans="1:41" ht="22.5" customHeight="1" x14ac:dyDescent="0.35">
      <c r="B15" s="22"/>
      <c r="S15" s="370"/>
      <c r="T15" s="370"/>
      <c r="U15" s="369"/>
      <c r="V15" s="368"/>
      <c r="W15" s="31"/>
      <c r="X15" s="3"/>
      <c r="Z15" s="32" t="s">
        <v>46</v>
      </c>
      <c r="AA15" s="214" t="e">
        <f>J18+J19</f>
        <v>#VALUE!</v>
      </c>
    </row>
    <row r="16" spans="1:41" ht="22.5" customHeight="1" x14ac:dyDescent="0.35">
      <c r="B16" s="22"/>
      <c r="C16" s="371" t="s">
        <v>307</v>
      </c>
      <c r="D16" s="372"/>
      <c r="E16" s="598"/>
      <c r="F16" s="599"/>
      <c r="H16" s="408" t="s">
        <v>221</v>
      </c>
      <c r="I16" s="408"/>
      <c r="J16" s="608"/>
      <c r="K16" s="608"/>
      <c r="L16" s="608"/>
      <c r="N16" s="108" t="s">
        <v>49</v>
      </c>
      <c r="S16" s="103" t="s">
        <v>88</v>
      </c>
      <c r="W16" s="128"/>
      <c r="Z16" s="32" t="s">
        <v>50</v>
      </c>
      <c r="AA16" s="214" t="e">
        <f>L18+L19</f>
        <v>#VALUE!</v>
      </c>
    </row>
    <row r="17" spans="1:28" ht="22.5" customHeight="1" x14ac:dyDescent="0.35">
      <c r="B17" s="22"/>
      <c r="C17" s="373"/>
      <c r="D17" s="374"/>
      <c r="E17" s="600"/>
      <c r="F17" s="601"/>
      <c r="H17" s="408" t="s">
        <v>51</v>
      </c>
      <c r="I17" s="408"/>
      <c r="J17" s="220" t="s">
        <v>46</v>
      </c>
      <c r="K17" s="408" t="s">
        <v>52</v>
      </c>
      <c r="L17" s="220" t="s">
        <v>53</v>
      </c>
      <c r="N17" s="425" t="s">
        <v>54</v>
      </c>
      <c r="O17" s="426"/>
      <c r="P17" s="429" t="str">
        <f>IF(J22&lt;&gt;"","",IF(J10=AG2,I61,IF(J10=AG3,S61,"")))</f>
        <v/>
      </c>
      <c r="Q17" s="431" t="str">
        <f>IFERROR(IF(P17="","",VLOOKUP($E$14,プルダウンリスト!$E$2:$F$33,2,FALSE)),"")</f>
        <v/>
      </c>
      <c r="S17" s="108" t="s">
        <v>55</v>
      </c>
      <c r="W17" s="128"/>
      <c r="Z17" s="26" t="s">
        <v>56</v>
      </c>
      <c r="AA17" s="33" t="e">
        <f>AA16-AA15</f>
        <v>#VALUE!</v>
      </c>
      <c r="AB17" s="8" t="s">
        <v>57</v>
      </c>
    </row>
    <row r="18" spans="1:28" ht="22.5" customHeight="1" x14ac:dyDescent="0.35">
      <c r="B18" s="22"/>
      <c r="H18" s="408" t="s">
        <v>58</v>
      </c>
      <c r="I18" s="408"/>
      <c r="J18" s="217" t="str">
        <f>IF(AND(D29="",P29=""),"",IF($J$10=$AG$2,D29,IF($J$10=$AG$3,P29,"")))</f>
        <v/>
      </c>
      <c r="K18" s="408"/>
      <c r="L18" s="217" t="str">
        <f>IF(AND(D61="",P61=""),"",IF($J$10=$AG$2,D61,IF($J$10=$AG$3,P61,"")))</f>
        <v/>
      </c>
      <c r="N18" s="427"/>
      <c r="O18" s="428"/>
      <c r="P18" s="430"/>
      <c r="Q18" s="432"/>
      <c r="S18" s="614"/>
      <c r="T18" s="614"/>
      <c r="U18" s="614"/>
      <c r="V18" s="614"/>
      <c r="W18" s="129"/>
      <c r="Z18" s="26" t="s">
        <v>59</v>
      </c>
      <c r="AA18" s="34" t="e">
        <f>ROUNDDOWN(AA17,1)</f>
        <v>#VALUE!</v>
      </c>
      <c r="AB18" s="8" t="s">
        <v>57</v>
      </c>
    </row>
    <row r="19" spans="1:28" ht="22.5" customHeight="1" x14ac:dyDescent="0.35">
      <c r="B19" s="22"/>
      <c r="H19" s="408" t="s">
        <v>60</v>
      </c>
      <c r="I19" s="408"/>
      <c r="J19" s="218" t="str">
        <f>IF(AND(E29="",Q29=""),"",IF($J$10=$AG$2,E29,IF($J$10=$AG$3,Q29,"")))</f>
        <v/>
      </c>
      <c r="K19" s="408"/>
      <c r="L19" s="219" t="str">
        <f>IF(AND(F61="",Q61=""),"",IF($J$10=$AG$2,F61,IF($J$10=$AG$3,Q61,"")))</f>
        <v/>
      </c>
      <c r="N19" s="425" t="s">
        <v>228</v>
      </c>
      <c r="O19" s="426"/>
      <c r="P19" s="448" t="str">
        <f>IFERROR(ROUND(P17/J21*24*365,1),"")</f>
        <v/>
      </c>
      <c r="Q19" s="449" t="str">
        <f>IF(P19="","",Q17)</f>
        <v/>
      </c>
      <c r="S19" s="614"/>
      <c r="T19" s="614"/>
      <c r="U19" s="614"/>
      <c r="V19" s="614"/>
      <c r="W19" s="129"/>
      <c r="Z19" s="24"/>
      <c r="AA19" s="24"/>
    </row>
    <row r="20" spans="1:28" ht="22.5" customHeight="1" x14ac:dyDescent="0.35">
      <c r="B20" s="22"/>
      <c r="H20" s="408" t="s">
        <v>61</v>
      </c>
      <c r="I20" s="408"/>
      <c r="J20" s="410" t="str">
        <f>IFERROR(IF(OR(J18="",J19="",L18="",L19=""),"",AA18),"")</f>
        <v/>
      </c>
      <c r="K20" s="410"/>
      <c r="L20" s="410"/>
      <c r="N20" s="427"/>
      <c r="O20" s="428"/>
      <c r="P20" s="448"/>
      <c r="Q20" s="449"/>
      <c r="S20" s="614"/>
      <c r="T20" s="614"/>
      <c r="U20" s="614"/>
      <c r="V20" s="614"/>
      <c r="W20" s="129"/>
      <c r="Z20" s="26" t="s">
        <v>222</v>
      </c>
      <c r="AA20" s="32" t="e">
        <f>VLOOKUP(入力様式【No.8】!J16,プルダウンリスト!O2:P13,2,FALSE)</f>
        <v>#N/A</v>
      </c>
      <c r="AB20" s="8" t="s">
        <v>57</v>
      </c>
    </row>
    <row r="21" spans="1:28" ht="22.5" customHeight="1" x14ac:dyDescent="0.35">
      <c r="B21" s="22"/>
      <c r="H21" s="408" t="s">
        <v>62</v>
      </c>
      <c r="I21" s="408"/>
      <c r="J21" s="441" t="str">
        <f>IFERROR(IF(OR(J19="",L19=""),"",AA28),"")</f>
        <v/>
      </c>
      <c r="K21" s="441"/>
      <c r="L21" s="441"/>
      <c r="W21" s="25"/>
      <c r="X21" s="15"/>
      <c r="Z21" s="26" t="s">
        <v>223</v>
      </c>
      <c r="AA21" s="35" t="e">
        <f>AA20*24</f>
        <v>#N/A</v>
      </c>
      <c r="AB21" s="8" t="s">
        <v>63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268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267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444" t="s">
        <v>273</v>
      </c>
      <c r="I25" s="445"/>
      <c r="J25" s="446"/>
      <c r="K25" s="450" t="s">
        <v>274</v>
      </c>
      <c r="L25" s="606"/>
      <c r="M25" s="607"/>
      <c r="O25" s="45"/>
      <c r="P25" s="20"/>
      <c r="Q25" s="20"/>
      <c r="R25" s="349" t="s">
        <v>273</v>
      </c>
      <c r="S25" s="349"/>
      <c r="T25" s="346" t="s">
        <v>279</v>
      </c>
      <c r="U25" s="347"/>
      <c r="V25" s="348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442" t="s">
        <v>217</v>
      </c>
      <c r="I26" s="442"/>
      <c r="J26" s="211"/>
      <c r="K26" s="212" t="s">
        <v>64</v>
      </c>
      <c r="L26" s="442" t="s">
        <v>65</v>
      </c>
      <c r="M26" s="443"/>
      <c r="O26" s="48"/>
      <c r="P26" s="209"/>
      <c r="Q26" s="209"/>
      <c r="R26" s="210"/>
      <c r="S26" s="32" t="s">
        <v>270</v>
      </c>
      <c r="T26" s="213" t="s">
        <v>216</v>
      </c>
      <c r="U26" s="452" t="s">
        <v>65</v>
      </c>
      <c r="V26" s="453"/>
      <c r="W26" s="2"/>
      <c r="Z26" s="46" t="s">
        <v>66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437" t="s">
        <v>67</v>
      </c>
      <c r="E27" s="439" t="s">
        <v>286</v>
      </c>
      <c r="F27" s="439" t="s">
        <v>287</v>
      </c>
      <c r="G27" s="49" t="s">
        <v>68</v>
      </c>
      <c r="H27" s="50" t="s">
        <v>269</v>
      </c>
      <c r="I27" s="50" t="s">
        <v>69</v>
      </c>
      <c r="J27" s="51" t="s">
        <v>70</v>
      </c>
      <c r="K27" s="421" t="s">
        <v>7</v>
      </c>
      <c r="L27" s="423" t="s">
        <v>71</v>
      </c>
      <c r="M27" s="435" t="s">
        <v>72</v>
      </c>
      <c r="O27" s="48"/>
      <c r="P27" s="451" t="s">
        <v>67</v>
      </c>
      <c r="Q27" s="451" t="s">
        <v>288</v>
      </c>
      <c r="R27" s="421" t="s">
        <v>271</v>
      </c>
      <c r="S27" s="52" t="s">
        <v>70</v>
      </c>
      <c r="T27" s="451" t="s">
        <v>7</v>
      </c>
      <c r="U27" s="423" t="s">
        <v>71</v>
      </c>
      <c r="V27" s="435" t="s">
        <v>72</v>
      </c>
      <c r="W27" s="53"/>
      <c r="Z27" s="54"/>
      <c r="AA27" s="54"/>
    </row>
    <row r="28" spans="1:28" ht="22.5" customHeight="1" thickBot="1" x14ac:dyDescent="0.4">
      <c r="C28" s="48"/>
      <c r="D28" s="438"/>
      <c r="E28" s="440"/>
      <c r="F28" s="439"/>
      <c r="G28" s="55" t="s">
        <v>74</v>
      </c>
      <c r="H28" s="56" t="s">
        <v>75</v>
      </c>
      <c r="I28" s="57" t="s">
        <v>76</v>
      </c>
      <c r="J28" s="57" t="str">
        <f>Q17</f>
        <v/>
      </c>
      <c r="K28" s="434"/>
      <c r="L28" s="424"/>
      <c r="M28" s="436"/>
      <c r="O28" s="58"/>
      <c r="P28" s="421"/>
      <c r="Q28" s="421"/>
      <c r="R28" s="422"/>
      <c r="S28" s="59" t="str">
        <f>Q17</f>
        <v/>
      </c>
      <c r="T28" s="421"/>
      <c r="U28" s="424"/>
      <c r="V28" s="436"/>
      <c r="W28" s="53"/>
      <c r="Z28" s="32" t="s">
        <v>77</v>
      </c>
      <c r="AA28" s="60" t="e">
        <f>AA17*24</f>
        <v>#VALUE!</v>
      </c>
      <c r="AB28" s="8" t="s">
        <v>63</v>
      </c>
    </row>
    <row r="29" spans="1:28" ht="22.5" customHeight="1" thickBot="1" x14ac:dyDescent="0.4">
      <c r="A29" s="342" t="e">
        <f>VALUE(TEXT(G29,"[h]"))+MINUTE(G29)/60</f>
        <v>#VALUE!</v>
      </c>
      <c r="C29" s="133" t="s">
        <v>78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78</v>
      </c>
      <c r="P29" s="221"/>
      <c r="Q29" s="72"/>
      <c r="R29" s="64"/>
      <c r="S29" s="130" t="s">
        <v>25</v>
      </c>
      <c r="T29" s="223" t="s">
        <v>79</v>
      </c>
      <c r="U29" s="259" t="s">
        <v>312</v>
      </c>
      <c r="V29" s="260" t="s">
        <v>312</v>
      </c>
      <c r="W29" s="71"/>
      <c r="Z29" s="24"/>
      <c r="AA29" s="24"/>
    </row>
    <row r="30" spans="1:28" ht="22.5" customHeight="1" x14ac:dyDescent="0.35">
      <c r="A30" s="342" t="e">
        <f t="shared" ref="A30:A60" si="1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ref="I30:I60" si="2">IF($D30="","",IF($J$14="三相",ROUND(SQRT(3)*$K$14*$L$14*$H30*$A30/1000,1),ROUND($K$14*$L$14*$H30*$A30/1000,1)))</f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80</v>
      </c>
      <c r="AA30" s="32">
        <v>168</v>
      </c>
      <c r="AB30" s="8" t="s">
        <v>74</v>
      </c>
    </row>
    <row r="31" spans="1:28" ht="22.5" customHeight="1" x14ac:dyDescent="0.35">
      <c r="A31" s="342" t="e">
        <f t="shared" si="1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2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238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342" t="e">
        <f t="shared" si="1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2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238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342" t="e">
        <f t="shared" si="1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2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238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342" t="e">
        <f t="shared" si="1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2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238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342" t="e">
        <f t="shared" si="1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2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238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342" t="e">
        <f t="shared" si="1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2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342" t="e">
        <f t="shared" si="1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2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342" t="e">
        <f t="shared" si="1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2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342" t="e">
        <f t="shared" si="1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2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342" t="e">
        <f t="shared" si="1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2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342" t="e">
        <f t="shared" si="1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2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342" t="e">
        <f t="shared" si="1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2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342" t="e">
        <f t="shared" si="1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2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342" t="e">
        <f t="shared" si="1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2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342" t="e">
        <f t="shared" si="1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2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342" t="e">
        <f t="shared" si="1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2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342" t="e">
        <f t="shared" si="1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2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342" t="e">
        <f t="shared" si="1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2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342" t="e">
        <f t="shared" si="1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2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342" t="e">
        <f t="shared" si="1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2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342" t="e">
        <f t="shared" si="1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2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342" t="e">
        <f t="shared" si="1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2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342" t="e">
        <f t="shared" si="1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2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342" t="e">
        <f t="shared" si="1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2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342" t="e">
        <f t="shared" si="1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2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342" t="e">
        <f t="shared" si="1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2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342" t="e">
        <f t="shared" si="1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2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342" t="e">
        <f t="shared" si="1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2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342" t="e">
        <f t="shared" si="1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2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342" t="e">
        <f t="shared" si="1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2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81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08" t="s">
        <v>323</v>
      </c>
      <c r="H61" s="208" t="s">
        <v>196</v>
      </c>
      <c r="I61" s="411" t="str">
        <f>IF(IF(J11=AI4,SUM(I29:I60),SUM(J29:J60))&lt;&gt;0,IF(J11=AI4,SUM(I29:I60),SUM(J29:J60)),"")</f>
        <v/>
      </c>
      <c r="J61" s="412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81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196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bU5uKM5EvgCuzTacS90HNYqHcGD7G5ZWdYeOwHFzZwZC6FjgqsaZl771CspiBBGRn6uWNcovyyUuq+cUvIWqeQ==" saltValue="RxNHOjYrQojo+wNlvYpTPQ==" spinCount="100000" sheet="1" objects="1" scenarios="1" selectLockedCells="1"/>
  <mergeCells count="82"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T25:V25"/>
    <mergeCell ref="R25:S25"/>
    <mergeCell ref="V14:V15"/>
    <mergeCell ref="S14:T15"/>
    <mergeCell ref="U14:U15"/>
    <mergeCell ref="H17:I17"/>
    <mergeCell ref="K17:K19"/>
    <mergeCell ref="N12:O12"/>
    <mergeCell ref="N19:O20"/>
    <mergeCell ref="H16:I16"/>
    <mergeCell ref="J16:L16"/>
    <mergeCell ref="N17:O18"/>
    <mergeCell ref="V27:V28"/>
    <mergeCell ref="T27:T28"/>
    <mergeCell ref="U27:U28"/>
    <mergeCell ref="U26:V26"/>
    <mergeCell ref="M27:M28"/>
    <mergeCell ref="P27:P28"/>
    <mergeCell ref="Q27:Q28"/>
    <mergeCell ref="R27:R28"/>
    <mergeCell ref="D27:D28"/>
    <mergeCell ref="E27:E28"/>
    <mergeCell ref="F27:F28"/>
    <mergeCell ref="K27:K28"/>
    <mergeCell ref="L27:L28"/>
    <mergeCell ref="I61:J61"/>
    <mergeCell ref="H21:I21"/>
    <mergeCell ref="J21:L21"/>
    <mergeCell ref="H26:I26"/>
    <mergeCell ref="L26:M26"/>
    <mergeCell ref="H25:J25"/>
    <mergeCell ref="K25:M25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C12:D12"/>
    <mergeCell ref="E12:F12"/>
    <mergeCell ref="C13:D13"/>
    <mergeCell ref="C16:D17"/>
    <mergeCell ref="E16:F17"/>
  </mergeCells>
  <phoneticPr fontId="4"/>
  <conditionalFormatting sqref="H11:L11 I13:L13 J12:L12 J14:L14">
    <cfRule type="expression" dxfId="354" priority="55">
      <formula>$AE$2="電気以外"</formula>
    </cfRule>
  </conditionalFormatting>
  <conditionalFormatting sqref="J8:J9">
    <cfRule type="expression" dxfId="353" priority="57">
      <formula>$J$7=$AF$3</formula>
    </cfRule>
  </conditionalFormatting>
  <conditionalFormatting sqref="I13:L14">
    <cfRule type="expression" dxfId="352" priority="56">
      <formula>$J$11=$AI$2</formula>
    </cfRule>
  </conditionalFormatting>
  <conditionalFormatting sqref="J18:J19 L18:L19">
    <cfRule type="expression" dxfId="351" priority="54">
      <formula>AND($P$29="",$J$10=$AG$3)</formula>
    </cfRule>
  </conditionalFormatting>
  <conditionalFormatting sqref="P14:Q14">
    <cfRule type="expression" dxfId="350" priority="53">
      <formula>$P$14&lt;=0</formula>
    </cfRule>
  </conditionalFormatting>
  <conditionalFormatting sqref="H11:L14">
    <cfRule type="expression" dxfId="349" priority="52">
      <formula>$J$10=$AG$3</formula>
    </cfRule>
  </conditionalFormatting>
  <conditionalFormatting sqref="C25:M28 C61:M61 C29:G60 M29:M60">
    <cfRule type="expression" dxfId="348" priority="26">
      <formula>$J$10=$AG$3</formula>
    </cfRule>
  </conditionalFormatting>
  <conditionalFormatting sqref="R9:R10">
    <cfRule type="expression" dxfId="347" priority="618">
      <formula>OR($E$16=$AD$2,$E$16="")</formula>
    </cfRule>
  </conditionalFormatting>
  <conditionalFormatting sqref="R13:R14">
    <cfRule type="expression" dxfId="346" priority="619">
      <formula>OR($E$16=$AD$2,$E$16="")</formula>
    </cfRule>
  </conditionalFormatting>
  <conditionalFormatting sqref="L26 U26 U27:V29 L27:M28 L61:M61 M29:M60 U61:V61 V30:V60">
    <cfRule type="expression" dxfId="345" priority="620">
      <formula>$E$16=$AD$2</formula>
    </cfRule>
  </conditionalFormatting>
  <conditionalFormatting sqref="K26:K28 T26:T29 K61 T61">
    <cfRule type="expression" dxfId="344" priority="632">
      <formula>$E$16=$AD$3</formula>
    </cfRule>
  </conditionalFormatting>
  <conditionalFormatting sqref="J26:J28">
    <cfRule type="expression" dxfId="343" priority="640">
      <formula>$J$11=$AI$4</formula>
    </cfRule>
  </conditionalFormatting>
  <conditionalFormatting sqref="O25:V28 O61:V61 O29:Q60 S29:V29 S30:S60 V30:V60">
    <cfRule type="expression" dxfId="342" priority="20">
      <formula>$J$10=$AG$2</formula>
    </cfRule>
  </conditionalFormatting>
  <conditionalFormatting sqref="H26:I28">
    <cfRule type="expression" dxfId="341" priority="627">
      <formula>$J$11=$AI$2</formula>
    </cfRule>
    <cfRule type="expression" dxfId="340" priority="626">
      <formula>$J$11=$AI$3</formula>
    </cfRule>
  </conditionalFormatting>
  <conditionalFormatting sqref="H29:H60">
    <cfRule type="expression" dxfId="339" priority="17">
      <formula>$J$10=$AG$3</formula>
    </cfRule>
  </conditionalFormatting>
  <conditionalFormatting sqref="H29:H60">
    <cfRule type="expression" dxfId="338" priority="18">
      <formula>$J$11=$AI$3</formula>
    </cfRule>
  </conditionalFormatting>
  <conditionalFormatting sqref="H29:H60">
    <cfRule type="expression" dxfId="337" priority="19">
      <formula>$J$11=$AI$2</formula>
    </cfRule>
  </conditionalFormatting>
  <conditionalFormatting sqref="J29:J60">
    <cfRule type="expression" dxfId="336" priority="16">
      <formula>$J$11=$AI$4</formula>
    </cfRule>
  </conditionalFormatting>
  <conditionalFormatting sqref="J29:J60">
    <cfRule type="expression" dxfId="335" priority="15">
      <formula>$J$10=$AG$3</formula>
    </cfRule>
  </conditionalFormatting>
  <conditionalFormatting sqref="K29:K60">
    <cfRule type="expression" dxfId="334" priority="14">
      <formula>$E$16=$AD$3</formula>
    </cfRule>
  </conditionalFormatting>
  <conditionalFormatting sqref="K29:K60">
    <cfRule type="expression" dxfId="333" priority="13">
      <formula>$J$10=$AG$3</formula>
    </cfRule>
  </conditionalFormatting>
  <conditionalFormatting sqref="R29:R60">
    <cfRule type="expression" dxfId="332" priority="12">
      <formula>$J$10=$AG$2</formula>
    </cfRule>
  </conditionalFormatting>
  <conditionalFormatting sqref="T30:T60">
    <cfRule type="expression" dxfId="331" priority="10">
      <formula>$J$10=$AG$2</formula>
    </cfRule>
  </conditionalFormatting>
  <conditionalFormatting sqref="T30:T60">
    <cfRule type="expression" dxfId="330" priority="11">
      <formula>$E$16=$AD$3</formula>
    </cfRule>
  </conditionalFormatting>
  <conditionalFormatting sqref="L29:L60">
    <cfRule type="expression" dxfId="329" priority="9">
      <formula>$E$16=$AD$2</formula>
    </cfRule>
  </conditionalFormatting>
  <conditionalFormatting sqref="L29:L60">
    <cfRule type="expression" dxfId="328" priority="8">
      <formula>$J$10=$AG$3</formula>
    </cfRule>
  </conditionalFormatting>
  <conditionalFormatting sqref="U30:U60">
    <cfRule type="expression" dxfId="327" priority="6">
      <formula>$J$10=$AG$2</formula>
    </cfRule>
  </conditionalFormatting>
  <conditionalFormatting sqref="U30:U60">
    <cfRule type="expression" dxfId="326" priority="7">
      <formula>$E$16=$AD$2</formula>
    </cfRule>
  </conditionalFormatting>
  <conditionalFormatting sqref="I29:I60">
    <cfRule type="expression" dxfId="325" priority="1">
      <formula>$J$10=$AG$3</formula>
    </cfRule>
  </conditionalFormatting>
  <conditionalFormatting sqref="I29:I60">
    <cfRule type="expression" dxfId="324" priority="2">
      <formula>AND($E$14&lt;&gt;"",$AE$2&lt;&gt;"電気")</formula>
    </cfRule>
    <cfRule type="expression" dxfId="323" priority="3">
      <formula>$J$11=$AI$3</formula>
    </cfRule>
    <cfRule type="expression" dxfId="322" priority="4">
      <formula>$J$11=$AI$2</formula>
    </cfRule>
  </conditionalFormatting>
  <dataValidations count="21">
    <dataValidation operator="greaterThanOrEqual" allowBlank="1" showInputMessage="1" showErrorMessage="1" error="数値を入力してください" sqref="N17:O20" xr:uid="{C178180C-3DB2-4F94-BE89-A9CB0054F9F8}"/>
    <dataValidation type="decimal" operator="greaterThanOrEqual" allowBlank="1" showInputMessage="1" showErrorMessage="1" error="数値を入力してください" sqref="P17" xr:uid="{5B0E2B9B-4A15-46D8-9E79-219DDC88B31B}">
      <formula1>0</formula1>
    </dataValidation>
    <dataValidation operator="greaterThanOrEqual" allowBlank="1" showInputMessage="1" showErrorMessage="1" sqref="Q17 U7:U8 U29:V29" xr:uid="{47FBCBF7-8E06-4BCC-80BB-81E4701C65A8}"/>
    <dataValidation type="decimal" operator="greaterThanOrEqual" allowBlank="1" showInputMessage="1" showErrorMessage="1" sqref="AG46:AG67" xr:uid="{758BE570-AC3B-40F2-873C-DB0B0B703087}">
      <formula1>0</formula1>
    </dataValidation>
    <dataValidation type="list" allowBlank="1" showInputMessage="1" showErrorMessage="1" sqref="J10:L10" xr:uid="{A3F557E1-B411-451D-B9B7-A5F656F8DFE8}">
      <formula1>$AG$2:$AG$3</formula1>
    </dataValidation>
    <dataValidation type="list" allowBlank="1" showInputMessage="1" showErrorMessage="1" sqref="E16" xr:uid="{60F2663C-EFBE-4372-8FEA-B0F4DA422853}">
      <formula1>$AD$2:$AD$3</formula1>
    </dataValidation>
    <dataValidation type="list" allowBlank="1" showInputMessage="1" showErrorMessage="1" sqref="J7" xr:uid="{B6CFAEBC-A148-4FE3-99E8-347E17E925D6}">
      <formula1>$AF$2:$AF$3</formula1>
    </dataValidation>
    <dataValidation type="list" allowBlank="1" showInputMessage="1" showErrorMessage="1" sqref="AI46:AI67 T29" xr:uid="{A402AB3B-906A-4AAD-96DF-50206207803A}">
      <formula1>$AK$2:$AK$3</formula1>
    </dataValidation>
    <dataValidation type="list" allowBlank="1" showInputMessage="1" showErrorMessage="1" sqref="J14" xr:uid="{FCA09B3C-7377-4882-86B1-C1DBC11EA918}">
      <formula1>$AH$2:$AH$3</formula1>
    </dataValidation>
    <dataValidation type="list" allowBlank="1" showInputMessage="1" showErrorMessage="1" sqref="J11" xr:uid="{478BC32E-0072-419D-9888-01FF86F01A52}">
      <formula1>$AI$2:$AI$4</formula1>
    </dataValidation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59664D4D-96EC-4CC5-96CB-245F71634FD8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4E232700-DA6A-4CF1-B3DB-C4CDF03EC2FE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AB05BCC2-FDF8-4560-A418-94149FB780A5}">
      <formula1>0</formula1>
    </dataValidation>
    <dataValidation type="decimal" operator="greaterThanOrEqual" showInputMessage="1" showErrorMessage="1" error="電圧を数値で入力してください" sqref="K14" xr:uid="{DB690B45-0D18-4B8C-BE77-8123907BA7FA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A183E91B-3CE5-4B1E-9B4E-3F6B8ECEBD77}">
      <formula1>0</formula1>
      <formula2>1</formula2>
    </dataValidation>
    <dataValidation type="decimal" allowBlank="1" showInputMessage="1" showErrorMessage="1" error="力率を０～１の数値で入力してください" sqref="L14" xr:uid="{7421668F-7FB9-4F28-B124-22C039B6D4C7}">
      <formula1>0</formula1>
      <formula2>1</formula2>
    </dataValidation>
    <dataValidation type="decimal" operator="greaterThanOrEqual" allowBlank="1" showInputMessage="1" showErrorMessage="1" error="数値で入力してください。" sqref="H29:H60" xr:uid="{63065AB1-301C-4EEB-B39A-1EC4E772D976}">
      <formula1>0</formula1>
    </dataValidation>
    <dataValidation type="decimal" operator="greaterThanOrEqual" allowBlank="1" showInputMessage="1" showErrorMessage="1" error="数値を入力してください。" sqref="J29:J60" xr:uid="{AA3B10AD-F9B8-4588-BD5B-D2EA81DA9F16}">
      <formula1>0</formula1>
    </dataValidation>
    <dataValidation type="decimal" operator="greaterThanOrEqual" allowBlank="1" showInputMessage="1" showErrorMessage="1" error="数値で入力してください" sqref="R29:R60" xr:uid="{F5BC689D-47B2-4534-867D-C159CFE52B99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DEF64B3B-D7AC-40B2-BB82-6D10517E9EAF}">
      <formula1>0</formula1>
    </dataValidation>
    <dataValidation type="whole" operator="greaterThanOrEqual" allowBlank="1" showInputMessage="1" showErrorMessage="1" error="数値で入力してください。" sqref="P10:Q10" xr:uid="{B48FD46B-1B27-49AE-ABBA-ACD39F5AC978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36031AF-82E9-488E-A3D1-D7A519066493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A5A2F83C-9DFB-4114-8154-D442C0481E39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1F873420-BF87-459A-A5B4-CAD60A86F471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9A749-E96F-4CBF-87AB-1FCF93B81C6D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2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23046875" style="8" customWidth="1"/>
    <col min="16" max="19" width="15.53515625" style="8" customWidth="1"/>
    <col min="20" max="20" width="17.2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23046875" style="8" customWidth="1"/>
    <col min="25" max="25" width="3.4609375" style="8" hidden="1" customWidth="1" outlineLevel="1"/>
    <col min="26" max="26" width="28.69140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350" t="s">
        <v>9</v>
      </c>
      <c r="AN1" s="350"/>
    </row>
    <row r="2" spans="1:41" ht="51.75" customHeight="1" x14ac:dyDescent="0.35">
      <c r="A2" s="98"/>
      <c r="B2" s="345" t="s">
        <v>193</v>
      </c>
      <c r="C2" s="345"/>
      <c r="D2" s="345"/>
      <c r="E2" s="631"/>
      <c r="F2" s="631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214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284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215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285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260</v>
      </c>
      <c r="S6" s="355" t="s">
        <v>229</v>
      </c>
      <c r="T6" s="355"/>
      <c r="U6" s="355"/>
      <c r="V6" s="355"/>
      <c r="W6" s="102"/>
      <c r="X6" s="3"/>
      <c r="Y6" s="14"/>
      <c r="Z6" s="3"/>
    </row>
    <row r="7" spans="1:41" ht="22.5" customHeight="1" x14ac:dyDescent="0.35">
      <c r="B7" s="22"/>
      <c r="C7" s="352" t="s">
        <v>32</v>
      </c>
      <c r="D7" s="352"/>
      <c r="E7" s="23" t="s">
        <v>33</v>
      </c>
      <c r="F7" s="341" t="str">
        <f>IF(入力様式【No.1】!$F$7="","",入力様式【No.1】!$F$7)</f>
        <v/>
      </c>
      <c r="H7" s="356" t="s">
        <v>99</v>
      </c>
      <c r="I7" s="123" t="s">
        <v>208</v>
      </c>
      <c r="J7" s="632"/>
      <c r="K7" s="632"/>
      <c r="L7" s="632"/>
      <c r="N7" s="623" t="s">
        <v>256</v>
      </c>
      <c r="O7" s="624"/>
      <c r="P7" s="379" t="str">
        <f>IF(E13="","",E13)</f>
        <v/>
      </c>
      <c r="Q7" s="380"/>
      <c r="S7" s="609" t="s">
        <v>230</v>
      </c>
      <c r="T7" s="610"/>
      <c r="U7" s="615" t="str">
        <f>IF(P19="","",ROUNDDOWN(P19*INDEX(※エネルギー種別!F2:F33,MATCH(E14,※エネルギー種別!D2:D33,0))*0.0258/1000,3))</f>
        <v/>
      </c>
      <c r="V7" s="419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352" t="s">
        <v>34</v>
      </c>
      <c r="D8" s="352"/>
      <c r="E8" s="617" t="str">
        <f>IF(入力様式【No.1】!$E$8="","",入力様式【No.1】!$E$8)</f>
        <v/>
      </c>
      <c r="F8" s="617"/>
      <c r="G8" s="24"/>
      <c r="H8" s="357"/>
      <c r="I8" s="123" t="s">
        <v>209</v>
      </c>
      <c r="J8" s="630"/>
      <c r="K8" s="630"/>
      <c r="L8" s="630"/>
      <c r="N8" s="625"/>
      <c r="O8" s="626"/>
      <c r="P8" s="381"/>
      <c r="Q8" s="382"/>
      <c r="S8" s="611"/>
      <c r="T8" s="612"/>
      <c r="U8" s="616"/>
      <c r="V8" s="420"/>
      <c r="W8" s="128"/>
      <c r="X8" s="3"/>
    </row>
    <row r="9" spans="1:41" ht="22.5" customHeight="1" x14ac:dyDescent="0.2">
      <c r="B9" s="22"/>
      <c r="C9" s="352" t="s">
        <v>35</v>
      </c>
      <c r="D9" s="352"/>
      <c r="E9" s="617" t="str">
        <f>IF(入力様式【No.1】!$E$9="","",入力様式【No.1】!$E$9)</f>
        <v/>
      </c>
      <c r="F9" s="617"/>
      <c r="H9" s="358"/>
      <c r="I9" s="123" t="s">
        <v>210</v>
      </c>
      <c r="J9" s="630"/>
      <c r="K9" s="630"/>
      <c r="L9" s="630"/>
      <c r="N9" s="627"/>
      <c r="O9" s="628"/>
      <c r="P9" s="383"/>
      <c r="Q9" s="384"/>
      <c r="R9" s="24" t="s">
        <v>36</v>
      </c>
      <c r="S9" s="150"/>
      <c r="W9" s="128"/>
      <c r="X9" s="3"/>
      <c r="Z9" s="359" t="s">
        <v>37</v>
      </c>
    </row>
    <row r="10" spans="1:41" ht="22.5" customHeight="1" x14ac:dyDescent="0.35">
      <c r="B10" s="22"/>
      <c r="G10" s="24"/>
      <c r="H10" s="397" t="s">
        <v>3</v>
      </c>
      <c r="I10" s="398"/>
      <c r="J10" s="632"/>
      <c r="K10" s="632"/>
      <c r="L10" s="632"/>
      <c r="N10" s="452" t="str">
        <f>IF($E$16=$AD$2,AL2,IF($E$16=$AD$3,AL3,""))</f>
        <v/>
      </c>
      <c r="O10" s="620"/>
      <c r="P10" s="621"/>
      <c r="Q10" s="622"/>
      <c r="R10" s="27" t="s">
        <v>322</v>
      </c>
      <c r="S10" s="362"/>
      <c r="T10" s="362"/>
      <c r="U10" s="362"/>
      <c r="V10" s="362"/>
      <c r="W10" s="128"/>
      <c r="X10" s="3"/>
      <c r="Z10" s="360"/>
    </row>
    <row r="11" spans="1:41" ht="22.5" customHeight="1" x14ac:dyDescent="0.35">
      <c r="B11" s="22"/>
      <c r="C11" s="108" t="s">
        <v>38</v>
      </c>
      <c r="H11" s="363" t="s">
        <v>212</v>
      </c>
      <c r="I11" s="363" t="s">
        <v>211</v>
      </c>
      <c r="J11" s="613"/>
      <c r="K11" s="613"/>
      <c r="L11" s="613"/>
      <c r="S11" s="362"/>
      <c r="T11" s="362"/>
      <c r="U11" s="362"/>
      <c r="V11" s="362"/>
      <c r="W11" s="128"/>
      <c r="X11" s="3"/>
      <c r="Z11" s="360"/>
    </row>
    <row r="12" spans="1:41" ht="22.5" customHeight="1" x14ac:dyDescent="0.35">
      <c r="B12" s="22"/>
      <c r="C12" s="401" t="s">
        <v>40</v>
      </c>
      <c r="D12" s="402"/>
      <c r="E12" s="602"/>
      <c r="F12" s="603"/>
      <c r="G12" s="24"/>
      <c r="H12" s="364"/>
      <c r="I12" s="365"/>
      <c r="J12" s="613"/>
      <c r="K12" s="613"/>
      <c r="L12" s="613"/>
      <c r="N12" s="617" t="s">
        <v>220</v>
      </c>
      <c r="O12" s="617"/>
      <c r="P12" s="394" t="str">
        <f>IFERROR(INDEX(プルダウンリスト!P2:P13,MATCH(J16,プルダウンリスト!O2:O13,0)),"")</f>
        <v/>
      </c>
      <c r="Q12" s="394"/>
      <c r="S12" s="367"/>
      <c r="T12" s="367"/>
      <c r="U12" s="367"/>
      <c r="V12" s="367"/>
      <c r="W12" s="128"/>
      <c r="X12" s="3"/>
      <c r="Z12" s="361"/>
    </row>
    <row r="13" spans="1:41" ht="22.5" customHeight="1" x14ac:dyDescent="0.35">
      <c r="B13" s="22"/>
      <c r="C13" s="401" t="s">
        <v>254</v>
      </c>
      <c r="D13" s="402"/>
      <c r="E13" s="604"/>
      <c r="F13" s="605"/>
      <c r="H13" s="364"/>
      <c r="I13" s="363" t="s">
        <v>266</v>
      </c>
      <c r="J13" s="29" t="s">
        <v>4</v>
      </c>
      <c r="K13" s="29" t="s">
        <v>41</v>
      </c>
      <c r="L13" s="28" t="s">
        <v>42</v>
      </c>
      <c r="N13" s="618" t="s">
        <v>43</v>
      </c>
      <c r="O13" s="28" t="str">
        <f>IF($E$16=$AD$2,AM2,IF($E$16=$AD$3,AN2,""))</f>
        <v/>
      </c>
      <c r="P13" s="393" t="str">
        <f>IFERROR(ROUND(P10/365*J20,1),"")</f>
        <v/>
      </c>
      <c r="Q13" s="393"/>
      <c r="R13" s="8" t="str">
        <f>IF(R10="","",R10)</f>
        <v>kg</v>
      </c>
      <c r="S13" s="367"/>
      <c r="T13" s="367"/>
      <c r="U13" s="367"/>
      <c r="V13" s="367"/>
      <c r="W13" s="128"/>
      <c r="X13" s="3"/>
    </row>
    <row r="14" spans="1:41" ht="22.5" customHeight="1" x14ac:dyDescent="0.35">
      <c r="B14" s="22"/>
      <c r="C14" s="401" t="s">
        <v>44</v>
      </c>
      <c r="D14" s="402"/>
      <c r="E14" s="602"/>
      <c r="F14" s="603"/>
      <c r="G14" s="24"/>
      <c r="H14" s="365"/>
      <c r="I14" s="365"/>
      <c r="J14" s="30"/>
      <c r="K14" s="258"/>
      <c r="L14" s="30"/>
      <c r="N14" s="619"/>
      <c r="O14" s="28" t="str">
        <f>IF($E$16=$AD$2,AM3,IF($E$16=$AD$3,AN3,""))</f>
        <v/>
      </c>
      <c r="P14" s="393">
        <f>IFERROR(ROUND(IF(J10=AG2,IF(E16=AD2,K61,IF(E16=AD3,L61,"")),IF(J10=AG3,IF(E16=AD2,T61,IF(E16=AD3,U61,"")))),1),"")</f>
        <v>0</v>
      </c>
      <c r="Q14" s="393"/>
      <c r="R14" s="8" t="str">
        <f>IF(R10="","",R10)</f>
        <v>kg</v>
      </c>
      <c r="S14" s="370"/>
      <c r="T14" s="370"/>
      <c r="U14" s="369"/>
      <c r="V14" s="368"/>
      <c r="W14" s="31"/>
      <c r="X14" s="3"/>
    </row>
    <row r="15" spans="1:41" ht="22.5" customHeight="1" x14ac:dyDescent="0.35">
      <c r="B15" s="22"/>
      <c r="S15" s="370"/>
      <c r="T15" s="370"/>
      <c r="U15" s="369"/>
      <c r="V15" s="368"/>
      <c r="W15" s="31"/>
      <c r="X15" s="3"/>
      <c r="Z15" s="32" t="s">
        <v>46</v>
      </c>
      <c r="AA15" s="214" t="e">
        <f>J18+J19</f>
        <v>#VALUE!</v>
      </c>
    </row>
    <row r="16" spans="1:41" ht="22.5" customHeight="1" x14ac:dyDescent="0.35">
      <c r="B16" s="22"/>
      <c r="C16" s="371" t="s">
        <v>307</v>
      </c>
      <c r="D16" s="372"/>
      <c r="E16" s="598"/>
      <c r="F16" s="599"/>
      <c r="H16" s="408" t="s">
        <v>221</v>
      </c>
      <c r="I16" s="408"/>
      <c r="J16" s="608"/>
      <c r="K16" s="608"/>
      <c r="L16" s="608"/>
      <c r="N16" s="108" t="s">
        <v>49</v>
      </c>
      <c r="S16" s="103" t="s">
        <v>88</v>
      </c>
      <c r="W16" s="128"/>
      <c r="Z16" s="32" t="s">
        <v>50</v>
      </c>
      <c r="AA16" s="214" t="e">
        <f>L18+L19</f>
        <v>#VALUE!</v>
      </c>
    </row>
    <row r="17" spans="1:28" ht="22.5" customHeight="1" x14ac:dyDescent="0.35">
      <c r="B17" s="22"/>
      <c r="C17" s="373"/>
      <c r="D17" s="374"/>
      <c r="E17" s="600"/>
      <c r="F17" s="601"/>
      <c r="H17" s="408" t="s">
        <v>51</v>
      </c>
      <c r="I17" s="408"/>
      <c r="J17" s="220" t="s">
        <v>46</v>
      </c>
      <c r="K17" s="408" t="s">
        <v>52</v>
      </c>
      <c r="L17" s="220" t="s">
        <v>53</v>
      </c>
      <c r="N17" s="425" t="s">
        <v>54</v>
      </c>
      <c r="O17" s="426"/>
      <c r="P17" s="429" t="str">
        <f>IF(J22&lt;&gt;"","",IF(J10=AG2,I61,IF(J10=AG3,S61,"")))</f>
        <v/>
      </c>
      <c r="Q17" s="431" t="str">
        <f>IFERROR(IF(P17="","",VLOOKUP($E$14,プルダウンリスト!$E$2:$F$33,2,FALSE)),"")</f>
        <v/>
      </c>
      <c r="S17" s="108" t="s">
        <v>55</v>
      </c>
      <c r="W17" s="128"/>
      <c r="Z17" s="26" t="s">
        <v>56</v>
      </c>
      <c r="AA17" s="33" t="e">
        <f>AA16-AA15</f>
        <v>#VALUE!</v>
      </c>
      <c r="AB17" s="8" t="s">
        <v>57</v>
      </c>
    </row>
    <row r="18" spans="1:28" ht="22.5" customHeight="1" x14ac:dyDescent="0.35">
      <c r="B18" s="22"/>
      <c r="H18" s="408" t="s">
        <v>58</v>
      </c>
      <c r="I18" s="408"/>
      <c r="J18" s="217" t="str">
        <f>IF(AND(D29="",P29=""),"",IF($J$10=$AG$2,D29,IF($J$10=$AG$3,P29,"")))</f>
        <v/>
      </c>
      <c r="K18" s="408"/>
      <c r="L18" s="217" t="str">
        <f>IF(AND(D61="",P61=""),"",IF($J$10=$AG$2,D61,IF($J$10=$AG$3,P61,"")))</f>
        <v/>
      </c>
      <c r="N18" s="427"/>
      <c r="O18" s="428"/>
      <c r="P18" s="430"/>
      <c r="Q18" s="432"/>
      <c r="S18" s="614"/>
      <c r="T18" s="614"/>
      <c r="U18" s="614"/>
      <c r="V18" s="614"/>
      <c r="W18" s="129"/>
      <c r="Z18" s="26" t="s">
        <v>59</v>
      </c>
      <c r="AA18" s="34" t="e">
        <f>ROUNDDOWN(AA17,1)</f>
        <v>#VALUE!</v>
      </c>
      <c r="AB18" s="8" t="s">
        <v>57</v>
      </c>
    </row>
    <row r="19" spans="1:28" ht="22.5" customHeight="1" x14ac:dyDescent="0.35">
      <c r="B19" s="22"/>
      <c r="H19" s="408" t="s">
        <v>60</v>
      </c>
      <c r="I19" s="408"/>
      <c r="J19" s="218" t="str">
        <f>IF(AND(E29="",Q29=""),"",IF($J$10=$AG$2,E29,IF($J$10=$AG$3,Q29,"")))</f>
        <v/>
      </c>
      <c r="K19" s="408"/>
      <c r="L19" s="219" t="str">
        <f>IF(AND(F61="",Q61=""),"",IF($J$10=$AG$2,F61,IF($J$10=$AG$3,Q61,"")))</f>
        <v/>
      </c>
      <c r="N19" s="425" t="s">
        <v>228</v>
      </c>
      <c r="O19" s="426"/>
      <c r="P19" s="448" t="str">
        <f>IFERROR(ROUND(P17/J21*24*365,1),"")</f>
        <v/>
      </c>
      <c r="Q19" s="449" t="str">
        <f>IF(P19="","",Q17)</f>
        <v/>
      </c>
      <c r="S19" s="614"/>
      <c r="T19" s="614"/>
      <c r="U19" s="614"/>
      <c r="V19" s="614"/>
      <c r="W19" s="129"/>
      <c r="Z19" s="24"/>
      <c r="AA19" s="24"/>
    </row>
    <row r="20" spans="1:28" ht="22.5" customHeight="1" x14ac:dyDescent="0.35">
      <c r="B20" s="22"/>
      <c r="H20" s="408" t="s">
        <v>61</v>
      </c>
      <c r="I20" s="408"/>
      <c r="J20" s="410" t="str">
        <f>IFERROR(IF(OR(J18="",J19="",L18="",L19=""),"",AA18),"")</f>
        <v/>
      </c>
      <c r="K20" s="410"/>
      <c r="L20" s="410"/>
      <c r="N20" s="427"/>
      <c r="O20" s="428"/>
      <c r="P20" s="448"/>
      <c r="Q20" s="449"/>
      <c r="S20" s="614"/>
      <c r="T20" s="614"/>
      <c r="U20" s="614"/>
      <c r="V20" s="614"/>
      <c r="W20" s="129"/>
      <c r="Z20" s="26" t="s">
        <v>222</v>
      </c>
      <c r="AA20" s="32" t="e">
        <f>VLOOKUP(入力様式【No.9】!J16,プルダウンリスト!O2:P13,2,FALSE)</f>
        <v>#N/A</v>
      </c>
      <c r="AB20" s="8" t="s">
        <v>57</v>
      </c>
    </row>
    <row r="21" spans="1:28" ht="22.5" customHeight="1" x14ac:dyDescent="0.35">
      <c r="B21" s="22"/>
      <c r="H21" s="408" t="s">
        <v>62</v>
      </c>
      <c r="I21" s="408"/>
      <c r="J21" s="441" t="str">
        <f>IFERROR(IF(OR(J19="",L19=""),"",AA28),"")</f>
        <v/>
      </c>
      <c r="K21" s="441"/>
      <c r="L21" s="441"/>
      <c r="W21" s="25"/>
      <c r="X21" s="15"/>
      <c r="Z21" s="26" t="s">
        <v>223</v>
      </c>
      <c r="AA21" s="35" t="e">
        <f>AA20*24</f>
        <v>#N/A</v>
      </c>
      <c r="AB21" s="8" t="s">
        <v>63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268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267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444" t="s">
        <v>273</v>
      </c>
      <c r="I25" s="445"/>
      <c r="J25" s="446"/>
      <c r="K25" s="450" t="s">
        <v>274</v>
      </c>
      <c r="L25" s="606"/>
      <c r="M25" s="607"/>
      <c r="O25" s="45"/>
      <c r="P25" s="20"/>
      <c r="Q25" s="20"/>
      <c r="R25" s="349" t="s">
        <v>273</v>
      </c>
      <c r="S25" s="349"/>
      <c r="T25" s="346" t="s">
        <v>279</v>
      </c>
      <c r="U25" s="347"/>
      <c r="V25" s="348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442" t="s">
        <v>217</v>
      </c>
      <c r="I26" s="442"/>
      <c r="J26" s="211"/>
      <c r="K26" s="212" t="s">
        <v>64</v>
      </c>
      <c r="L26" s="442" t="s">
        <v>65</v>
      </c>
      <c r="M26" s="443"/>
      <c r="O26" s="48"/>
      <c r="P26" s="209"/>
      <c r="Q26" s="209"/>
      <c r="R26" s="210"/>
      <c r="S26" s="32" t="s">
        <v>270</v>
      </c>
      <c r="T26" s="213" t="s">
        <v>216</v>
      </c>
      <c r="U26" s="452" t="s">
        <v>65</v>
      </c>
      <c r="V26" s="453"/>
      <c r="W26" s="2"/>
      <c r="Z26" s="46" t="s">
        <v>66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437" t="s">
        <v>67</v>
      </c>
      <c r="E27" s="439" t="s">
        <v>286</v>
      </c>
      <c r="F27" s="439" t="s">
        <v>287</v>
      </c>
      <c r="G27" s="49" t="s">
        <v>68</v>
      </c>
      <c r="H27" s="50" t="s">
        <v>269</v>
      </c>
      <c r="I27" s="50" t="s">
        <v>69</v>
      </c>
      <c r="J27" s="51" t="s">
        <v>70</v>
      </c>
      <c r="K27" s="421" t="s">
        <v>7</v>
      </c>
      <c r="L27" s="423" t="s">
        <v>71</v>
      </c>
      <c r="M27" s="435" t="s">
        <v>72</v>
      </c>
      <c r="O27" s="48"/>
      <c r="P27" s="451" t="s">
        <v>67</v>
      </c>
      <c r="Q27" s="451" t="s">
        <v>288</v>
      </c>
      <c r="R27" s="421" t="s">
        <v>271</v>
      </c>
      <c r="S27" s="52" t="s">
        <v>70</v>
      </c>
      <c r="T27" s="451" t="s">
        <v>7</v>
      </c>
      <c r="U27" s="423" t="s">
        <v>71</v>
      </c>
      <c r="V27" s="435" t="s">
        <v>72</v>
      </c>
      <c r="W27" s="53"/>
      <c r="Z27" s="54"/>
      <c r="AA27" s="54"/>
    </row>
    <row r="28" spans="1:28" ht="22.5" customHeight="1" thickBot="1" x14ac:dyDescent="0.4">
      <c r="C28" s="48"/>
      <c r="D28" s="438"/>
      <c r="E28" s="440"/>
      <c r="F28" s="439"/>
      <c r="G28" s="55" t="s">
        <v>74</v>
      </c>
      <c r="H28" s="56" t="s">
        <v>75</v>
      </c>
      <c r="I28" s="57" t="s">
        <v>76</v>
      </c>
      <c r="J28" s="57" t="str">
        <f>Q17</f>
        <v/>
      </c>
      <c r="K28" s="434"/>
      <c r="L28" s="424"/>
      <c r="M28" s="436"/>
      <c r="O28" s="58"/>
      <c r="P28" s="421"/>
      <c r="Q28" s="421"/>
      <c r="R28" s="422"/>
      <c r="S28" s="59" t="str">
        <f>Q17</f>
        <v/>
      </c>
      <c r="T28" s="421"/>
      <c r="U28" s="424"/>
      <c r="V28" s="436"/>
      <c r="W28" s="53"/>
      <c r="Z28" s="32" t="s">
        <v>77</v>
      </c>
      <c r="AA28" s="60" t="e">
        <f>AA17*24</f>
        <v>#VALUE!</v>
      </c>
      <c r="AB28" s="8" t="s">
        <v>63</v>
      </c>
    </row>
    <row r="29" spans="1:28" ht="22.5" customHeight="1" thickBot="1" x14ac:dyDescent="0.4">
      <c r="A29" s="342" t="e">
        <f>VALUE(TEXT(G29,"[h]"))+MINUTE(G29)/60</f>
        <v>#VALUE!</v>
      </c>
      <c r="C29" s="133" t="s">
        <v>78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78</v>
      </c>
      <c r="P29" s="221"/>
      <c r="Q29" s="72"/>
      <c r="R29" s="64"/>
      <c r="S29" s="130" t="s">
        <v>25</v>
      </c>
      <c r="T29" s="223" t="s">
        <v>79</v>
      </c>
      <c r="U29" s="259" t="s">
        <v>312</v>
      </c>
      <c r="V29" s="260" t="s">
        <v>312</v>
      </c>
      <c r="W29" s="71"/>
      <c r="Z29" s="24"/>
      <c r="AA29" s="24"/>
    </row>
    <row r="30" spans="1:28" ht="22.5" customHeight="1" x14ac:dyDescent="0.35">
      <c r="A30" s="342" t="e">
        <f t="shared" ref="A30:A60" si="1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ref="I30:I60" si="2">IF($D30="","",IF($J$14="三相",ROUND(SQRT(3)*$K$14*$L$14*$H30*$A30/1000,1),ROUND($K$14*$L$14*$H30*$A30/1000,1)))</f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80</v>
      </c>
      <c r="AA30" s="32">
        <v>168</v>
      </c>
      <c r="AB30" s="8" t="s">
        <v>74</v>
      </c>
    </row>
    <row r="31" spans="1:28" ht="22.5" customHeight="1" x14ac:dyDescent="0.35">
      <c r="A31" s="342" t="e">
        <f t="shared" si="1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2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238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342" t="e">
        <f t="shared" si="1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2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238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342" t="e">
        <f t="shared" si="1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2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238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342" t="e">
        <f t="shared" si="1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2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238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342" t="e">
        <f t="shared" si="1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2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238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342" t="e">
        <f t="shared" si="1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2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342" t="e">
        <f t="shared" si="1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2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342" t="e">
        <f t="shared" si="1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2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342" t="e">
        <f t="shared" si="1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2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342" t="e">
        <f t="shared" si="1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2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342" t="e">
        <f t="shared" si="1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2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342" t="e">
        <f t="shared" si="1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2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342" t="e">
        <f t="shared" si="1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2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342" t="e">
        <f t="shared" si="1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2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342" t="e">
        <f t="shared" si="1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2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342" t="e">
        <f t="shared" si="1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2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342" t="e">
        <f t="shared" si="1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2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342" t="e">
        <f t="shared" si="1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2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342" t="e">
        <f t="shared" si="1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2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342" t="e">
        <f t="shared" si="1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2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342" t="e">
        <f t="shared" si="1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2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342" t="e">
        <f t="shared" si="1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2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342" t="e">
        <f t="shared" si="1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2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342" t="e">
        <f t="shared" si="1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2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342" t="e">
        <f t="shared" si="1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2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342" t="e">
        <f t="shared" si="1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2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342" t="e">
        <f t="shared" si="1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2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342" t="e">
        <f t="shared" si="1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2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342" t="e">
        <f t="shared" si="1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2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342" t="e">
        <f t="shared" si="1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2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81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08" t="s">
        <v>323</v>
      </c>
      <c r="H61" s="208" t="s">
        <v>196</v>
      </c>
      <c r="I61" s="411" t="str">
        <f>IF(IF(J11=AI4,SUM(I29:I60),SUM(J29:J60))&lt;&gt;0,IF(J11=AI4,SUM(I29:I60),SUM(J29:J60)),"")</f>
        <v/>
      </c>
      <c r="J61" s="412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81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196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0JdmeHoPs86X1z80YPzgogxRonhpcb8SCFtJSSJRA96cmJyNGyBsr3hONOJBNDzjRWTUzxtF9wGJcTQCUdEqMg==" saltValue="tRJLBNam7Qvtw3cdw8J/HQ==" spinCount="100000" sheet="1" objects="1" scenarios="1" selectLockedCells="1"/>
  <mergeCells count="82"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T25:V25"/>
    <mergeCell ref="R25:S25"/>
    <mergeCell ref="V14:V15"/>
    <mergeCell ref="S14:T15"/>
    <mergeCell ref="U14:U15"/>
    <mergeCell ref="H17:I17"/>
    <mergeCell ref="K17:K19"/>
    <mergeCell ref="N12:O12"/>
    <mergeCell ref="N19:O20"/>
    <mergeCell ref="H16:I16"/>
    <mergeCell ref="J16:L16"/>
    <mergeCell ref="N17:O18"/>
    <mergeCell ref="V27:V28"/>
    <mergeCell ref="T27:T28"/>
    <mergeCell ref="U27:U28"/>
    <mergeCell ref="U26:V26"/>
    <mergeCell ref="M27:M28"/>
    <mergeCell ref="P27:P28"/>
    <mergeCell ref="Q27:Q28"/>
    <mergeCell ref="R27:R28"/>
    <mergeCell ref="D27:D28"/>
    <mergeCell ref="E27:E28"/>
    <mergeCell ref="F27:F28"/>
    <mergeCell ref="K27:K28"/>
    <mergeCell ref="L27:L28"/>
    <mergeCell ref="I61:J61"/>
    <mergeCell ref="H21:I21"/>
    <mergeCell ref="J21:L21"/>
    <mergeCell ref="H26:I26"/>
    <mergeCell ref="L26:M26"/>
    <mergeCell ref="H25:J25"/>
    <mergeCell ref="K25:M25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C12:D12"/>
    <mergeCell ref="E12:F12"/>
    <mergeCell ref="C13:D13"/>
    <mergeCell ref="C16:D17"/>
    <mergeCell ref="E16:F17"/>
  </mergeCells>
  <phoneticPr fontId="4"/>
  <conditionalFormatting sqref="H11:L11 I13:L13 J12:L12 J14:L14">
    <cfRule type="expression" dxfId="321" priority="55">
      <formula>$AE$2="電気以外"</formula>
    </cfRule>
  </conditionalFormatting>
  <conditionalFormatting sqref="J8:J9">
    <cfRule type="expression" dxfId="320" priority="57">
      <formula>$J$7=$AF$3</formula>
    </cfRule>
  </conditionalFormatting>
  <conditionalFormatting sqref="I13:L14">
    <cfRule type="expression" dxfId="319" priority="56">
      <formula>$J$11=$AI$2</formula>
    </cfRule>
  </conditionalFormatting>
  <conditionalFormatting sqref="J18:J19 L18:L19">
    <cfRule type="expression" dxfId="318" priority="54">
      <formula>AND($P$29="",$J$10=$AG$3)</formula>
    </cfRule>
  </conditionalFormatting>
  <conditionalFormatting sqref="P14:Q14">
    <cfRule type="expression" dxfId="317" priority="53">
      <formula>$P$14&lt;=0</formula>
    </cfRule>
  </conditionalFormatting>
  <conditionalFormatting sqref="H11:L14">
    <cfRule type="expression" dxfId="316" priority="52">
      <formula>$J$10=$AG$3</formula>
    </cfRule>
  </conditionalFormatting>
  <conditionalFormatting sqref="C25:M28 C61:M61 C29:G60 M29:M60">
    <cfRule type="expression" dxfId="315" priority="26">
      <formula>$J$10=$AG$3</formula>
    </cfRule>
  </conditionalFormatting>
  <conditionalFormatting sqref="R9:R10">
    <cfRule type="expression" dxfId="314" priority="595">
      <formula>OR($E$16=$AD$2,$E$16="")</formula>
    </cfRule>
  </conditionalFormatting>
  <conditionalFormatting sqref="R13:R14">
    <cfRule type="expression" dxfId="313" priority="596">
      <formula>OR($E$16=$AD$2,$E$16="")</formula>
    </cfRule>
  </conditionalFormatting>
  <conditionalFormatting sqref="L26 U26 U27:V29 L27:M28 L61:M61 M29:M60 U61:V61 V30:V60">
    <cfRule type="expression" dxfId="312" priority="597">
      <formula>$E$16=$AD$2</formula>
    </cfRule>
  </conditionalFormatting>
  <conditionalFormatting sqref="K26:K28 T26:T29 K61 T61">
    <cfRule type="expression" dxfId="311" priority="609">
      <formula>$E$16=$AD$3</formula>
    </cfRule>
  </conditionalFormatting>
  <conditionalFormatting sqref="J26:J28">
    <cfRule type="expression" dxfId="310" priority="617">
      <formula>$J$11=$AI$4</formula>
    </cfRule>
  </conditionalFormatting>
  <conditionalFormatting sqref="O25:V28 O61:V61 O29:Q60 S29:V29 S30:S60 V30:V60">
    <cfRule type="expression" dxfId="309" priority="20">
      <formula>$J$10=$AG$2</formula>
    </cfRule>
  </conditionalFormatting>
  <conditionalFormatting sqref="H26:I28">
    <cfRule type="expression" dxfId="308" priority="603">
      <formula>$J$11=$AI$3</formula>
    </cfRule>
    <cfRule type="expression" dxfId="307" priority="604">
      <formula>$J$11=$AI$2</formula>
    </cfRule>
  </conditionalFormatting>
  <conditionalFormatting sqref="H29:H60">
    <cfRule type="expression" dxfId="306" priority="17">
      <formula>$J$10=$AG$3</formula>
    </cfRule>
  </conditionalFormatting>
  <conditionalFormatting sqref="H29:H60">
    <cfRule type="expression" dxfId="305" priority="18">
      <formula>$J$11=$AI$3</formula>
    </cfRule>
  </conditionalFormatting>
  <conditionalFormatting sqref="H29:H60">
    <cfRule type="expression" dxfId="304" priority="19">
      <formula>$J$11=$AI$2</formula>
    </cfRule>
  </conditionalFormatting>
  <conditionalFormatting sqref="J29:J60">
    <cfRule type="expression" dxfId="303" priority="16">
      <formula>$J$11=$AI$4</formula>
    </cfRule>
  </conditionalFormatting>
  <conditionalFormatting sqref="J29:J60">
    <cfRule type="expression" dxfId="302" priority="15">
      <formula>$J$10=$AG$3</formula>
    </cfRule>
  </conditionalFormatting>
  <conditionalFormatting sqref="K29:K60">
    <cfRule type="expression" dxfId="301" priority="14">
      <formula>$E$16=$AD$3</formula>
    </cfRule>
  </conditionalFormatting>
  <conditionalFormatting sqref="K29:K60">
    <cfRule type="expression" dxfId="300" priority="13">
      <formula>$J$10=$AG$3</formula>
    </cfRule>
  </conditionalFormatting>
  <conditionalFormatting sqref="R29:R60">
    <cfRule type="expression" dxfId="299" priority="12">
      <formula>$J$10=$AG$2</formula>
    </cfRule>
  </conditionalFormatting>
  <conditionalFormatting sqref="T30:T60">
    <cfRule type="expression" dxfId="298" priority="10">
      <formula>$J$10=$AG$2</formula>
    </cfRule>
  </conditionalFormatting>
  <conditionalFormatting sqref="T30:T60">
    <cfRule type="expression" dxfId="297" priority="11">
      <formula>$E$16=$AD$3</formula>
    </cfRule>
  </conditionalFormatting>
  <conditionalFormatting sqref="L29:L60">
    <cfRule type="expression" dxfId="296" priority="9">
      <formula>$E$16=$AD$2</formula>
    </cfRule>
  </conditionalFormatting>
  <conditionalFormatting sqref="L29:L60">
    <cfRule type="expression" dxfId="295" priority="8">
      <formula>$J$10=$AG$3</formula>
    </cfRule>
  </conditionalFormatting>
  <conditionalFormatting sqref="U30:U60">
    <cfRule type="expression" dxfId="294" priority="6">
      <formula>$J$10=$AG$2</formula>
    </cfRule>
  </conditionalFormatting>
  <conditionalFormatting sqref="U30:U60">
    <cfRule type="expression" dxfId="293" priority="7">
      <formula>$E$16=$AD$2</formula>
    </cfRule>
  </conditionalFormatting>
  <conditionalFormatting sqref="I29:I60">
    <cfRule type="expression" dxfId="292" priority="1">
      <formula>$J$10=$AG$3</formula>
    </cfRule>
  </conditionalFormatting>
  <conditionalFormatting sqref="I29:I60">
    <cfRule type="expression" dxfId="291" priority="2">
      <formula>AND($E$14&lt;&gt;"",$AE$2&lt;&gt;"電気")</formula>
    </cfRule>
    <cfRule type="expression" dxfId="290" priority="3">
      <formula>$J$11=$AI$3</formula>
    </cfRule>
    <cfRule type="expression" dxfId="289" priority="4">
      <formula>$J$11=$AI$2</formula>
    </cfRule>
  </conditionalFormatting>
  <dataValidations count="21">
    <dataValidation operator="greaterThanOrEqual" allowBlank="1" showInputMessage="1" showErrorMessage="1" error="数値を入力してください" sqref="N17:O20" xr:uid="{18B1CD93-0098-4263-9A95-4DDE0E4009BF}"/>
    <dataValidation type="decimal" operator="greaterThanOrEqual" allowBlank="1" showInputMessage="1" showErrorMessage="1" error="数値を入力してください" sqref="P17" xr:uid="{0CD34E7F-255E-499B-BF05-4289DB6C64FB}">
      <formula1>0</formula1>
    </dataValidation>
    <dataValidation operator="greaterThanOrEqual" allowBlank="1" showInputMessage="1" showErrorMessage="1" sqref="Q17 U7:U8 U29:V29" xr:uid="{FF0812D6-AD7E-4629-9B6B-EE3FBFEA3B8B}"/>
    <dataValidation type="decimal" operator="greaterThanOrEqual" allowBlank="1" showInputMessage="1" showErrorMessage="1" sqref="AG46:AG67" xr:uid="{493978C5-6A6B-4BE3-ACE3-613FC1678B99}">
      <formula1>0</formula1>
    </dataValidation>
    <dataValidation type="list" allowBlank="1" showInputMessage="1" showErrorMessage="1" sqref="J10:L10" xr:uid="{4B26AB28-4FF8-4C2F-B479-D5236911C9D2}">
      <formula1>$AG$2:$AG$3</formula1>
    </dataValidation>
    <dataValidation type="list" allowBlank="1" showInputMessage="1" showErrorMessage="1" sqref="E16" xr:uid="{016A3338-E422-424D-97C3-CB362EE203BF}">
      <formula1>$AD$2:$AD$3</formula1>
    </dataValidation>
    <dataValidation type="list" allowBlank="1" showInputMessage="1" showErrorMessage="1" sqref="J7" xr:uid="{9863D1DB-8F54-44CF-8131-F9BC3742A7A0}">
      <formula1>$AF$2:$AF$3</formula1>
    </dataValidation>
    <dataValidation type="list" allowBlank="1" showInputMessage="1" showErrorMessage="1" sqref="AI46:AI67 T29" xr:uid="{782A5B01-9F15-46AC-A0C7-B8B2B89F7943}">
      <formula1>$AK$2:$AK$3</formula1>
    </dataValidation>
    <dataValidation type="list" allowBlank="1" showInputMessage="1" showErrorMessage="1" sqref="J14" xr:uid="{B145FE90-67B4-464F-8D4A-BF9040EF3C4A}">
      <formula1>$AH$2:$AH$3</formula1>
    </dataValidation>
    <dataValidation type="list" allowBlank="1" showInputMessage="1" showErrorMessage="1" sqref="J11" xr:uid="{72725C23-7A4A-42F9-850D-F13E699EC42F}">
      <formula1>$AI$2:$AI$4</formula1>
    </dataValidation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52F24A34-587C-4485-8DA6-5A5CF734330A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47646FC5-72D2-4FBB-83A4-9F94E59E403A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632D53AA-B29B-4351-8810-056293A0DF23}">
      <formula1>0</formula1>
    </dataValidation>
    <dataValidation type="decimal" operator="greaterThanOrEqual" showInputMessage="1" showErrorMessage="1" error="電圧を数値で入力してください" sqref="K14" xr:uid="{B87E3545-330D-4A67-8C79-8B59369AC261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49EBD3B4-0CE5-44AB-B550-1F930FFCF3DE}">
      <formula1>0</formula1>
      <formula2>1</formula2>
    </dataValidation>
    <dataValidation type="decimal" allowBlank="1" showInputMessage="1" showErrorMessage="1" error="力率を０～１の数値で入力してください" sqref="L14" xr:uid="{4B0C5D5D-6EF3-40D7-894D-A20C7BFBD177}">
      <formula1>0</formula1>
      <formula2>1</formula2>
    </dataValidation>
    <dataValidation type="decimal" operator="greaterThanOrEqual" allowBlank="1" showInputMessage="1" showErrorMessage="1" error="数値で入力してください。" sqref="H29:H60" xr:uid="{8C8D8696-79AC-4DF0-B837-C7CDE56A95FE}">
      <formula1>0</formula1>
    </dataValidation>
    <dataValidation type="decimal" operator="greaterThanOrEqual" allowBlank="1" showInputMessage="1" showErrorMessage="1" error="数値を入力してください。" sqref="J29:J60" xr:uid="{A3F84B9E-0C6E-434F-9899-E045C59D4B30}">
      <formula1>0</formula1>
    </dataValidation>
    <dataValidation type="decimal" operator="greaterThanOrEqual" allowBlank="1" showInputMessage="1" showErrorMessage="1" error="数値で入力してください" sqref="R29:R60" xr:uid="{9F37AC1D-F86B-47B1-8A57-E8AB242B6170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56DEB4D1-434B-428D-BBB2-8830FC997289}">
      <formula1>0</formula1>
    </dataValidation>
    <dataValidation type="whole" operator="greaterThanOrEqual" allowBlank="1" showInputMessage="1" showErrorMessage="1" error="数値で入力してください。" sqref="P10:Q10" xr:uid="{EABE969B-F7EC-4C37-9DBE-78790E0D8BF1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7D8A3D5C-FAD2-4050-A5DC-9D4E181FCBB1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2E1D430F-2DB3-4CD4-8F16-006C1203F9C0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7068B943-5392-4F29-A3E3-E79E6A90B504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74FB3-3A93-415C-BBC2-61C2E5104976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2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23046875" style="8" customWidth="1"/>
    <col min="16" max="19" width="15.53515625" style="8" customWidth="1"/>
    <col min="20" max="20" width="17.2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23046875" style="8" customWidth="1"/>
    <col min="25" max="25" width="3.4609375" style="8" hidden="1" customWidth="1" outlineLevel="1"/>
    <col min="26" max="26" width="28.69140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350" t="s">
        <v>9</v>
      </c>
      <c r="AN1" s="350"/>
    </row>
    <row r="2" spans="1:41" ht="51.75" customHeight="1" x14ac:dyDescent="0.35">
      <c r="A2" s="98"/>
      <c r="B2" s="345" t="s">
        <v>193</v>
      </c>
      <c r="C2" s="345"/>
      <c r="D2" s="345"/>
      <c r="E2" s="631"/>
      <c r="F2" s="631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214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284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215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285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260</v>
      </c>
      <c r="S6" s="355" t="s">
        <v>229</v>
      </c>
      <c r="T6" s="355"/>
      <c r="U6" s="355"/>
      <c r="V6" s="355"/>
      <c r="W6" s="102"/>
      <c r="X6" s="3"/>
      <c r="Y6" s="14"/>
      <c r="Z6" s="3"/>
    </row>
    <row r="7" spans="1:41" ht="22.5" customHeight="1" x14ac:dyDescent="0.35">
      <c r="B7" s="22"/>
      <c r="C7" s="352" t="s">
        <v>32</v>
      </c>
      <c r="D7" s="352"/>
      <c r="E7" s="23" t="s">
        <v>33</v>
      </c>
      <c r="F7" s="341" t="str">
        <f>IF(入力様式【No.1】!$F$7="","",入力様式【No.1】!$F$7)</f>
        <v/>
      </c>
      <c r="H7" s="356" t="s">
        <v>99</v>
      </c>
      <c r="I7" s="123" t="s">
        <v>208</v>
      </c>
      <c r="J7" s="632"/>
      <c r="K7" s="632"/>
      <c r="L7" s="632"/>
      <c r="N7" s="623" t="s">
        <v>256</v>
      </c>
      <c r="O7" s="624"/>
      <c r="P7" s="379" t="str">
        <f>IF(E13="","",E13)</f>
        <v/>
      </c>
      <c r="Q7" s="380"/>
      <c r="S7" s="609" t="s">
        <v>230</v>
      </c>
      <c r="T7" s="610"/>
      <c r="U7" s="615" t="str">
        <f>IF(P19="","",ROUNDDOWN(P19*INDEX(※エネルギー種別!F2:F33,MATCH(E14,※エネルギー種別!D2:D33,0))*0.0258/1000,3))</f>
        <v/>
      </c>
      <c r="V7" s="419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352" t="s">
        <v>34</v>
      </c>
      <c r="D8" s="352"/>
      <c r="E8" s="617" t="str">
        <f>IF(入力様式【No.1】!$E$8="","",入力様式【No.1】!$E$8)</f>
        <v/>
      </c>
      <c r="F8" s="617"/>
      <c r="G8" s="24"/>
      <c r="H8" s="357"/>
      <c r="I8" s="123" t="s">
        <v>209</v>
      </c>
      <c r="J8" s="630"/>
      <c r="K8" s="630"/>
      <c r="L8" s="630"/>
      <c r="N8" s="625"/>
      <c r="O8" s="626"/>
      <c r="P8" s="381"/>
      <c r="Q8" s="382"/>
      <c r="S8" s="611"/>
      <c r="T8" s="612"/>
      <c r="U8" s="616"/>
      <c r="V8" s="420"/>
      <c r="W8" s="128"/>
      <c r="X8" s="3"/>
    </row>
    <row r="9" spans="1:41" ht="22.5" customHeight="1" x14ac:dyDescent="0.2">
      <c r="B9" s="22"/>
      <c r="C9" s="352" t="s">
        <v>35</v>
      </c>
      <c r="D9" s="352"/>
      <c r="E9" s="617" t="str">
        <f>IF(入力様式【No.1】!$E$9="","",入力様式【No.1】!$E$9)</f>
        <v/>
      </c>
      <c r="F9" s="617"/>
      <c r="H9" s="358"/>
      <c r="I9" s="123" t="s">
        <v>210</v>
      </c>
      <c r="J9" s="630"/>
      <c r="K9" s="630"/>
      <c r="L9" s="630"/>
      <c r="N9" s="627"/>
      <c r="O9" s="628"/>
      <c r="P9" s="383"/>
      <c r="Q9" s="384"/>
      <c r="R9" s="24" t="s">
        <v>36</v>
      </c>
      <c r="S9" s="150"/>
      <c r="W9" s="128"/>
      <c r="X9" s="3"/>
      <c r="Z9" s="359" t="s">
        <v>37</v>
      </c>
    </row>
    <row r="10" spans="1:41" ht="22.5" customHeight="1" x14ac:dyDescent="0.35">
      <c r="B10" s="22"/>
      <c r="G10" s="24"/>
      <c r="H10" s="397" t="s">
        <v>3</v>
      </c>
      <c r="I10" s="398"/>
      <c r="J10" s="632"/>
      <c r="K10" s="632"/>
      <c r="L10" s="632"/>
      <c r="N10" s="452" t="str">
        <f>IF($E$16=$AD$2,AL2,IF($E$16=$AD$3,AL3,""))</f>
        <v/>
      </c>
      <c r="O10" s="620"/>
      <c r="P10" s="621"/>
      <c r="Q10" s="622"/>
      <c r="R10" s="27" t="s">
        <v>322</v>
      </c>
      <c r="S10" s="362"/>
      <c r="T10" s="362"/>
      <c r="U10" s="362"/>
      <c r="V10" s="362"/>
      <c r="W10" s="128"/>
      <c r="X10" s="3"/>
      <c r="Z10" s="360"/>
    </row>
    <row r="11" spans="1:41" ht="22.5" customHeight="1" x14ac:dyDescent="0.35">
      <c r="B11" s="22"/>
      <c r="C11" s="108" t="s">
        <v>38</v>
      </c>
      <c r="H11" s="363" t="s">
        <v>212</v>
      </c>
      <c r="I11" s="363" t="s">
        <v>211</v>
      </c>
      <c r="J11" s="613"/>
      <c r="K11" s="613"/>
      <c r="L11" s="613"/>
      <c r="S11" s="362"/>
      <c r="T11" s="362"/>
      <c r="U11" s="362"/>
      <c r="V11" s="362"/>
      <c r="W11" s="128"/>
      <c r="X11" s="3"/>
      <c r="Z11" s="360"/>
    </row>
    <row r="12" spans="1:41" ht="22.5" customHeight="1" x14ac:dyDescent="0.35">
      <c r="B12" s="22"/>
      <c r="C12" s="401" t="s">
        <v>40</v>
      </c>
      <c r="D12" s="402"/>
      <c r="E12" s="602"/>
      <c r="F12" s="603"/>
      <c r="G12" s="24"/>
      <c r="H12" s="364"/>
      <c r="I12" s="365"/>
      <c r="J12" s="613"/>
      <c r="K12" s="613"/>
      <c r="L12" s="613"/>
      <c r="N12" s="617" t="s">
        <v>220</v>
      </c>
      <c r="O12" s="617"/>
      <c r="P12" s="394" t="str">
        <f>IFERROR(INDEX(プルダウンリスト!P2:P13,MATCH(J16,プルダウンリスト!O2:O13,0)),"")</f>
        <v/>
      </c>
      <c r="Q12" s="394"/>
      <c r="S12" s="367"/>
      <c r="T12" s="367"/>
      <c r="U12" s="367"/>
      <c r="V12" s="367"/>
      <c r="W12" s="128"/>
      <c r="X12" s="3"/>
      <c r="Z12" s="361"/>
    </row>
    <row r="13" spans="1:41" ht="22.5" customHeight="1" x14ac:dyDescent="0.35">
      <c r="B13" s="22"/>
      <c r="C13" s="401" t="s">
        <v>254</v>
      </c>
      <c r="D13" s="402"/>
      <c r="E13" s="604"/>
      <c r="F13" s="605"/>
      <c r="H13" s="364"/>
      <c r="I13" s="363" t="s">
        <v>266</v>
      </c>
      <c r="J13" s="29" t="s">
        <v>4</v>
      </c>
      <c r="K13" s="29" t="s">
        <v>41</v>
      </c>
      <c r="L13" s="28" t="s">
        <v>42</v>
      </c>
      <c r="N13" s="618" t="s">
        <v>43</v>
      </c>
      <c r="O13" s="28" t="str">
        <f>IF($E$16=$AD$2,AM2,IF($E$16=$AD$3,AN2,""))</f>
        <v/>
      </c>
      <c r="P13" s="393" t="str">
        <f>IFERROR(ROUND(P10/365*J20,1),"")</f>
        <v/>
      </c>
      <c r="Q13" s="393"/>
      <c r="R13" s="8" t="str">
        <f>IF(R10="","",R10)</f>
        <v>kg</v>
      </c>
      <c r="S13" s="367"/>
      <c r="T13" s="367"/>
      <c r="U13" s="367"/>
      <c r="V13" s="367"/>
      <c r="W13" s="128"/>
      <c r="X13" s="3"/>
    </row>
    <row r="14" spans="1:41" ht="22.5" customHeight="1" x14ac:dyDescent="0.35">
      <c r="B14" s="22"/>
      <c r="C14" s="401" t="s">
        <v>44</v>
      </c>
      <c r="D14" s="402"/>
      <c r="E14" s="602"/>
      <c r="F14" s="603"/>
      <c r="G14" s="24"/>
      <c r="H14" s="365"/>
      <c r="I14" s="365"/>
      <c r="J14" s="30"/>
      <c r="K14" s="258"/>
      <c r="L14" s="30"/>
      <c r="N14" s="619"/>
      <c r="O14" s="28" t="str">
        <f>IF($E$16=$AD$2,AM3,IF($E$16=$AD$3,AN3,""))</f>
        <v/>
      </c>
      <c r="P14" s="393">
        <f>IFERROR(ROUND(IF(J10=AG2,IF(E16=AD2,K61,IF(E16=AD3,L61,"")),IF(J10=AG3,IF(E16=AD2,T61,IF(E16=AD3,U61,"")))),1),"")</f>
        <v>0</v>
      </c>
      <c r="Q14" s="393"/>
      <c r="R14" s="8" t="str">
        <f>IF(R10="","",R10)</f>
        <v>kg</v>
      </c>
      <c r="S14" s="370"/>
      <c r="T14" s="370"/>
      <c r="U14" s="369"/>
      <c r="V14" s="368"/>
      <c r="W14" s="31"/>
      <c r="X14" s="3"/>
    </row>
    <row r="15" spans="1:41" ht="22.5" customHeight="1" x14ac:dyDescent="0.35">
      <c r="B15" s="22"/>
      <c r="S15" s="370"/>
      <c r="T15" s="370"/>
      <c r="U15" s="369"/>
      <c r="V15" s="368"/>
      <c r="W15" s="31"/>
      <c r="X15" s="3"/>
      <c r="Z15" s="32" t="s">
        <v>46</v>
      </c>
      <c r="AA15" s="214" t="e">
        <f>J18+J19</f>
        <v>#VALUE!</v>
      </c>
    </row>
    <row r="16" spans="1:41" ht="22.5" customHeight="1" x14ac:dyDescent="0.35">
      <c r="B16" s="22"/>
      <c r="C16" s="371" t="s">
        <v>307</v>
      </c>
      <c r="D16" s="372"/>
      <c r="E16" s="598"/>
      <c r="F16" s="599"/>
      <c r="H16" s="408" t="s">
        <v>221</v>
      </c>
      <c r="I16" s="408"/>
      <c r="J16" s="608"/>
      <c r="K16" s="608"/>
      <c r="L16" s="608"/>
      <c r="N16" s="108" t="s">
        <v>49</v>
      </c>
      <c r="S16" s="103" t="s">
        <v>88</v>
      </c>
      <c r="W16" s="128"/>
      <c r="Z16" s="32" t="s">
        <v>50</v>
      </c>
      <c r="AA16" s="214" t="e">
        <f>L18+L19</f>
        <v>#VALUE!</v>
      </c>
    </row>
    <row r="17" spans="1:28" ht="22.5" customHeight="1" x14ac:dyDescent="0.35">
      <c r="B17" s="22"/>
      <c r="C17" s="373"/>
      <c r="D17" s="374"/>
      <c r="E17" s="600"/>
      <c r="F17" s="601"/>
      <c r="H17" s="408" t="s">
        <v>51</v>
      </c>
      <c r="I17" s="408"/>
      <c r="J17" s="220" t="s">
        <v>46</v>
      </c>
      <c r="K17" s="408" t="s">
        <v>52</v>
      </c>
      <c r="L17" s="220" t="s">
        <v>53</v>
      </c>
      <c r="N17" s="425" t="s">
        <v>54</v>
      </c>
      <c r="O17" s="426"/>
      <c r="P17" s="429" t="str">
        <f>IF(J22&lt;&gt;"","",IF(J10=AG2,I61,IF(J10=AG3,S61,"")))</f>
        <v/>
      </c>
      <c r="Q17" s="431" t="str">
        <f>IFERROR(IF(P17="","",VLOOKUP($E$14,プルダウンリスト!$E$2:$F$33,2,FALSE)),"")</f>
        <v/>
      </c>
      <c r="S17" s="108" t="s">
        <v>55</v>
      </c>
      <c r="W17" s="128"/>
      <c r="Z17" s="26" t="s">
        <v>56</v>
      </c>
      <c r="AA17" s="33" t="e">
        <f>AA16-AA15</f>
        <v>#VALUE!</v>
      </c>
      <c r="AB17" s="8" t="s">
        <v>57</v>
      </c>
    </row>
    <row r="18" spans="1:28" ht="22.5" customHeight="1" x14ac:dyDescent="0.35">
      <c r="B18" s="22"/>
      <c r="H18" s="408" t="s">
        <v>58</v>
      </c>
      <c r="I18" s="408"/>
      <c r="J18" s="217" t="str">
        <f>IF(AND(D29="",P29=""),"",IF($J$10=$AG$2,D29,IF($J$10=$AG$3,P29,"")))</f>
        <v/>
      </c>
      <c r="K18" s="408"/>
      <c r="L18" s="217" t="str">
        <f>IF(AND(D61="",P61=""),"",IF($J$10=$AG$2,D61,IF($J$10=$AG$3,P61,"")))</f>
        <v/>
      </c>
      <c r="N18" s="427"/>
      <c r="O18" s="428"/>
      <c r="P18" s="430"/>
      <c r="Q18" s="432"/>
      <c r="S18" s="614"/>
      <c r="T18" s="614"/>
      <c r="U18" s="614"/>
      <c r="V18" s="614"/>
      <c r="W18" s="129"/>
      <c r="Z18" s="26" t="s">
        <v>59</v>
      </c>
      <c r="AA18" s="34" t="e">
        <f>ROUNDDOWN(AA17,1)</f>
        <v>#VALUE!</v>
      </c>
      <c r="AB18" s="8" t="s">
        <v>57</v>
      </c>
    </row>
    <row r="19" spans="1:28" ht="22.5" customHeight="1" x14ac:dyDescent="0.35">
      <c r="B19" s="22"/>
      <c r="H19" s="408" t="s">
        <v>60</v>
      </c>
      <c r="I19" s="408"/>
      <c r="J19" s="218" t="str">
        <f>IF(AND(E29="",Q29=""),"",IF($J$10=$AG$2,E29,IF($J$10=$AG$3,Q29,"")))</f>
        <v/>
      </c>
      <c r="K19" s="408"/>
      <c r="L19" s="219" t="str">
        <f>IF(AND(F61="",Q61=""),"",IF($J$10=$AG$2,F61,IF($J$10=$AG$3,Q61,"")))</f>
        <v/>
      </c>
      <c r="N19" s="425" t="s">
        <v>228</v>
      </c>
      <c r="O19" s="426"/>
      <c r="P19" s="448" t="str">
        <f>IFERROR(ROUND(P17/J21*24*365,1),"")</f>
        <v/>
      </c>
      <c r="Q19" s="449" t="str">
        <f>IF(P19="","",Q17)</f>
        <v/>
      </c>
      <c r="S19" s="614"/>
      <c r="T19" s="614"/>
      <c r="U19" s="614"/>
      <c r="V19" s="614"/>
      <c r="W19" s="129"/>
      <c r="Z19" s="24"/>
      <c r="AA19" s="24"/>
    </row>
    <row r="20" spans="1:28" ht="22.5" customHeight="1" x14ac:dyDescent="0.35">
      <c r="B20" s="22"/>
      <c r="H20" s="408" t="s">
        <v>61</v>
      </c>
      <c r="I20" s="408"/>
      <c r="J20" s="410" t="str">
        <f>IFERROR(IF(OR(J18="",J19="",L18="",L19=""),"",AA18),"")</f>
        <v/>
      </c>
      <c r="K20" s="410"/>
      <c r="L20" s="410"/>
      <c r="N20" s="427"/>
      <c r="O20" s="428"/>
      <c r="P20" s="448"/>
      <c r="Q20" s="449"/>
      <c r="S20" s="614"/>
      <c r="T20" s="614"/>
      <c r="U20" s="614"/>
      <c r="V20" s="614"/>
      <c r="W20" s="129"/>
      <c r="Z20" s="26" t="s">
        <v>222</v>
      </c>
      <c r="AA20" s="32" t="e">
        <f>VLOOKUP(入力様式【No.10】!J16,プルダウンリスト!O2:P13,2,FALSE)</f>
        <v>#N/A</v>
      </c>
      <c r="AB20" s="8" t="s">
        <v>57</v>
      </c>
    </row>
    <row r="21" spans="1:28" ht="22.5" customHeight="1" x14ac:dyDescent="0.35">
      <c r="B21" s="22"/>
      <c r="H21" s="408" t="s">
        <v>62</v>
      </c>
      <c r="I21" s="408"/>
      <c r="J21" s="441" t="str">
        <f>IFERROR(IF(OR(J19="",L19=""),"",AA28),"")</f>
        <v/>
      </c>
      <c r="K21" s="441"/>
      <c r="L21" s="441"/>
      <c r="W21" s="25"/>
      <c r="X21" s="15"/>
      <c r="Z21" s="26" t="s">
        <v>223</v>
      </c>
      <c r="AA21" s="35" t="e">
        <f>AA20*24</f>
        <v>#N/A</v>
      </c>
      <c r="AB21" s="8" t="s">
        <v>63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268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267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444" t="s">
        <v>273</v>
      </c>
      <c r="I25" s="445"/>
      <c r="J25" s="446"/>
      <c r="K25" s="450" t="s">
        <v>274</v>
      </c>
      <c r="L25" s="606"/>
      <c r="M25" s="607"/>
      <c r="O25" s="45"/>
      <c r="P25" s="20"/>
      <c r="Q25" s="20"/>
      <c r="R25" s="349" t="s">
        <v>273</v>
      </c>
      <c r="S25" s="349"/>
      <c r="T25" s="346" t="s">
        <v>279</v>
      </c>
      <c r="U25" s="347"/>
      <c r="V25" s="348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442" t="s">
        <v>217</v>
      </c>
      <c r="I26" s="442"/>
      <c r="J26" s="211"/>
      <c r="K26" s="212" t="s">
        <v>64</v>
      </c>
      <c r="L26" s="442" t="s">
        <v>65</v>
      </c>
      <c r="M26" s="443"/>
      <c r="O26" s="48"/>
      <c r="P26" s="209"/>
      <c r="Q26" s="209"/>
      <c r="R26" s="210"/>
      <c r="S26" s="32" t="s">
        <v>270</v>
      </c>
      <c r="T26" s="213" t="s">
        <v>216</v>
      </c>
      <c r="U26" s="452" t="s">
        <v>65</v>
      </c>
      <c r="V26" s="453"/>
      <c r="W26" s="2"/>
      <c r="Z26" s="46" t="s">
        <v>66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437" t="s">
        <v>67</v>
      </c>
      <c r="E27" s="439" t="s">
        <v>286</v>
      </c>
      <c r="F27" s="439" t="s">
        <v>287</v>
      </c>
      <c r="G27" s="49" t="s">
        <v>68</v>
      </c>
      <c r="H27" s="50" t="s">
        <v>269</v>
      </c>
      <c r="I27" s="50" t="s">
        <v>69</v>
      </c>
      <c r="J27" s="51" t="s">
        <v>70</v>
      </c>
      <c r="K27" s="421" t="s">
        <v>7</v>
      </c>
      <c r="L27" s="423" t="s">
        <v>71</v>
      </c>
      <c r="M27" s="435" t="s">
        <v>72</v>
      </c>
      <c r="O27" s="48"/>
      <c r="P27" s="451" t="s">
        <v>67</v>
      </c>
      <c r="Q27" s="451" t="s">
        <v>288</v>
      </c>
      <c r="R27" s="421" t="s">
        <v>271</v>
      </c>
      <c r="S27" s="52" t="s">
        <v>70</v>
      </c>
      <c r="T27" s="451" t="s">
        <v>7</v>
      </c>
      <c r="U27" s="423" t="s">
        <v>71</v>
      </c>
      <c r="V27" s="435" t="s">
        <v>72</v>
      </c>
      <c r="W27" s="53"/>
      <c r="Z27" s="54"/>
      <c r="AA27" s="54"/>
    </row>
    <row r="28" spans="1:28" ht="22.5" customHeight="1" thickBot="1" x14ac:dyDescent="0.4">
      <c r="C28" s="48"/>
      <c r="D28" s="438"/>
      <c r="E28" s="440"/>
      <c r="F28" s="439"/>
      <c r="G28" s="55" t="s">
        <v>74</v>
      </c>
      <c r="H28" s="56" t="s">
        <v>75</v>
      </c>
      <c r="I28" s="57" t="s">
        <v>76</v>
      </c>
      <c r="J28" s="57" t="str">
        <f>Q17</f>
        <v/>
      </c>
      <c r="K28" s="434"/>
      <c r="L28" s="424"/>
      <c r="M28" s="436"/>
      <c r="O28" s="58"/>
      <c r="P28" s="421"/>
      <c r="Q28" s="421"/>
      <c r="R28" s="422"/>
      <c r="S28" s="59" t="str">
        <f>Q17</f>
        <v/>
      </c>
      <c r="T28" s="421"/>
      <c r="U28" s="424"/>
      <c r="V28" s="436"/>
      <c r="W28" s="53"/>
      <c r="Z28" s="32" t="s">
        <v>77</v>
      </c>
      <c r="AA28" s="60" t="e">
        <f>AA17*24</f>
        <v>#VALUE!</v>
      </c>
      <c r="AB28" s="8" t="s">
        <v>63</v>
      </c>
    </row>
    <row r="29" spans="1:28" ht="22.5" customHeight="1" thickBot="1" x14ac:dyDescent="0.4">
      <c r="A29" s="342" t="e">
        <f>VALUE(TEXT(G29,"[h]"))+MINUTE(G29)/60</f>
        <v>#VALUE!</v>
      </c>
      <c r="C29" s="133" t="s">
        <v>78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78</v>
      </c>
      <c r="P29" s="221"/>
      <c r="Q29" s="72"/>
      <c r="R29" s="64"/>
      <c r="S29" s="130" t="s">
        <v>25</v>
      </c>
      <c r="T29" s="223" t="s">
        <v>79</v>
      </c>
      <c r="U29" s="259" t="s">
        <v>312</v>
      </c>
      <c r="V29" s="260" t="s">
        <v>312</v>
      </c>
      <c r="W29" s="71"/>
      <c r="Z29" s="24"/>
      <c r="AA29" s="24"/>
    </row>
    <row r="30" spans="1:28" ht="22.5" customHeight="1" x14ac:dyDescent="0.35">
      <c r="A30" s="342" t="e">
        <f t="shared" ref="A30:A60" si="1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ref="I30:I60" si="2">IF($D30="","",IF($J$14="三相",ROUND(SQRT(3)*$K$14*$L$14*$H30*$A30/1000,1),ROUND($K$14*$L$14*$H30*$A30/1000,1)))</f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80</v>
      </c>
      <c r="AA30" s="32">
        <v>168</v>
      </c>
      <c r="AB30" s="8" t="s">
        <v>74</v>
      </c>
    </row>
    <row r="31" spans="1:28" ht="22.5" customHeight="1" x14ac:dyDescent="0.35">
      <c r="A31" s="342" t="e">
        <f t="shared" si="1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2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238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342" t="e">
        <f t="shared" si="1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2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238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342" t="e">
        <f t="shared" si="1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2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238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342" t="e">
        <f t="shared" si="1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2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238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342" t="e">
        <f t="shared" si="1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2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238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342" t="e">
        <f t="shared" si="1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2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342" t="e">
        <f t="shared" si="1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2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342" t="e">
        <f t="shared" si="1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2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342" t="e">
        <f t="shared" si="1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2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342" t="e">
        <f t="shared" si="1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2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342" t="e">
        <f t="shared" si="1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2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342" t="e">
        <f t="shared" si="1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2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342" t="e">
        <f t="shared" si="1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2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342" t="e">
        <f t="shared" si="1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2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342" t="e">
        <f t="shared" si="1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2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342" t="e">
        <f t="shared" si="1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2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342" t="e">
        <f t="shared" si="1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2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342" t="e">
        <f t="shared" si="1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2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342" t="e">
        <f t="shared" si="1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2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342" t="e">
        <f t="shared" si="1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2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342" t="e">
        <f t="shared" si="1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2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342" t="e">
        <f t="shared" si="1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2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342" t="e">
        <f t="shared" si="1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2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342" t="e">
        <f t="shared" si="1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2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342" t="e">
        <f t="shared" si="1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2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342" t="e">
        <f t="shared" si="1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2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342" t="e">
        <f t="shared" si="1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2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342" t="e">
        <f t="shared" si="1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2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342" t="e">
        <f t="shared" si="1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2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342" t="e">
        <f t="shared" si="1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2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81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08" t="s">
        <v>323</v>
      </c>
      <c r="H61" s="208" t="s">
        <v>196</v>
      </c>
      <c r="I61" s="411" t="str">
        <f>IF(IF(J11=AI4,SUM(I29:I60),SUM(J29:J60))&lt;&gt;0,IF(J11=AI4,SUM(I29:I60),SUM(J29:J60)),"")</f>
        <v/>
      </c>
      <c r="J61" s="412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81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196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YGcthTy/dosyuS5Z8aDzWZQulGrbgudDoMQhxncnUt5sBQYppnNxzkIrxvxtPcMe9LGKWcbIaeI9a/UkmbDjOg==" saltValue="U+Xmit9pYcWZ61nvnm512Q==" spinCount="100000" sheet="1" objects="1" scenarios="1" selectLockedCells="1"/>
  <mergeCells count="82"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T25:V25"/>
    <mergeCell ref="R25:S25"/>
    <mergeCell ref="V14:V15"/>
    <mergeCell ref="S14:T15"/>
    <mergeCell ref="U14:U15"/>
    <mergeCell ref="H17:I17"/>
    <mergeCell ref="K17:K19"/>
    <mergeCell ref="N12:O12"/>
    <mergeCell ref="N19:O20"/>
    <mergeCell ref="H16:I16"/>
    <mergeCell ref="J16:L16"/>
    <mergeCell ref="N17:O18"/>
    <mergeCell ref="V27:V28"/>
    <mergeCell ref="T27:T28"/>
    <mergeCell ref="U27:U28"/>
    <mergeCell ref="U26:V26"/>
    <mergeCell ref="M27:M28"/>
    <mergeCell ref="P27:P28"/>
    <mergeCell ref="Q27:Q28"/>
    <mergeCell ref="R27:R28"/>
    <mergeCell ref="D27:D28"/>
    <mergeCell ref="E27:E28"/>
    <mergeCell ref="F27:F28"/>
    <mergeCell ref="K27:K28"/>
    <mergeCell ref="L27:L28"/>
    <mergeCell ref="I61:J61"/>
    <mergeCell ref="H21:I21"/>
    <mergeCell ref="J21:L21"/>
    <mergeCell ref="H26:I26"/>
    <mergeCell ref="L26:M26"/>
    <mergeCell ref="H25:J25"/>
    <mergeCell ref="K25:M25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C12:D12"/>
    <mergeCell ref="E12:F12"/>
    <mergeCell ref="C13:D13"/>
    <mergeCell ref="C16:D17"/>
    <mergeCell ref="E16:F17"/>
  </mergeCells>
  <phoneticPr fontId="4"/>
  <conditionalFormatting sqref="H11:L11 I13:L13 J12:L12 J14:L14">
    <cfRule type="expression" dxfId="288" priority="55">
      <formula>$AE$2="電気以外"</formula>
    </cfRule>
  </conditionalFormatting>
  <conditionalFormatting sqref="J8:J9">
    <cfRule type="expression" dxfId="287" priority="57">
      <formula>$J$7=$AF$3</formula>
    </cfRule>
  </conditionalFormatting>
  <conditionalFormatting sqref="I13:L14">
    <cfRule type="expression" dxfId="286" priority="56">
      <formula>$J$11=$AI$2</formula>
    </cfRule>
  </conditionalFormatting>
  <conditionalFormatting sqref="J18:J19 L18:L19">
    <cfRule type="expression" dxfId="285" priority="54">
      <formula>AND($P$29="",$J$10=$AG$3)</formula>
    </cfRule>
  </conditionalFormatting>
  <conditionalFormatting sqref="P14:Q14">
    <cfRule type="expression" dxfId="284" priority="53">
      <formula>$P$14&lt;=0</formula>
    </cfRule>
  </conditionalFormatting>
  <conditionalFormatting sqref="H11:L14">
    <cfRule type="expression" dxfId="283" priority="52">
      <formula>$J$10=$AG$3</formula>
    </cfRule>
  </conditionalFormatting>
  <conditionalFormatting sqref="C25:M28 C61:M61 C29:G60 M29:M60">
    <cfRule type="expression" dxfId="282" priority="26">
      <formula>$J$10=$AG$3</formula>
    </cfRule>
  </conditionalFormatting>
  <conditionalFormatting sqref="R9:R10">
    <cfRule type="expression" dxfId="281" priority="572">
      <formula>OR($E$16=$AD$2,$E$16="")</formula>
    </cfRule>
  </conditionalFormatting>
  <conditionalFormatting sqref="R13:R14">
    <cfRule type="expression" dxfId="280" priority="573">
      <formula>OR($E$16=$AD$2,$E$16="")</formula>
    </cfRule>
  </conditionalFormatting>
  <conditionalFormatting sqref="L26 U26 U27:V29 L27:M28 L61:M61 M29:M60 U61:V61 V30:V60">
    <cfRule type="expression" dxfId="279" priority="574">
      <formula>$E$16=$AD$2</formula>
    </cfRule>
  </conditionalFormatting>
  <conditionalFormatting sqref="K26:K28 T26:T29 K61 T61">
    <cfRule type="expression" dxfId="278" priority="586">
      <formula>$E$16=$AD$3</formula>
    </cfRule>
  </conditionalFormatting>
  <conditionalFormatting sqref="J26:J28">
    <cfRule type="expression" dxfId="277" priority="594">
      <formula>$J$11=$AI$4</formula>
    </cfRule>
  </conditionalFormatting>
  <conditionalFormatting sqref="O25:V28 O61:V61 O29:Q60 S29:V29 S30:S60 V30:V60">
    <cfRule type="expression" dxfId="276" priority="20">
      <formula>$J$10=$AG$2</formula>
    </cfRule>
  </conditionalFormatting>
  <conditionalFormatting sqref="H26:I28">
    <cfRule type="expression" dxfId="275" priority="581">
      <formula>$J$11=$AI$2</formula>
    </cfRule>
    <cfRule type="expression" dxfId="274" priority="580">
      <formula>$J$11=$AI$3</formula>
    </cfRule>
  </conditionalFormatting>
  <conditionalFormatting sqref="H29:H60">
    <cfRule type="expression" dxfId="273" priority="17">
      <formula>$J$10=$AG$3</formula>
    </cfRule>
  </conditionalFormatting>
  <conditionalFormatting sqref="H29:H60">
    <cfRule type="expression" dxfId="272" priority="18">
      <formula>$J$11=$AI$3</formula>
    </cfRule>
  </conditionalFormatting>
  <conditionalFormatting sqref="H29:H60">
    <cfRule type="expression" dxfId="271" priority="19">
      <formula>$J$11=$AI$2</formula>
    </cfRule>
  </conditionalFormatting>
  <conditionalFormatting sqref="J29:J60">
    <cfRule type="expression" dxfId="270" priority="16">
      <formula>$J$11=$AI$4</formula>
    </cfRule>
  </conditionalFormatting>
  <conditionalFormatting sqref="J29:J60">
    <cfRule type="expression" dxfId="269" priority="15">
      <formula>$J$10=$AG$3</formula>
    </cfRule>
  </conditionalFormatting>
  <conditionalFormatting sqref="K29:K60">
    <cfRule type="expression" dxfId="268" priority="14">
      <formula>$E$16=$AD$3</formula>
    </cfRule>
  </conditionalFormatting>
  <conditionalFormatting sqref="K29:K60">
    <cfRule type="expression" dxfId="267" priority="13">
      <formula>$J$10=$AG$3</formula>
    </cfRule>
  </conditionalFormatting>
  <conditionalFormatting sqref="R29:R60">
    <cfRule type="expression" dxfId="266" priority="12">
      <formula>$J$10=$AG$2</formula>
    </cfRule>
  </conditionalFormatting>
  <conditionalFormatting sqref="T30:T60">
    <cfRule type="expression" dxfId="265" priority="10">
      <formula>$J$10=$AG$2</formula>
    </cfRule>
  </conditionalFormatting>
  <conditionalFormatting sqref="T30:T60">
    <cfRule type="expression" dxfId="264" priority="11">
      <formula>$E$16=$AD$3</formula>
    </cfRule>
  </conditionalFormatting>
  <conditionalFormatting sqref="L29:L60">
    <cfRule type="expression" dxfId="263" priority="9">
      <formula>$E$16=$AD$2</formula>
    </cfRule>
  </conditionalFormatting>
  <conditionalFormatting sqref="L29:L60">
    <cfRule type="expression" dxfId="262" priority="8">
      <formula>$J$10=$AG$3</formula>
    </cfRule>
  </conditionalFormatting>
  <conditionalFormatting sqref="U30:U60">
    <cfRule type="expression" dxfId="261" priority="6">
      <formula>$J$10=$AG$2</formula>
    </cfRule>
  </conditionalFormatting>
  <conditionalFormatting sqref="U30:U60">
    <cfRule type="expression" dxfId="260" priority="7">
      <formula>$E$16=$AD$2</formula>
    </cfRule>
  </conditionalFormatting>
  <conditionalFormatting sqref="I29:I60">
    <cfRule type="expression" dxfId="259" priority="1">
      <formula>$J$10=$AG$3</formula>
    </cfRule>
  </conditionalFormatting>
  <conditionalFormatting sqref="I29:I60">
    <cfRule type="expression" dxfId="258" priority="2">
      <formula>AND($E$14&lt;&gt;"",$AE$2&lt;&gt;"電気")</formula>
    </cfRule>
    <cfRule type="expression" dxfId="257" priority="3">
      <formula>$J$11=$AI$3</formula>
    </cfRule>
    <cfRule type="expression" dxfId="256" priority="4">
      <formula>$J$11=$AI$2</formula>
    </cfRule>
  </conditionalFormatting>
  <dataValidations count="21">
    <dataValidation type="list" allowBlank="1" showInputMessage="1" showErrorMessage="1" sqref="J11" xr:uid="{3E432D1F-B37C-45DE-933F-67E948038D50}">
      <formula1>$AI$2:$AI$4</formula1>
    </dataValidation>
    <dataValidation type="list" allowBlank="1" showInputMessage="1" showErrorMessage="1" sqref="J14" xr:uid="{79562BB7-B316-4145-B566-DA89A58F918F}">
      <formula1>$AH$2:$AH$3</formula1>
    </dataValidation>
    <dataValidation type="list" allowBlank="1" showInputMessage="1" showErrorMessage="1" sqref="AI46:AI67 T29" xr:uid="{3F94F741-AD0F-4905-B645-FA13DFE0F09E}">
      <formula1>$AK$2:$AK$3</formula1>
    </dataValidation>
    <dataValidation type="list" allowBlank="1" showInputMessage="1" showErrorMessage="1" sqref="J7" xr:uid="{C71B5B49-7F32-4602-915E-E33F7FB57034}">
      <formula1>$AF$2:$AF$3</formula1>
    </dataValidation>
    <dataValidation type="list" allowBlank="1" showInputMessage="1" showErrorMessage="1" sqref="E16" xr:uid="{AC11B54B-90C0-4E49-95D0-665EABC355D0}">
      <formula1>$AD$2:$AD$3</formula1>
    </dataValidation>
    <dataValidation type="list" allowBlank="1" showInputMessage="1" showErrorMessage="1" sqref="J10:L10" xr:uid="{59952C8D-EC68-4227-B147-B416615A32B7}">
      <formula1>$AG$2:$AG$3</formula1>
    </dataValidation>
    <dataValidation type="decimal" operator="greaterThanOrEqual" allowBlank="1" showInputMessage="1" showErrorMessage="1" sqref="AG46:AG67" xr:uid="{63C93DE1-2968-4750-8BD8-CEB3E1BB45A3}">
      <formula1>0</formula1>
    </dataValidation>
    <dataValidation operator="greaterThanOrEqual" allowBlank="1" showInputMessage="1" showErrorMessage="1" sqref="Q17 U7:U8 U29:V29" xr:uid="{1E110E79-085C-4B96-976E-A0AE542EF5BC}"/>
    <dataValidation type="decimal" operator="greaterThanOrEqual" allowBlank="1" showInputMessage="1" showErrorMessage="1" error="数値を入力してください" sqref="P17" xr:uid="{A12ACD9D-2C75-4A05-94DB-A339D9E95B4F}">
      <formula1>0</formula1>
    </dataValidation>
    <dataValidation operator="greaterThanOrEqual" allowBlank="1" showInputMessage="1" showErrorMessage="1" error="数値を入力してください" sqref="N17:O20" xr:uid="{4AF872FD-5583-49BD-97E8-8450721D0026}"/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6502BC12-9DC6-404E-9F44-F61EFA7AB57C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51D97007-5324-45FA-938A-11AD0441D9F5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66C7646A-F01E-443B-B07D-E547A81F0A11}">
      <formula1>0</formula1>
    </dataValidation>
    <dataValidation type="decimal" operator="greaterThanOrEqual" showInputMessage="1" showErrorMessage="1" error="電圧を数値で入力してください" sqref="K14" xr:uid="{3CE0E5C4-5E89-40C1-B47C-504CA10E3F5F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D3B2ED4B-C331-4DFE-B937-09F223BB713D}">
      <formula1>0</formula1>
      <formula2>1</formula2>
    </dataValidation>
    <dataValidation type="decimal" allowBlank="1" showInputMessage="1" showErrorMessage="1" error="力率を０～１の数値で入力してください" sqref="L14" xr:uid="{1F077390-971A-48A5-93A6-A7237BC1DD04}">
      <formula1>0</formula1>
      <formula2>1</formula2>
    </dataValidation>
    <dataValidation type="decimal" operator="greaterThanOrEqual" allowBlank="1" showInputMessage="1" showErrorMessage="1" error="数値で入力してください。" sqref="H29:H60" xr:uid="{14FF1F88-4835-43D3-9B72-B968311CDAA4}">
      <formula1>0</formula1>
    </dataValidation>
    <dataValidation type="decimal" operator="greaterThanOrEqual" allowBlank="1" showInputMessage="1" showErrorMessage="1" error="数値を入力してください。" sqref="J29:J60" xr:uid="{35CBC9F6-E288-458B-BE2B-BE4C81E1D039}">
      <formula1>0</formula1>
    </dataValidation>
    <dataValidation type="decimal" operator="greaterThanOrEqual" allowBlank="1" showInputMessage="1" showErrorMessage="1" error="数値で入力してください" sqref="R29:R60" xr:uid="{5FBF19A6-17D1-4588-9C71-1BE48DE19907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B64DE1B3-4734-4BE0-9A37-92E14C380D82}">
      <formula1>0</formula1>
    </dataValidation>
    <dataValidation type="whole" operator="greaterThanOrEqual" allowBlank="1" showInputMessage="1" showErrorMessage="1" error="数値で入力してください。" sqref="P10:Q10" xr:uid="{C96A2456-1C28-4983-9240-4DF1408AE7A8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7C69997-21E9-4430-807D-208D810F2043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95BBB2F5-302B-4A8C-8FF1-C50029FEFF71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115FDC5D-49C6-42AF-A57F-362F00775667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4E7EF-BE7E-4C12-9891-F6381E843CD6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2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23046875" style="8" customWidth="1"/>
    <col min="16" max="19" width="15.53515625" style="8" customWidth="1"/>
    <col min="20" max="20" width="17.2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23046875" style="8" customWidth="1"/>
    <col min="25" max="25" width="3.4609375" style="8" hidden="1" customWidth="1" outlineLevel="1"/>
    <col min="26" max="26" width="28.69140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350" t="s">
        <v>9</v>
      </c>
      <c r="AN1" s="350"/>
    </row>
    <row r="2" spans="1:41" ht="51.75" customHeight="1" x14ac:dyDescent="0.35">
      <c r="A2" s="98"/>
      <c r="B2" s="345" t="s">
        <v>193</v>
      </c>
      <c r="C2" s="345"/>
      <c r="D2" s="345"/>
      <c r="E2" s="631"/>
      <c r="F2" s="631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214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284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215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285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260</v>
      </c>
      <c r="S6" s="355" t="s">
        <v>229</v>
      </c>
      <c r="T6" s="355"/>
      <c r="U6" s="355"/>
      <c r="V6" s="355"/>
      <c r="W6" s="102"/>
      <c r="X6" s="3"/>
      <c r="Y6" s="14"/>
      <c r="Z6" s="3"/>
    </row>
    <row r="7" spans="1:41" ht="22.5" customHeight="1" x14ac:dyDescent="0.35">
      <c r="B7" s="22"/>
      <c r="C7" s="352" t="s">
        <v>32</v>
      </c>
      <c r="D7" s="352"/>
      <c r="E7" s="23" t="s">
        <v>33</v>
      </c>
      <c r="F7" s="341" t="str">
        <f>IF(入力様式【No.1】!$F$7="","",入力様式【No.1】!$F$7)</f>
        <v/>
      </c>
      <c r="H7" s="356" t="s">
        <v>99</v>
      </c>
      <c r="I7" s="123" t="s">
        <v>208</v>
      </c>
      <c r="J7" s="632"/>
      <c r="K7" s="632"/>
      <c r="L7" s="632"/>
      <c r="N7" s="623" t="s">
        <v>256</v>
      </c>
      <c r="O7" s="624"/>
      <c r="P7" s="379" t="str">
        <f>IF(E13="","",E13)</f>
        <v/>
      </c>
      <c r="Q7" s="380"/>
      <c r="S7" s="609" t="s">
        <v>230</v>
      </c>
      <c r="T7" s="610"/>
      <c r="U7" s="615" t="str">
        <f>IF(P19="","",ROUNDDOWN(P19*INDEX(※エネルギー種別!F2:F33,MATCH(E14,※エネルギー種別!D2:D33,0))*0.0258/1000,3))</f>
        <v/>
      </c>
      <c r="V7" s="419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352" t="s">
        <v>34</v>
      </c>
      <c r="D8" s="352"/>
      <c r="E8" s="617" t="str">
        <f>IF(入力様式【No.1】!$E$8="","",入力様式【No.1】!$E$8)</f>
        <v/>
      </c>
      <c r="F8" s="617"/>
      <c r="G8" s="24"/>
      <c r="H8" s="357"/>
      <c r="I8" s="123" t="s">
        <v>209</v>
      </c>
      <c r="J8" s="630"/>
      <c r="K8" s="630"/>
      <c r="L8" s="630"/>
      <c r="N8" s="625"/>
      <c r="O8" s="626"/>
      <c r="P8" s="381"/>
      <c r="Q8" s="382"/>
      <c r="S8" s="611"/>
      <c r="T8" s="612"/>
      <c r="U8" s="616"/>
      <c r="V8" s="420"/>
      <c r="W8" s="128"/>
      <c r="X8" s="3"/>
    </row>
    <row r="9" spans="1:41" ht="22.5" customHeight="1" x14ac:dyDescent="0.2">
      <c r="B9" s="22"/>
      <c r="C9" s="352" t="s">
        <v>35</v>
      </c>
      <c r="D9" s="352"/>
      <c r="E9" s="617" t="str">
        <f>IF(入力様式【No.1】!$E$9="","",入力様式【No.1】!$E$9)</f>
        <v/>
      </c>
      <c r="F9" s="617"/>
      <c r="H9" s="358"/>
      <c r="I9" s="123" t="s">
        <v>210</v>
      </c>
      <c r="J9" s="630"/>
      <c r="K9" s="630"/>
      <c r="L9" s="630"/>
      <c r="N9" s="627"/>
      <c r="O9" s="628"/>
      <c r="P9" s="383"/>
      <c r="Q9" s="384"/>
      <c r="R9" s="24" t="s">
        <v>36</v>
      </c>
      <c r="S9" s="150"/>
      <c r="W9" s="128"/>
      <c r="X9" s="3"/>
      <c r="Z9" s="359" t="s">
        <v>37</v>
      </c>
    </row>
    <row r="10" spans="1:41" ht="22.5" customHeight="1" x14ac:dyDescent="0.35">
      <c r="B10" s="22"/>
      <c r="G10" s="24"/>
      <c r="H10" s="397" t="s">
        <v>3</v>
      </c>
      <c r="I10" s="398"/>
      <c r="J10" s="632"/>
      <c r="K10" s="632"/>
      <c r="L10" s="632"/>
      <c r="N10" s="452" t="str">
        <f>IF($E$16=$AD$2,AL2,IF($E$16=$AD$3,AL3,""))</f>
        <v/>
      </c>
      <c r="O10" s="620"/>
      <c r="P10" s="621"/>
      <c r="Q10" s="622"/>
      <c r="R10" s="27" t="s">
        <v>322</v>
      </c>
      <c r="S10" s="362"/>
      <c r="T10" s="362"/>
      <c r="U10" s="362"/>
      <c r="V10" s="362"/>
      <c r="W10" s="128"/>
      <c r="X10" s="3"/>
      <c r="Z10" s="360"/>
    </row>
    <row r="11" spans="1:41" ht="22.5" customHeight="1" x14ac:dyDescent="0.35">
      <c r="B11" s="22"/>
      <c r="C11" s="108" t="s">
        <v>38</v>
      </c>
      <c r="H11" s="363" t="s">
        <v>212</v>
      </c>
      <c r="I11" s="363" t="s">
        <v>211</v>
      </c>
      <c r="J11" s="613"/>
      <c r="K11" s="613"/>
      <c r="L11" s="613"/>
      <c r="S11" s="362"/>
      <c r="T11" s="362"/>
      <c r="U11" s="362"/>
      <c r="V11" s="362"/>
      <c r="W11" s="128"/>
      <c r="X11" s="3"/>
      <c r="Z11" s="360"/>
    </row>
    <row r="12" spans="1:41" ht="22.5" customHeight="1" x14ac:dyDescent="0.35">
      <c r="B12" s="22"/>
      <c r="C12" s="401" t="s">
        <v>40</v>
      </c>
      <c r="D12" s="402"/>
      <c r="E12" s="602"/>
      <c r="F12" s="603"/>
      <c r="G12" s="24"/>
      <c r="H12" s="364"/>
      <c r="I12" s="365"/>
      <c r="J12" s="613"/>
      <c r="K12" s="613"/>
      <c r="L12" s="613"/>
      <c r="N12" s="617" t="s">
        <v>220</v>
      </c>
      <c r="O12" s="617"/>
      <c r="P12" s="394" t="str">
        <f>IFERROR(INDEX(プルダウンリスト!P2:P13,MATCH(J16,プルダウンリスト!O2:O13,0)),"")</f>
        <v/>
      </c>
      <c r="Q12" s="394"/>
      <c r="S12" s="367"/>
      <c r="T12" s="367"/>
      <c r="U12" s="367"/>
      <c r="V12" s="367"/>
      <c r="W12" s="128"/>
      <c r="X12" s="3"/>
      <c r="Z12" s="361"/>
    </row>
    <row r="13" spans="1:41" ht="22.5" customHeight="1" x14ac:dyDescent="0.35">
      <c r="B13" s="22"/>
      <c r="C13" s="401" t="s">
        <v>254</v>
      </c>
      <c r="D13" s="402"/>
      <c r="E13" s="604"/>
      <c r="F13" s="605"/>
      <c r="H13" s="364"/>
      <c r="I13" s="363" t="s">
        <v>266</v>
      </c>
      <c r="J13" s="29" t="s">
        <v>4</v>
      </c>
      <c r="K13" s="29" t="s">
        <v>41</v>
      </c>
      <c r="L13" s="28" t="s">
        <v>42</v>
      </c>
      <c r="N13" s="618" t="s">
        <v>43</v>
      </c>
      <c r="O13" s="28" t="str">
        <f>IF($E$16=$AD$2,AM2,IF($E$16=$AD$3,AN2,""))</f>
        <v/>
      </c>
      <c r="P13" s="393" t="str">
        <f>IFERROR(ROUND(P10/365*J20,1),"")</f>
        <v/>
      </c>
      <c r="Q13" s="393"/>
      <c r="R13" s="8" t="str">
        <f>IF(R10="","",R10)</f>
        <v>kg</v>
      </c>
      <c r="S13" s="367"/>
      <c r="T13" s="367"/>
      <c r="U13" s="367"/>
      <c r="V13" s="367"/>
      <c r="W13" s="128"/>
      <c r="X13" s="3"/>
    </row>
    <row r="14" spans="1:41" ht="22.5" customHeight="1" x14ac:dyDescent="0.35">
      <c r="B14" s="22"/>
      <c r="C14" s="401" t="s">
        <v>44</v>
      </c>
      <c r="D14" s="402"/>
      <c r="E14" s="602"/>
      <c r="F14" s="603"/>
      <c r="G14" s="24"/>
      <c r="H14" s="365"/>
      <c r="I14" s="365"/>
      <c r="J14" s="30"/>
      <c r="K14" s="258"/>
      <c r="L14" s="30"/>
      <c r="N14" s="619"/>
      <c r="O14" s="28" t="str">
        <f>IF($E$16=$AD$2,AM3,IF($E$16=$AD$3,AN3,""))</f>
        <v/>
      </c>
      <c r="P14" s="393">
        <f>IFERROR(ROUND(IF(J10=AG2,IF(E16=AD2,K61,IF(E16=AD3,L61,"")),IF(J10=AG3,IF(E16=AD2,T61,IF(E16=AD3,U61,"")))),1),"")</f>
        <v>0</v>
      </c>
      <c r="Q14" s="393"/>
      <c r="R14" s="8" t="str">
        <f>IF(R10="","",R10)</f>
        <v>kg</v>
      </c>
      <c r="S14" s="370"/>
      <c r="T14" s="370"/>
      <c r="U14" s="369"/>
      <c r="V14" s="368"/>
      <c r="W14" s="31"/>
      <c r="X14" s="3"/>
    </row>
    <row r="15" spans="1:41" ht="22.5" customHeight="1" x14ac:dyDescent="0.35">
      <c r="B15" s="22"/>
      <c r="S15" s="370"/>
      <c r="T15" s="370"/>
      <c r="U15" s="369"/>
      <c r="V15" s="368"/>
      <c r="W15" s="31"/>
      <c r="X15" s="3"/>
      <c r="Z15" s="32" t="s">
        <v>46</v>
      </c>
      <c r="AA15" s="214" t="e">
        <f>J18+J19</f>
        <v>#VALUE!</v>
      </c>
    </row>
    <row r="16" spans="1:41" ht="22.5" customHeight="1" x14ac:dyDescent="0.35">
      <c r="B16" s="22"/>
      <c r="C16" s="371" t="s">
        <v>307</v>
      </c>
      <c r="D16" s="372"/>
      <c r="E16" s="598"/>
      <c r="F16" s="599"/>
      <c r="H16" s="408" t="s">
        <v>221</v>
      </c>
      <c r="I16" s="408"/>
      <c r="J16" s="608"/>
      <c r="K16" s="608"/>
      <c r="L16" s="608"/>
      <c r="N16" s="108" t="s">
        <v>49</v>
      </c>
      <c r="S16" s="103" t="s">
        <v>88</v>
      </c>
      <c r="W16" s="128"/>
      <c r="Z16" s="32" t="s">
        <v>50</v>
      </c>
      <c r="AA16" s="214" t="e">
        <f>L18+L19</f>
        <v>#VALUE!</v>
      </c>
    </row>
    <row r="17" spans="1:28" ht="22.5" customHeight="1" x14ac:dyDescent="0.35">
      <c r="B17" s="22"/>
      <c r="C17" s="373"/>
      <c r="D17" s="374"/>
      <c r="E17" s="600"/>
      <c r="F17" s="601"/>
      <c r="H17" s="408" t="s">
        <v>51</v>
      </c>
      <c r="I17" s="408"/>
      <c r="J17" s="220" t="s">
        <v>46</v>
      </c>
      <c r="K17" s="408" t="s">
        <v>52</v>
      </c>
      <c r="L17" s="220" t="s">
        <v>53</v>
      </c>
      <c r="N17" s="425" t="s">
        <v>54</v>
      </c>
      <c r="O17" s="426"/>
      <c r="P17" s="429" t="str">
        <f>IF(J22&lt;&gt;"","",IF(J10=AG2,I61,IF(J10=AG3,S61,"")))</f>
        <v/>
      </c>
      <c r="Q17" s="431" t="str">
        <f>IFERROR(IF(P17="","",VLOOKUP($E$14,プルダウンリスト!$E$2:$F$33,2,FALSE)),"")</f>
        <v/>
      </c>
      <c r="S17" s="108" t="s">
        <v>55</v>
      </c>
      <c r="W17" s="128"/>
      <c r="Z17" s="26" t="s">
        <v>56</v>
      </c>
      <c r="AA17" s="33" t="e">
        <f>AA16-AA15</f>
        <v>#VALUE!</v>
      </c>
      <c r="AB17" s="8" t="s">
        <v>57</v>
      </c>
    </row>
    <row r="18" spans="1:28" ht="22.5" customHeight="1" x14ac:dyDescent="0.35">
      <c r="B18" s="22"/>
      <c r="H18" s="408" t="s">
        <v>58</v>
      </c>
      <c r="I18" s="408"/>
      <c r="J18" s="217" t="str">
        <f>IF(AND(D29="",P29=""),"",IF($J$10=$AG$2,D29,IF($J$10=$AG$3,P29,"")))</f>
        <v/>
      </c>
      <c r="K18" s="408"/>
      <c r="L18" s="217" t="str">
        <f>IF(AND(D61="",P61=""),"",IF($J$10=$AG$2,D61,IF($J$10=$AG$3,P61,"")))</f>
        <v/>
      </c>
      <c r="N18" s="427"/>
      <c r="O18" s="428"/>
      <c r="P18" s="430"/>
      <c r="Q18" s="432"/>
      <c r="S18" s="614"/>
      <c r="T18" s="614"/>
      <c r="U18" s="614"/>
      <c r="V18" s="614"/>
      <c r="W18" s="129"/>
      <c r="Z18" s="26" t="s">
        <v>59</v>
      </c>
      <c r="AA18" s="34" t="e">
        <f>ROUNDDOWN(AA17,1)</f>
        <v>#VALUE!</v>
      </c>
      <c r="AB18" s="8" t="s">
        <v>57</v>
      </c>
    </row>
    <row r="19" spans="1:28" ht="22.5" customHeight="1" x14ac:dyDescent="0.35">
      <c r="B19" s="22"/>
      <c r="H19" s="408" t="s">
        <v>60</v>
      </c>
      <c r="I19" s="408"/>
      <c r="J19" s="218" t="str">
        <f>IF(AND(E29="",Q29=""),"",IF($J$10=$AG$2,E29,IF($J$10=$AG$3,Q29,"")))</f>
        <v/>
      </c>
      <c r="K19" s="408"/>
      <c r="L19" s="219" t="str">
        <f>IF(AND(F61="",Q61=""),"",IF($J$10=$AG$2,F61,IF($J$10=$AG$3,Q61,"")))</f>
        <v/>
      </c>
      <c r="N19" s="425" t="s">
        <v>228</v>
      </c>
      <c r="O19" s="426"/>
      <c r="P19" s="448" t="str">
        <f>IFERROR(ROUND(P17/J21*24*365,1),"")</f>
        <v/>
      </c>
      <c r="Q19" s="449" t="str">
        <f>IF(P19="","",Q17)</f>
        <v/>
      </c>
      <c r="S19" s="614"/>
      <c r="T19" s="614"/>
      <c r="U19" s="614"/>
      <c r="V19" s="614"/>
      <c r="W19" s="129"/>
      <c r="Z19" s="24"/>
      <c r="AA19" s="24"/>
    </row>
    <row r="20" spans="1:28" ht="22.5" customHeight="1" x14ac:dyDescent="0.35">
      <c r="B20" s="22"/>
      <c r="H20" s="408" t="s">
        <v>61</v>
      </c>
      <c r="I20" s="408"/>
      <c r="J20" s="410" t="str">
        <f>IFERROR(IF(OR(J18="",J19="",L18="",L19=""),"",AA18),"")</f>
        <v/>
      </c>
      <c r="K20" s="410"/>
      <c r="L20" s="410"/>
      <c r="N20" s="427"/>
      <c r="O20" s="428"/>
      <c r="P20" s="448"/>
      <c r="Q20" s="449"/>
      <c r="S20" s="614"/>
      <c r="T20" s="614"/>
      <c r="U20" s="614"/>
      <c r="V20" s="614"/>
      <c r="W20" s="129"/>
      <c r="Z20" s="26" t="s">
        <v>222</v>
      </c>
      <c r="AA20" s="32" t="e">
        <f>VLOOKUP(入力様式【No.11】!J16,プルダウンリスト!O2:P13,2,FALSE)</f>
        <v>#N/A</v>
      </c>
      <c r="AB20" s="8" t="s">
        <v>57</v>
      </c>
    </row>
    <row r="21" spans="1:28" ht="22.5" customHeight="1" x14ac:dyDescent="0.35">
      <c r="B21" s="22"/>
      <c r="H21" s="408" t="s">
        <v>62</v>
      </c>
      <c r="I21" s="408"/>
      <c r="J21" s="441" t="str">
        <f>IFERROR(IF(OR(J19="",L19=""),"",AA28),"")</f>
        <v/>
      </c>
      <c r="K21" s="441"/>
      <c r="L21" s="441"/>
      <c r="W21" s="25"/>
      <c r="X21" s="15"/>
      <c r="Z21" s="26" t="s">
        <v>223</v>
      </c>
      <c r="AA21" s="35" t="e">
        <f>AA20*24</f>
        <v>#N/A</v>
      </c>
      <c r="AB21" s="8" t="s">
        <v>63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268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267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444" t="s">
        <v>273</v>
      </c>
      <c r="I25" s="445"/>
      <c r="J25" s="446"/>
      <c r="K25" s="450" t="s">
        <v>274</v>
      </c>
      <c r="L25" s="606"/>
      <c r="M25" s="607"/>
      <c r="O25" s="45"/>
      <c r="P25" s="20"/>
      <c r="Q25" s="20"/>
      <c r="R25" s="349" t="s">
        <v>273</v>
      </c>
      <c r="S25" s="349"/>
      <c r="T25" s="346" t="s">
        <v>279</v>
      </c>
      <c r="U25" s="347"/>
      <c r="V25" s="348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442" t="s">
        <v>217</v>
      </c>
      <c r="I26" s="442"/>
      <c r="J26" s="211"/>
      <c r="K26" s="212" t="s">
        <v>64</v>
      </c>
      <c r="L26" s="442" t="s">
        <v>65</v>
      </c>
      <c r="M26" s="443"/>
      <c r="O26" s="48"/>
      <c r="P26" s="209"/>
      <c r="Q26" s="209"/>
      <c r="R26" s="210"/>
      <c r="S26" s="32" t="s">
        <v>270</v>
      </c>
      <c r="T26" s="213" t="s">
        <v>216</v>
      </c>
      <c r="U26" s="452" t="s">
        <v>65</v>
      </c>
      <c r="V26" s="453"/>
      <c r="W26" s="2"/>
      <c r="Z26" s="46" t="s">
        <v>66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437" t="s">
        <v>67</v>
      </c>
      <c r="E27" s="439" t="s">
        <v>286</v>
      </c>
      <c r="F27" s="439" t="s">
        <v>287</v>
      </c>
      <c r="G27" s="49" t="s">
        <v>68</v>
      </c>
      <c r="H27" s="50" t="s">
        <v>269</v>
      </c>
      <c r="I27" s="50" t="s">
        <v>69</v>
      </c>
      <c r="J27" s="51" t="s">
        <v>70</v>
      </c>
      <c r="K27" s="421" t="s">
        <v>7</v>
      </c>
      <c r="L27" s="423" t="s">
        <v>71</v>
      </c>
      <c r="M27" s="435" t="s">
        <v>72</v>
      </c>
      <c r="O27" s="48"/>
      <c r="P27" s="451" t="s">
        <v>67</v>
      </c>
      <c r="Q27" s="451" t="s">
        <v>288</v>
      </c>
      <c r="R27" s="421" t="s">
        <v>271</v>
      </c>
      <c r="S27" s="52" t="s">
        <v>70</v>
      </c>
      <c r="T27" s="451" t="s">
        <v>7</v>
      </c>
      <c r="U27" s="423" t="s">
        <v>71</v>
      </c>
      <c r="V27" s="435" t="s">
        <v>72</v>
      </c>
      <c r="W27" s="53"/>
      <c r="Z27" s="54"/>
      <c r="AA27" s="54"/>
    </row>
    <row r="28" spans="1:28" ht="22.5" customHeight="1" thickBot="1" x14ac:dyDescent="0.4">
      <c r="C28" s="48"/>
      <c r="D28" s="438"/>
      <c r="E28" s="440"/>
      <c r="F28" s="439"/>
      <c r="G28" s="55" t="s">
        <v>74</v>
      </c>
      <c r="H28" s="56" t="s">
        <v>75</v>
      </c>
      <c r="I28" s="57" t="s">
        <v>76</v>
      </c>
      <c r="J28" s="57" t="str">
        <f>Q17</f>
        <v/>
      </c>
      <c r="K28" s="434"/>
      <c r="L28" s="424"/>
      <c r="M28" s="436"/>
      <c r="O28" s="58"/>
      <c r="P28" s="421"/>
      <c r="Q28" s="421"/>
      <c r="R28" s="422"/>
      <c r="S28" s="59" t="str">
        <f>Q17</f>
        <v/>
      </c>
      <c r="T28" s="421"/>
      <c r="U28" s="424"/>
      <c r="V28" s="436"/>
      <c r="W28" s="53"/>
      <c r="Z28" s="32" t="s">
        <v>77</v>
      </c>
      <c r="AA28" s="60" t="e">
        <f>AA17*24</f>
        <v>#VALUE!</v>
      </c>
      <c r="AB28" s="8" t="s">
        <v>63</v>
      </c>
    </row>
    <row r="29" spans="1:28" ht="22.5" customHeight="1" thickBot="1" x14ac:dyDescent="0.4">
      <c r="A29" s="342" t="e">
        <f>VALUE(TEXT(G29,"[h]"))+MINUTE(G29)/60</f>
        <v>#VALUE!</v>
      </c>
      <c r="C29" s="133" t="s">
        <v>78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78</v>
      </c>
      <c r="P29" s="221"/>
      <c r="Q29" s="72"/>
      <c r="R29" s="64"/>
      <c r="S29" s="130" t="s">
        <v>25</v>
      </c>
      <c r="T29" s="223" t="s">
        <v>79</v>
      </c>
      <c r="U29" s="259" t="s">
        <v>312</v>
      </c>
      <c r="V29" s="260" t="s">
        <v>312</v>
      </c>
      <c r="W29" s="71"/>
      <c r="Z29" s="24"/>
      <c r="AA29" s="24"/>
    </row>
    <row r="30" spans="1:28" ht="22.5" customHeight="1" x14ac:dyDescent="0.35">
      <c r="A30" s="342" t="e">
        <f t="shared" ref="A30:A60" si="1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ref="I30:I60" si="2">IF($D30="","",IF($J$14="三相",ROUND(SQRT(3)*$K$14*$L$14*$H30*$A30/1000,1),ROUND($K$14*$L$14*$H30*$A30/1000,1)))</f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80</v>
      </c>
      <c r="AA30" s="32">
        <v>168</v>
      </c>
      <c r="AB30" s="8" t="s">
        <v>74</v>
      </c>
    </row>
    <row r="31" spans="1:28" ht="22.5" customHeight="1" x14ac:dyDescent="0.35">
      <c r="A31" s="342" t="e">
        <f t="shared" si="1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2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238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342" t="e">
        <f t="shared" si="1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2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238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342" t="e">
        <f t="shared" si="1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2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238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342" t="e">
        <f t="shared" si="1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2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238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342" t="e">
        <f t="shared" si="1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2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238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342" t="e">
        <f t="shared" si="1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2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342" t="e">
        <f t="shared" si="1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2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342" t="e">
        <f t="shared" si="1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2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342" t="e">
        <f t="shared" si="1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2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342" t="e">
        <f t="shared" si="1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2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342" t="e">
        <f t="shared" si="1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2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342" t="e">
        <f t="shared" si="1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2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342" t="e">
        <f t="shared" si="1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2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342" t="e">
        <f t="shared" si="1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2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342" t="e">
        <f t="shared" si="1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2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342" t="e">
        <f t="shared" si="1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2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342" t="e">
        <f t="shared" si="1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2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342" t="e">
        <f t="shared" si="1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2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342" t="e">
        <f t="shared" si="1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2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342" t="e">
        <f t="shared" si="1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2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342" t="e">
        <f t="shared" si="1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2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342" t="e">
        <f t="shared" si="1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2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342" t="e">
        <f t="shared" si="1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2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342" t="e">
        <f t="shared" si="1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2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342" t="e">
        <f t="shared" si="1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2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342" t="e">
        <f t="shared" si="1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2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342" t="e">
        <f t="shared" si="1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2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342" t="e">
        <f t="shared" si="1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2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342" t="e">
        <f t="shared" si="1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2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342" t="e">
        <f t="shared" si="1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2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81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08" t="s">
        <v>323</v>
      </c>
      <c r="H61" s="208" t="s">
        <v>196</v>
      </c>
      <c r="I61" s="411" t="str">
        <f>IF(IF(J11=AI4,SUM(I29:I60),SUM(J29:J60))&lt;&gt;0,IF(J11=AI4,SUM(I29:I60),SUM(J29:J60)),"")</f>
        <v/>
      </c>
      <c r="J61" s="412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81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196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24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/lW3IIWACUYauIyAmTfq/r6hluV2+rkVrcO3k9v0qZRoDFE0LEEcKFkNKLghYFYkkx1BS8HjBShSiYAhPMPR3w==" saltValue="OEWL09K5dXhUpO62c3akzg==" spinCount="100000" sheet="1" objects="1" scenarios="1" selectLockedCells="1"/>
  <mergeCells count="82"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T25:V25"/>
    <mergeCell ref="R25:S25"/>
    <mergeCell ref="V14:V15"/>
    <mergeCell ref="S14:T15"/>
    <mergeCell ref="U14:U15"/>
    <mergeCell ref="H17:I17"/>
    <mergeCell ref="K17:K19"/>
    <mergeCell ref="N12:O12"/>
    <mergeCell ref="N19:O20"/>
    <mergeCell ref="H16:I16"/>
    <mergeCell ref="J16:L16"/>
    <mergeCell ref="N17:O18"/>
    <mergeCell ref="V27:V28"/>
    <mergeCell ref="T27:T28"/>
    <mergeCell ref="U27:U28"/>
    <mergeCell ref="U26:V26"/>
    <mergeCell ref="M27:M28"/>
    <mergeCell ref="P27:P28"/>
    <mergeCell ref="Q27:Q28"/>
    <mergeCell ref="R27:R28"/>
    <mergeCell ref="D27:D28"/>
    <mergeCell ref="E27:E28"/>
    <mergeCell ref="F27:F28"/>
    <mergeCell ref="K27:K28"/>
    <mergeCell ref="L27:L28"/>
    <mergeCell ref="I61:J61"/>
    <mergeCell ref="H21:I21"/>
    <mergeCell ref="J21:L21"/>
    <mergeCell ref="H26:I26"/>
    <mergeCell ref="L26:M26"/>
    <mergeCell ref="H25:J25"/>
    <mergeCell ref="K25:M25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C12:D12"/>
    <mergeCell ref="E12:F12"/>
    <mergeCell ref="C13:D13"/>
    <mergeCell ref="C16:D17"/>
    <mergeCell ref="E16:F17"/>
  </mergeCells>
  <phoneticPr fontId="4"/>
  <conditionalFormatting sqref="H11:L11 I13:L13 J12:L12 J14:L14">
    <cfRule type="expression" dxfId="255" priority="55">
      <formula>$AE$2="電気以外"</formula>
    </cfRule>
  </conditionalFormatting>
  <conditionalFormatting sqref="J8:J9">
    <cfRule type="expression" dxfId="254" priority="57">
      <formula>$J$7=$AF$3</formula>
    </cfRule>
  </conditionalFormatting>
  <conditionalFormatting sqref="I13:L14">
    <cfRule type="expression" dxfId="253" priority="56">
      <formula>$J$11=$AI$2</formula>
    </cfRule>
  </conditionalFormatting>
  <conditionalFormatting sqref="J18:J19 L18:L19">
    <cfRule type="expression" dxfId="252" priority="54">
      <formula>AND($P$29="",$J$10=$AG$3)</formula>
    </cfRule>
  </conditionalFormatting>
  <conditionalFormatting sqref="P14:Q14">
    <cfRule type="expression" dxfId="251" priority="53">
      <formula>$P$14&lt;=0</formula>
    </cfRule>
  </conditionalFormatting>
  <conditionalFormatting sqref="H11:L14">
    <cfRule type="expression" dxfId="250" priority="52">
      <formula>$J$10=$AG$3</formula>
    </cfRule>
  </conditionalFormatting>
  <conditionalFormatting sqref="C25:M28 C61:M61 C29:G60 M29:M60">
    <cfRule type="expression" dxfId="249" priority="26">
      <formula>$J$10=$AG$3</formula>
    </cfRule>
  </conditionalFormatting>
  <conditionalFormatting sqref="R9:R10">
    <cfRule type="expression" dxfId="248" priority="549">
      <formula>OR($E$16=$AD$2,$E$16="")</formula>
    </cfRule>
  </conditionalFormatting>
  <conditionalFormatting sqref="R13:R14">
    <cfRule type="expression" dxfId="247" priority="550">
      <formula>OR($E$16=$AD$2,$E$16="")</formula>
    </cfRule>
  </conditionalFormatting>
  <conditionalFormatting sqref="L26 U26 U27:V29 L27:M28 L61:M61 M29:M60 U61:V61 V30:V60">
    <cfRule type="expression" dxfId="246" priority="551">
      <formula>$E$16=$AD$2</formula>
    </cfRule>
  </conditionalFormatting>
  <conditionalFormatting sqref="K26:K28 T26:T29 K61 T61">
    <cfRule type="expression" dxfId="245" priority="563">
      <formula>$E$16=$AD$3</formula>
    </cfRule>
  </conditionalFormatting>
  <conditionalFormatting sqref="J26:J28">
    <cfRule type="expression" dxfId="244" priority="571">
      <formula>$J$11=$AI$4</formula>
    </cfRule>
  </conditionalFormatting>
  <conditionalFormatting sqref="O25:V28 O61:V61 O29:Q60 S29:V29 S30:S60 V30:V60">
    <cfRule type="expression" dxfId="243" priority="20">
      <formula>$J$10=$AG$2</formula>
    </cfRule>
  </conditionalFormatting>
  <conditionalFormatting sqref="H26:I28">
    <cfRule type="expression" dxfId="242" priority="557">
      <formula>$J$11=$AI$3</formula>
    </cfRule>
    <cfRule type="expression" dxfId="241" priority="558">
      <formula>$J$11=$AI$2</formula>
    </cfRule>
  </conditionalFormatting>
  <conditionalFormatting sqref="H29:H60">
    <cfRule type="expression" dxfId="240" priority="17">
      <formula>$J$10=$AG$3</formula>
    </cfRule>
  </conditionalFormatting>
  <conditionalFormatting sqref="H29:H60">
    <cfRule type="expression" dxfId="239" priority="18">
      <formula>$J$11=$AI$3</formula>
    </cfRule>
  </conditionalFormatting>
  <conditionalFormatting sqref="H29:H60">
    <cfRule type="expression" dxfId="238" priority="19">
      <formula>$J$11=$AI$2</formula>
    </cfRule>
  </conditionalFormatting>
  <conditionalFormatting sqref="J29:J60">
    <cfRule type="expression" dxfId="237" priority="16">
      <formula>$J$11=$AI$4</formula>
    </cfRule>
  </conditionalFormatting>
  <conditionalFormatting sqref="J29:J60">
    <cfRule type="expression" dxfId="236" priority="15">
      <formula>$J$10=$AG$3</formula>
    </cfRule>
  </conditionalFormatting>
  <conditionalFormatting sqref="K29:K60">
    <cfRule type="expression" dxfId="235" priority="14">
      <formula>$E$16=$AD$3</formula>
    </cfRule>
  </conditionalFormatting>
  <conditionalFormatting sqref="K29:K60">
    <cfRule type="expression" dxfId="234" priority="13">
      <formula>$J$10=$AG$3</formula>
    </cfRule>
  </conditionalFormatting>
  <conditionalFormatting sqref="R29:R60">
    <cfRule type="expression" dxfId="233" priority="12">
      <formula>$J$10=$AG$2</formula>
    </cfRule>
  </conditionalFormatting>
  <conditionalFormatting sqref="T30:T60">
    <cfRule type="expression" dxfId="232" priority="10">
      <formula>$J$10=$AG$2</formula>
    </cfRule>
  </conditionalFormatting>
  <conditionalFormatting sqref="T30:T60">
    <cfRule type="expression" dxfId="231" priority="11">
      <formula>$E$16=$AD$3</formula>
    </cfRule>
  </conditionalFormatting>
  <conditionalFormatting sqref="L29:L60">
    <cfRule type="expression" dxfId="230" priority="9">
      <formula>$E$16=$AD$2</formula>
    </cfRule>
  </conditionalFormatting>
  <conditionalFormatting sqref="L29:L60">
    <cfRule type="expression" dxfId="229" priority="8">
      <formula>$J$10=$AG$3</formula>
    </cfRule>
  </conditionalFormatting>
  <conditionalFormatting sqref="U30:U60">
    <cfRule type="expression" dxfId="228" priority="6">
      <formula>$J$10=$AG$2</formula>
    </cfRule>
  </conditionalFormatting>
  <conditionalFormatting sqref="U30:U60">
    <cfRule type="expression" dxfId="227" priority="7">
      <formula>$E$16=$AD$2</formula>
    </cfRule>
  </conditionalFormatting>
  <conditionalFormatting sqref="I29:I60">
    <cfRule type="expression" dxfId="226" priority="1">
      <formula>$J$10=$AG$3</formula>
    </cfRule>
  </conditionalFormatting>
  <conditionalFormatting sqref="I29:I60">
    <cfRule type="expression" dxfId="225" priority="2">
      <formula>AND($E$14&lt;&gt;"",$AE$2&lt;&gt;"電気")</formula>
    </cfRule>
    <cfRule type="expression" dxfId="224" priority="3">
      <formula>$J$11=$AI$3</formula>
    </cfRule>
    <cfRule type="expression" dxfId="223" priority="4">
      <formula>$J$11=$AI$2</formula>
    </cfRule>
  </conditionalFormatting>
  <dataValidations count="21">
    <dataValidation type="list" allowBlank="1" showInputMessage="1" showErrorMessage="1" sqref="J11" xr:uid="{7F82843A-8279-4B2F-AB00-9378D68319D7}">
      <formula1>$AI$2:$AI$4</formula1>
    </dataValidation>
    <dataValidation type="list" allowBlank="1" showInputMessage="1" showErrorMessage="1" sqref="J14" xr:uid="{7714A932-926D-4F38-9245-AC96EEEF00BC}">
      <formula1>$AH$2:$AH$3</formula1>
    </dataValidation>
    <dataValidation type="list" allowBlank="1" showInputMessage="1" showErrorMessage="1" sqref="AI46:AI67 T29" xr:uid="{1A970111-0926-42B3-B85D-E44B9D35DFAD}">
      <formula1>$AK$2:$AK$3</formula1>
    </dataValidation>
    <dataValidation type="list" allowBlank="1" showInputMessage="1" showErrorMessage="1" sqref="J7" xr:uid="{8F93447A-AAD3-47D5-B664-36E968F1420A}">
      <formula1>$AF$2:$AF$3</formula1>
    </dataValidation>
    <dataValidation type="list" allowBlank="1" showInputMessage="1" showErrorMessage="1" sqref="E16" xr:uid="{5AE27165-E682-4E7A-B223-583C17C1D65C}">
      <formula1>$AD$2:$AD$3</formula1>
    </dataValidation>
    <dataValidation type="list" allowBlank="1" showInputMessage="1" showErrorMessage="1" sqref="J10:L10" xr:uid="{688A3196-1179-4F2E-B007-79C2C44F6F29}">
      <formula1>$AG$2:$AG$3</formula1>
    </dataValidation>
    <dataValidation type="decimal" operator="greaterThanOrEqual" allowBlank="1" showInputMessage="1" showErrorMessage="1" sqref="AG46:AG67" xr:uid="{F31E86AA-170A-4B39-BA89-B07F9DFF458E}">
      <formula1>0</formula1>
    </dataValidation>
    <dataValidation operator="greaterThanOrEqual" allowBlank="1" showInputMessage="1" showErrorMessage="1" sqref="Q17 U7:U8 U29:V29" xr:uid="{A78D6FF4-4371-4B36-86DF-F7F7283FED07}"/>
    <dataValidation type="decimal" operator="greaterThanOrEqual" allowBlank="1" showInputMessage="1" showErrorMessage="1" error="数値を入力してください" sqref="P17" xr:uid="{2E046F64-2C47-4D2C-AA92-421105ED5788}">
      <formula1>0</formula1>
    </dataValidation>
    <dataValidation operator="greaterThanOrEqual" allowBlank="1" showInputMessage="1" showErrorMessage="1" error="数値を入力してください" sqref="N17:O20" xr:uid="{997AB4EB-ACD2-40B8-B3E5-883E521D82BB}"/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0A9A74A8-A069-4091-AD1F-55A1B47A5340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A513A64E-38EE-414F-ABF2-5B8E9921AA4B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C1C49F20-1FCF-402F-9BFE-7BB2D7BDB10B}">
      <formula1>0</formula1>
    </dataValidation>
    <dataValidation type="decimal" operator="greaterThanOrEqual" showInputMessage="1" showErrorMessage="1" error="電圧を数値で入力してください" sqref="K14" xr:uid="{19DCCA24-D8DA-4A5E-8951-0E1384E0ABB4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68B1E13E-AA94-40A7-819E-DE53F4632554}">
      <formula1>0</formula1>
      <formula2>1</formula2>
    </dataValidation>
    <dataValidation type="decimal" allowBlank="1" showInputMessage="1" showErrorMessage="1" error="力率を０～１の数値で入力してください" sqref="L14" xr:uid="{AB47A5B2-B162-436B-A778-03C31A63E572}">
      <formula1>0</formula1>
      <formula2>1</formula2>
    </dataValidation>
    <dataValidation type="decimal" operator="greaterThanOrEqual" allowBlank="1" showInputMessage="1" showErrorMessage="1" error="数値で入力してください。" sqref="H29:H60" xr:uid="{B8FC9D21-D50B-42B7-B218-D814911846B8}">
      <formula1>0</formula1>
    </dataValidation>
    <dataValidation type="decimal" operator="greaterThanOrEqual" allowBlank="1" showInputMessage="1" showErrorMessage="1" error="数値を入力してください。" sqref="J29:J60" xr:uid="{A41C5304-D5B2-4070-8249-9B255FECE6F7}">
      <formula1>0</formula1>
    </dataValidation>
    <dataValidation type="decimal" operator="greaterThanOrEqual" allowBlank="1" showInputMessage="1" showErrorMessage="1" error="数値で入力してください" sqref="R29:R60" xr:uid="{558B007B-93CA-462E-B385-2EF9BA35B753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28ABAAA7-B7AA-4479-A679-150F3A12DCE2}">
      <formula1>0</formula1>
    </dataValidation>
    <dataValidation type="whole" operator="greaterThanOrEqual" allowBlank="1" showInputMessage="1" showErrorMessage="1" error="数値で入力してください。" sqref="P10:Q10" xr:uid="{68E8A587-573B-4836-A351-C13C823B0BF8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1F54C98-1AFF-4540-9EA5-08ADAB371701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A231EF5A-863A-418E-B045-25CD0A61BEB2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7AFB3FFC-0278-4664-BD98-FA240D45CEB6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7D68AC-05DB-4FB3-8688-0E2867624D5D}">
  <sheetPr>
    <tabColor theme="7" tint="0.79998168889431442"/>
    <pageSetUpPr fitToPage="1"/>
  </sheetPr>
  <dimension ref="A1:AO957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2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23046875" style="8" customWidth="1"/>
    <col min="16" max="19" width="15.53515625" style="8" customWidth="1"/>
    <col min="20" max="20" width="17.2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3828125" style="8" customWidth="1"/>
    <col min="25" max="25" width="3.4609375" style="8" hidden="1" customWidth="1" outlineLevel="1"/>
    <col min="26" max="26" width="28.69140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350" t="s">
        <v>9</v>
      </c>
      <c r="AN1" s="350"/>
    </row>
    <row r="2" spans="1:41" ht="51.75" customHeight="1" x14ac:dyDescent="0.35">
      <c r="A2" s="98"/>
      <c r="B2" s="345" t="s">
        <v>193</v>
      </c>
      <c r="C2" s="345"/>
      <c r="D2" s="345"/>
      <c r="E2" s="631"/>
      <c r="F2" s="631"/>
      <c r="G2" s="5"/>
      <c r="H2" s="124" t="s">
        <v>213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INDEX(プルダウンリスト!G:G,MATCH(E14,プルダウンリスト!E:E,0))</f>
        <v>#N/A</v>
      </c>
      <c r="AF2" s="10" t="s">
        <v>13</v>
      </c>
      <c r="AG2" s="4" t="s">
        <v>214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284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215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285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260</v>
      </c>
      <c r="S6" s="355" t="s">
        <v>229</v>
      </c>
      <c r="T6" s="355"/>
      <c r="U6" s="355"/>
      <c r="V6" s="355"/>
      <c r="W6" s="102"/>
      <c r="X6" s="3"/>
      <c r="Y6" s="14"/>
      <c r="Z6" s="3"/>
    </row>
    <row r="7" spans="1:41" ht="22.5" customHeight="1" x14ac:dyDescent="0.35">
      <c r="B7" s="22"/>
      <c r="C7" s="352" t="s">
        <v>32</v>
      </c>
      <c r="D7" s="352"/>
      <c r="E7" s="23" t="s">
        <v>33</v>
      </c>
      <c r="F7" s="341" t="str">
        <f>IF(入力様式【No.1】!$F$7="","",入力様式【No.1】!$F$7)</f>
        <v/>
      </c>
      <c r="H7" s="356" t="s">
        <v>99</v>
      </c>
      <c r="I7" s="123" t="s">
        <v>208</v>
      </c>
      <c r="J7" s="632"/>
      <c r="K7" s="632"/>
      <c r="L7" s="632"/>
      <c r="N7" s="623" t="s">
        <v>256</v>
      </c>
      <c r="O7" s="624"/>
      <c r="P7" s="379" t="str">
        <f>IF(E13="","",E13)</f>
        <v/>
      </c>
      <c r="Q7" s="380"/>
      <c r="S7" s="609" t="s">
        <v>230</v>
      </c>
      <c r="T7" s="610"/>
      <c r="U7" s="615" t="str">
        <f>IF(P19="","",ROUNDDOWN(P19*INDEX(※エネルギー種別!F2:F33,MATCH(E14,※エネルギー種別!D2:D33,0))*0.0258/1000,3))</f>
        <v/>
      </c>
      <c r="V7" s="419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352" t="s">
        <v>34</v>
      </c>
      <c r="D8" s="352"/>
      <c r="E8" s="617" t="str">
        <f>IF(入力様式【No.1】!$E$8="","",入力様式【No.1】!$E$8)</f>
        <v/>
      </c>
      <c r="F8" s="617"/>
      <c r="G8" s="24"/>
      <c r="H8" s="357"/>
      <c r="I8" s="123" t="s">
        <v>209</v>
      </c>
      <c r="J8" s="630"/>
      <c r="K8" s="630"/>
      <c r="L8" s="630"/>
      <c r="N8" s="625"/>
      <c r="O8" s="626"/>
      <c r="P8" s="381"/>
      <c r="Q8" s="382"/>
      <c r="S8" s="611"/>
      <c r="T8" s="612"/>
      <c r="U8" s="616"/>
      <c r="V8" s="420"/>
      <c r="W8" s="128"/>
      <c r="X8" s="3"/>
    </row>
    <row r="9" spans="1:41" ht="22.5" customHeight="1" x14ac:dyDescent="0.2">
      <c r="B9" s="22"/>
      <c r="C9" s="352" t="s">
        <v>35</v>
      </c>
      <c r="D9" s="352"/>
      <c r="E9" s="617" t="str">
        <f>IF(入力様式【No.1】!$E$9="","",入力様式【No.1】!$E$9)</f>
        <v/>
      </c>
      <c r="F9" s="617"/>
      <c r="H9" s="358"/>
      <c r="I9" s="123" t="s">
        <v>210</v>
      </c>
      <c r="J9" s="630"/>
      <c r="K9" s="630"/>
      <c r="L9" s="630"/>
      <c r="N9" s="627"/>
      <c r="O9" s="628"/>
      <c r="P9" s="383"/>
      <c r="Q9" s="384"/>
      <c r="R9" s="24" t="s">
        <v>36</v>
      </c>
      <c r="S9" s="150"/>
      <c r="W9" s="128"/>
      <c r="X9" s="3"/>
      <c r="Z9" s="359" t="s">
        <v>37</v>
      </c>
    </row>
    <row r="10" spans="1:41" ht="22.5" customHeight="1" x14ac:dyDescent="0.35">
      <c r="B10" s="22"/>
      <c r="G10" s="24"/>
      <c r="H10" s="397" t="s">
        <v>3</v>
      </c>
      <c r="I10" s="398"/>
      <c r="J10" s="632"/>
      <c r="K10" s="632"/>
      <c r="L10" s="632"/>
      <c r="N10" s="452" t="str">
        <f>IF($E$16=$AD$2,AL2,IF($E$16=$AD$3,AL3,""))</f>
        <v/>
      </c>
      <c r="O10" s="620"/>
      <c r="P10" s="621"/>
      <c r="Q10" s="622"/>
      <c r="R10" s="27" t="s">
        <v>322</v>
      </c>
      <c r="S10" s="362"/>
      <c r="T10" s="362"/>
      <c r="U10" s="362"/>
      <c r="V10" s="362"/>
      <c r="W10" s="128"/>
      <c r="X10" s="3"/>
      <c r="Z10" s="360"/>
    </row>
    <row r="11" spans="1:41" ht="22.5" customHeight="1" x14ac:dyDescent="0.35">
      <c r="B11" s="22"/>
      <c r="C11" s="108" t="s">
        <v>38</v>
      </c>
      <c r="H11" s="363" t="s">
        <v>212</v>
      </c>
      <c r="I11" s="363" t="s">
        <v>211</v>
      </c>
      <c r="J11" s="613"/>
      <c r="K11" s="613"/>
      <c r="L11" s="613"/>
      <c r="S11" s="362"/>
      <c r="T11" s="362"/>
      <c r="U11" s="362"/>
      <c r="V11" s="362"/>
      <c r="W11" s="128"/>
      <c r="X11" s="3"/>
      <c r="Z11" s="360"/>
    </row>
    <row r="12" spans="1:41" ht="22.5" customHeight="1" x14ac:dyDescent="0.35">
      <c r="B12" s="22"/>
      <c r="C12" s="401" t="s">
        <v>40</v>
      </c>
      <c r="D12" s="402"/>
      <c r="E12" s="602"/>
      <c r="F12" s="603"/>
      <c r="G12" s="24"/>
      <c r="H12" s="364"/>
      <c r="I12" s="365"/>
      <c r="J12" s="613"/>
      <c r="K12" s="613"/>
      <c r="L12" s="613"/>
      <c r="N12" s="617" t="s">
        <v>220</v>
      </c>
      <c r="O12" s="617"/>
      <c r="P12" s="394" t="str">
        <f>IFERROR(INDEX(プルダウンリスト!P2:P13,MATCH(J16,プルダウンリスト!O2:O13,0)),"")</f>
        <v/>
      </c>
      <c r="Q12" s="394"/>
      <c r="S12" s="367"/>
      <c r="T12" s="367"/>
      <c r="U12" s="367"/>
      <c r="V12" s="367"/>
      <c r="W12" s="128"/>
      <c r="X12" s="3"/>
      <c r="Z12" s="361"/>
    </row>
    <row r="13" spans="1:41" ht="22.5" customHeight="1" x14ac:dyDescent="0.35">
      <c r="B13" s="22"/>
      <c r="C13" s="401" t="s">
        <v>254</v>
      </c>
      <c r="D13" s="402"/>
      <c r="E13" s="604"/>
      <c r="F13" s="605"/>
      <c r="H13" s="364"/>
      <c r="I13" s="363" t="s">
        <v>266</v>
      </c>
      <c r="J13" s="29" t="s">
        <v>4</v>
      </c>
      <c r="K13" s="29" t="s">
        <v>41</v>
      </c>
      <c r="L13" s="28" t="s">
        <v>42</v>
      </c>
      <c r="N13" s="618" t="s">
        <v>43</v>
      </c>
      <c r="O13" s="28" t="str">
        <f>IF($E$16=$AD$2,AM2,IF($E$16=$AD$3,AN2,""))</f>
        <v/>
      </c>
      <c r="P13" s="393" t="str">
        <f>IFERROR(ROUND(P10/365*J20,1),"")</f>
        <v/>
      </c>
      <c r="Q13" s="393"/>
      <c r="R13" s="8" t="str">
        <f>IF(R10="","",R10)</f>
        <v>kg</v>
      </c>
      <c r="S13" s="367"/>
      <c r="T13" s="367"/>
      <c r="U13" s="367"/>
      <c r="V13" s="367"/>
      <c r="W13" s="128"/>
      <c r="X13" s="3"/>
    </row>
    <row r="14" spans="1:41" ht="22.5" customHeight="1" x14ac:dyDescent="0.35">
      <c r="B14" s="22"/>
      <c r="C14" s="401" t="s">
        <v>44</v>
      </c>
      <c r="D14" s="402"/>
      <c r="E14" s="602"/>
      <c r="F14" s="603"/>
      <c r="G14" s="24"/>
      <c r="H14" s="365"/>
      <c r="I14" s="365"/>
      <c r="J14" s="30"/>
      <c r="K14" s="258"/>
      <c r="L14" s="30"/>
      <c r="N14" s="619"/>
      <c r="O14" s="28" t="str">
        <f>IF($E$16=$AD$2,AM3,IF($E$16=$AD$3,AN3,""))</f>
        <v/>
      </c>
      <c r="P14" s="393">
        <f>IFERROR(ROUND(IF(J10=AG2,IF(E16=AD2,K61,IF(E16=AD3,L61,"")),IF(J10=AG3,IF(E16=AD2,T61,IF(E16=AD3,U61,"")))),1),"")</f>
        <v>0</v>
      </c>
      <c r="Q14" s="393"/>
      <c r="R14" s="8" t="str">
        <f>IF(R10="","",R10)</f>
        <v>kg</v>
      </c>
      <c r="S14" s="370"/>
      <c r="T14" s="370"/>
      <c r="U14" s="369"/>
      <c r="V14" s="368"/>
      <c r="W14" s="31"/>
      <c r="X14" s="3"/>
    </row>
    <row r="15" spans="1:41" ht="22.5" customHeight="1" x14ac:dyDescent="0.35">
      <c r="B15" s="22"/>
      <c r="S15" s="370"/>
      <c r="T15" s="370"/>
      <c r="U15" s="369"/>
      <c r="V15" s="368"/>
      <c r="W15" s="31"/>
      <c r="X15" s="3"/>
      <c r="Z15" s="32" t="s">
        <v>46</v>
      </c>
      <c r="AA15" s="214" t="e">
        <f>J18+J19</f>
        <v>#VALUE!</v>
      </c>
    </row>
    <row r="16" spans="1:41" ht="22.5" customHeight="1" x14ac:dyDescent="0.35">
      <c r="B16" s="22"/>
      <c r="C16" s="371" t="s">
        <v>307</v>
      </c>
      <c r="D16" s="372"/>
      <c r="E16" s="598"/>
      <c r="F16" s="599"/>
      <c r="H16" s="408" t="s">
        <v>221</v>
      </c>
      <c r="I16" s="408"/>
      <c r="J16" s="608"/>
      <c r="K16" s="608"/>
      <c r="L16" s="608"/>
      <c r="N16" s="108" t="s">
        <v>49</v>
      </c>
      <c r="S16" s="103" t="s">
        <v>88</v>
      </c>
      <c r="W16" s="128"/>
      <c r="Z16" s="32" t="s">
        <v>50</v>
      </c>
      <c r="AA16" s="214" t="e">
        <f>L18+L19</f>
        <v>#VALUE!</v>
      </c>
    </row>
    <row r="17" spans="1:28" ht="22.5" customHeight="1" x14ac:dyDescent="0.35">
      <c r="B17" s="22"/>
      <c r="C17" s="373"/>
      <c r="D17" s="374"/>
      <c r="E17" s="600"/>
      <c r="F17" s="601"/>
      <c r="H17" s="408" t="s">
        <v>51</v>
      </c>
      <c r="I17" s="408"/>
      <c r="J17" s="220" t="s">
        <v>46</v>
      </c>
      <c r="K17" s="408" t="s">
        <v>52</v>
      </c>
      <c r="L17" s="220" t="s">
        <v>53</v>
      </c>
      <c r="N17" s="425" t="s">
        <v>54</v>
      </c>
      <c r="O17" s="426"/>
      <c r="P17" s="429" t="str">
        <f>IF(J22&lt;&gt;"","",IF(J10=AG2,I61,IF(J10=AG3,S61,"")))</f>
        <v/>
      </c>
      <c r="Q17" s="431" t="str">
        <f>IFERROR(IF(P17="","",VLOOKUP($E$14,プルダウンリスト!$E$2:$F$33,2,FALSE)),"")</f>
        <v/>
      </c>
      <c r="S17" s="108" t="s">
        <v>55</v>
      </c>
      <c r="W17" s="128"/>
      <c r="Z17" s="26" t="s">
        <v>56</v>
      </c>
      <c r="AA17" s="33" t="e">
        <f>AA16-AA15</f>
        <v>#VALUE!</v>
      </c>
      <c r="AB17" s="8" t="s">
        <v>57</v>
      </c>
    </row>
    <row r="18" spans="1:28" ht="22.5" customHeight="1" x14ac:dyDescent="0.35">
      <c r="B18" s="22"/>
      <c r="H18" s="408" t="s">
        <v>58</v>
      </c>
      <c r="I18" s="408"/>
      <c r="J18" s="217" t="str">
        <f>IF(AND(D29="",P29=""),"",IF($J$10=$AG$2,D29,IF($J$10=$AG$3,P29,"")))</f>
        <v/>
      </c>
      <c r="K18" s="408"/>
      <c r="L18" s="217" t="str">
        <f>IF(AND(D61="",P61=""),"",IF($J$10=$AG$2,D61,IF($J$10=$AG$3,P61,"")))</f>
        <v/>
      </c>
      <c r="N18" s="427"/>
      <c r="O18" s="428"/>
      <c r="P18" s="430"/>
      <c r="Q18" s="432"/>
      <c r="S18" s="614"/>
      <c r="T18" s="614"/>
      <c r="U18" s="614"/>
      <c r="V18" s="614"/>
      <c r="W18" s="129"/>
      <c r="Z18" s="26" t="s">
        <v>59</v>
      </c>
      <c r="AA18" s="34" t="e">
        <f>ROUNDDOWN(AA17,1)</f>
        <v>#VALUE!</v>
      </c>
      <c r="AB18" s="8" t="s">
        <v>57</v>
      </c>
    </row>
    <row r="19" spans="1:28" ht="22.5" customHeight="1" x14ac:dyDescent="0.35">
      <c r="B19" s="22"/>
      <c r="H19" s="408" t="s">
        <v>60</v>
      </c>
      <c r="I19" s="408"/>
      <c r="J19" s="218" t="str">
        <f>IF(AND(E29="",Q29=""),"",IF($J$10=$AG$2,E29,IF($J$10=$AG$3,Q29,"")))</f>
        <v/>
      </c>
      <c r="K19" s="408"/>
      <c r="L19" s="219" t="str">
        <f>IF(AND(F61="",Q61=""),"",IF($J$10=$AG$2,F61,IF($J$10=$AG$3,Q61,"")))</f>
        <v/>
      </c>
      <c r="N19" s="425" t="s">
        <v>228</v>
      </c>
      <c r="O19" s="426"/>
      <c r="P19" s="448" t="str">
        <f>IFERROR(ROUND(P17/J21*24*365,1),"")</f>
        <v/>
      </c>
      <c r="Q19" s="449" t="str">
        <f>IF(P19="","",Q17)</f>
        <v/>
      </c>
      <c r="S19" s="614"/>
      <c r="T19" s="614"/>
      <c r="U19" s="614"/>
      <c r="V19" s="614"/>
      <c r="W19" s="129"/>
      <c r="Z19" s="24"/>
      <c r="AA19" s="24"/>
    </row>
    <row r="20" spans="1:28" ht="22.5" customHeight="1" x14ac:dyDescent="0.35">
      <c r="B20" s="22"/>
      <c r="H20" s="408" t="s">
        <v>61</v>
      </c>
      <c r="I20" s="408"/>
      <c r="J20" s="410" t="str">
        <f>IFERROR(IF(OR(J18="",J19="",L18="",L19=""),"",AA18),"")</f>
        <v/>
      </c>
      <c r="K20" s="410"/>
      <c r="L20" s="410"/>
      <c r="N20" s="427"/>
      <c r="O20" s="428"/>
      <c r="P20" s="448"/>
      <c r="Q20" s="449"/>
      <c r="S20" s="614"/>
      <c r="T20" s="614"/>
      <c r="U20" s="614"/>
      <c r="V20" s="614"/>
      <c r="W20" s="129"/>
      <c r="Z20" s="26" t="s">
        <v>222</v>
      </c>
      <c r="AA20" s="32" t="e">
        <f>VLOOKUP(入力様式【No.12】!J16,プルダウンリスト!O2:P13,2,FALSE)</f>
        <v>#N/A</v>
      </c>
      <c r="AB20" s="8" t="s">
        <v>57</v>
      </c>
    </row>
    <row r="21" spans="1:28" ht="22.5" customHeight="1" x14ac:dyDescent="0.35">
      <c r="B21" s="22"/>
      <c r="H21" s="408" t="s">
        <v>62</v>
      </c>
      <c r="I21" s="408"/>
      <c r="J21" s="441" t="str">
        <f>IFERROR(IF(OR(J19="",L19=""),"",AA28),"")</f>
        <v/>
      </c>
      <c r="K21" s="441"/>
      <c r="L21" s="441"/>
      <c r="W21" s="25"/>
      <c r="X21" s="15"/>
      <c r="Z21" s="26" t="s">
        <v>223</v>
      </c>
      <c r="AA21" s="35" t="e">
        <f>AA20*24</f>
        <v>#N/A</v>
      </c>
      <c r="AB21" s="8" t="s">
        <v>63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268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267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444" t="s">
        <v>273</v>
      </c>
      <c r="I25" s="445"/>
      <c r="J25" s="446"/>
      <c r="K25" s="450" t="s">
        <v>274</v>
      </c>
      <c r="L25" s="606"/>
      <c r="M25" s="607"/>
      <c r="O25" s="45"/>
      <c r="P25" s="20"/>
      <c r="Q25" s="20"/>
      <c r="R25" s="349" t="s">
        <v>273</v>
      </c>
      <c r="S25" s="349"/>
      <c r="T25" s="346" t="s">
        <v>279</v>
      </c>
      <c r="U25" s="347"/>
      <c r="V25" s="348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442" t="s">
        <v>217</v>
      </c>
      <c r="I26" s="442"/>
      <c r="J26" s="211"/>
      <c r="K26" s="212" t="s">
        <v>64</v>
      </c>
      <c r="L26" s="442" t="s">
        <v>65</v>
      </c>
      <c r="M26" s="443"/>
      <c r="O26" s="48"/>
      <c r="P26" s="209"/>
      <c r="Q26" s="209"/>
      <c r="R26" s="210"/>
      <c r="S26" s="32" t="s">
        <v>270</v>
      </c>
      <c r="T26" s="213" t="s">
        <v>216</v>
      </c>
      <c r="U26" s="452" t="s">
        <v>65</v>
      </c>
      <c r="V26" s="453"/>
      <c r="W26" s="2"/>
      <c r="Z26" s="46" t="s">
        <v>66</v>
      </c>
      <c r="AA26" s="47" t="e">
        <f>P17/AA28</f>
        <v>#VALUE!</v>
      </c>
      <c r="AB26" s="8" t="e">
        <f>VLOOKUP($E$14,プルダウンリスト!$E$2:$F$33,2,FALSE)</f>
        <v>#N/A</v>
      </c>
    </row>
    <row r="27" spans="1:28" ht="22.5" customHeight="1" x14ac:dyDescent="0.35">
      <c r="C27" s="48"/>
      <c r="D27" s="437" t="s">
        <v>67</v>
      </c>
      <c r="E27" s="439" t="s">
        <v>286</v>
      </c>
      <c r="F27" s="439" t="s">
        <v>287</v>
      </c>
      <c r="G27" s="49" t="s">
        <v>68</v>
      </c>
      <c r="H27" s="50" t="s">
        <v>269</v>
      </c>
      <c r="I27" s="50" t="s">
        <v>69</v>
      </c>
      <c r="J27" s="51" t="s">
        <v>70</v>
      </c>
      <c r="K27" s="421" t="s">
        <v>7</v>
      </c>
      <c r="L27" s="423" t="s">
        <v>71</v>
      </c>
      <c r="M27" s="435" t="s">
        <v>72</v>
      </c>
      <c r="O27" s="48"/>
      <c r="P27" s="451" t="s">
        <v>67</v>
      </c>
      <c r="Q27" s="451" t="s">
        <v>288</v>
      </c>
      <c r="R27" s="421" t="s">
        <v>271</v>
      </c>
      <c r="S27" s="52" t="s">
        <v>70</v>
      </c>
      <c r="T27" s="451" t="s">
        <v>7</v>
      </c>
      <c r="U27" s="423" t="s">
        <v>71</v>
      </c>
      <c r="V27" s="435" t="s">
        <v>72</v>
      </c>
      <c r="W27" s="53"/>
      <c r="Z27" s="54"/>
      <c r="AA27" s="54"/>
    </row>
    <row r="28" spans="1:28" ht="22.5" customHeight="1" thickBot="1" x14ac:dyDescent="0.4">
      <c r="C28" s="48"/>
      <c r="D28" s="438"/>
      <c r="E28" s="440"/>
      <c r="F28" s="439"/>
      <c r="G28" s="55" t="s">
        <v>74</v>
      </c>
      <c r="H28" s="56" t="s">
        <v>75</v>
      </c>
      <c r="I28" s="57" t="s">
        <v>76</v>
      </c>
      <c r="J28" s="57" t="str">
        <f>Q17</f>
        <v/>
      </c>
      <c r="K28" s="434"/>
      <c r="L28" s="424"/>
      <c r="M28" s="436"/>
      <c r="O28" s="58"/>
      <c r="P28" s="421"/>
      <c r="Q28" s="421"/>
      <c r="R28" s="422"/>
      <c r="S28" s="59" t="str">
        <f>Q17</f>
        <v/>
      </c>
      <c r="T28" s="421"/>
      <c r="U28" s="424"/>
      <c r="V28" s="436"/>
      <c r="W28" s="53"/>
      <c r="Z28" s="32" t="s">
        <v>77</v>
      </c>
      <c r="AA28" s="60" t="e">
        <f>AA17*24</f>
        <v>#VALUE!</v>
      </c>
      <c r="AB28" s="8" t="s">
        <v>63</v>
      </c>
    </row>
    <row r="29" spans="1:28" ht="22.5" customHeight="1" thickBot="1" x14ac:dyDescent="0.4">
      <c r="A29" s="342" t="e">
        <f>VALUE(TEXT(G29,"[h]"))+MINUTE(G29)/60</f>
        <v>#VALUE!</v>
      </c>
      <c r="C29" s="133" t="s">
        <v>78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78</v>
      </c>
      <c r="P29" s="221"/>
      <c r="Q29" s="72"/>
      <c r="R29" s="64"/>
      <c r="S29" s="130" t="s">
        <v>25</v>
      </c>
      <c r="T29" s="223" t="s">
        <v>79</v>
      </c>
      <c r="U29" s="259" t="s">
        <v>312</v>
      </c>
      <c r="V29" s="260" t="s">
        <v>312</v>
      </c>
      <c r="W29" s="71"/>
      <c r="Z29" s="24"/>
      <c r="AA29" s="24"/>
    </row>
    <row r="30" spans="1:28" ht="22.5" customHeight="1" x14ac:dyDescent="0.35">
      <c r="A30" s="342" t="e">
        <f t="shared" ref="A30:A60" si="1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ref="I30:I60" si="2">IF($D30="","",IF($J$14="三相",ROUND(SQRT(3)*$K$14*$L$14*$H30*$A30/1000,1),ROUND($K$14*$L$14*$H30*$A30/1000,1)))</f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80</v>
      </c>
      <c r="AA30" s="32">
        <v>168</v>
      </c>
      <c r="AB30" s="8" t="s">
        <v>74</v>
      </c>
    </row>
    <row r="31" spans="1:28" ht="22.5" customHeight="1" x14ac:dyDescent="0.35">
      <c r="A31" s="342" t="e">
        <f t="shared" si="1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2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238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342" t="e">
        <f t="shared" si="1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2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238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342" t="e">
        <f t="shared" si="1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2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238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342" t="e">
        <f t="shared" si="1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2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238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342" t="e">
        <f t="shared" si="1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2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238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342" t="e">
        <f t="shared" si="1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2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342" t="e">
        <f t="shared" si="1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2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342" t="e">
        <f t="shared" si="1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2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342" t="e">
        <f t="shared" si="1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2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342" t="e">
        <f t="shared" si="1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2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342" t="e">
        <f t="shared" si="1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2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342" t="e">
        <f t="shared" si="1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2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342" t="e">
        <f t="shared" si="1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2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342" t="e">
        <f t="shared" si="1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2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342" t="e">
        <f t="shared" si="1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2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342" t="e">
        <f t="shared" si="1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2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342" t="e">
        <f t="shared" si="1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2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342" t="e">
        <f t="shared" si="1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2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342" t="e">
        <f t="shared" si="1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2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342" t="e">
        <f t="shared" si="1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2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342" t="e">
        <f t="shared" si="1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2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342" t="e">
        <f t="shared" si="1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2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342" t="e">
        <f t="shared" si="1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2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342" t="e">
        <f t="shared" si="1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2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342" t="e">
        <f t="shared" si="1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2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342" t="e">
        <f t="shared" si="1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2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A56" s="84"/>
      <c r="AD56" s="24"/>
      <c r="AE56" s="80"/>
      <c r="AF56" s="78"/>
      <c r="AG56" s="81"/>
      <c r="AH56" s="82"/>
      <c r="AI56" s="78"/>
    </row>
    <row r="57" spans="1:35" ht="22.5" customHeight="1" x14ac:dyDescent="0.35">
      <c r="A57" s="342" t="e">
        <f t="shared" si="1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2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AD57" s="24"/>
      <c r="AE57" s="80"/>
      <c r="AF57" s="78"/>
      <c r="AG57" s="81"/>
      <c r="AH57" s="82"/>
      <c r="AI57" s="78"/>
    </row>
    <row r="58" spans="1:35" ht="22.5" customHeight="1" x14ac:dyDescent="0.35">
      <c r="A58" s="342" t="e">
        <f t="shared" si="1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2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Z58" s="14"/>
      <c r="AA58" s="85"/>
      <c r="AD58" s="24"/>
      <c r="AE58" s="80"/>
      <c r="AF58" s="78"/>
      <c r="AG58" s="81"/>
      <c r="AH58" s="82"/>
      <c r="AI58" s="78"/>
    </row>
    <row r="59" spans="1:35" ht="22.5" customHeight="1" x14ac:dyDescent="0.35">
      <c r="A59" s="342" t="e">
        <f t="shared" si="1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2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Z59" s="14"/>
      <c r="AA59" s="85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342" t="e">
        <f t="shared" si="1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2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24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81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08" t="s">
        <v>323</v>
      </c>
      <c r="H61" s="208" t="s">
        <v>196</v>
      </c>
      <c r="I61" s="411" t="str">
        <f>IF(IF(J11=AI4,SUM(I29:I60),SUM(J29:J60))&lt;&gt;0,IF(J11=AI4,SUM(I29:I60),SUM(J29:J60)),"")</f>
        <v/>
      </c>
      <c r="J61" s="412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81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196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24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Z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A67" s="95"/>
      <c r="AD67" s="77"/>
      <c r="AE67" s="80"/>
      <c r="AF67" s="78"/>
      <c r="AH67" s="96"/>
      <c r="AI67" s="97"/>
    </row>
    <row r="68" spans="20:35" ht="22.5" customHeight="1" x14ac:dyDescent="0.35"/>
    <row r="69" spans="20:35" ht="22.5" customHeight="1" x14ac:dyDescent="0.35">
      <c r="T69" s="24"/>
      <c r="U69" s="24"/>
      <c r="V69" s="24"/>
      <c r="W69" s="24"/>
    </row>
    <row r="70" spans="20:35" ht="22.5" customHeight="1" x14ac:dyDescent="0.35">
      <c r="T70" s="24"/>
      <c r="U70" s="24"/>
      <c r="V70" s="24"/>
      <c r="W70" s="24"/>
      <c r="Z70" s="24"/>
      <c r="AA70" s="12"/>
    </row>
    <row r="71" spans="20:35" ht="22.5" customHeight="1" x14ac:dyDescent="0.35">
      <c r="T71" s="24"/>
      <c r="U71" s="24"/>
      <c r="V71" s="24"/>
      <c r="W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  <c r="Z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</row>
    <row r="76" spans="20:35" ht="18.7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</sheetData>
  <sheetProtection algorithmName="SHA-512" hashValue="s5a7dGGA1gSYGyTQ2fGydNPlgCnDCPUf9TTbupw06wGri30ywi+2VJxGjYcnug4nPtkx2LPBk8Um1cN8SksDhg==" saltValue="lwBxQeRz8w0T6EivsHtmFg==" spinCount="100000" sheet="1" objects="1" scenarios="1" selectLockedCells="1"/>
  <mergeCells count="82">
    <mergeCell ref="S7:T8"/>
    <mergeCell ref="U7:U8"/>
    <mergeCell ref="V7:V8"/>
    <mergeCell ref="V14:V15"/>
    <mergeCell ref="S14:T15"/>
    <mergeCell ref="U14:U15"/>
    <mergeCell ref="N10:O10"/>
    <mergeCell ref="P10:Q10"/>
    <mergeCell ref="S10:V11"/>
    <mergeCell ref="S12:V13"/>
    <mergeCell ref="P14:Q14"/>
    <mergeCell ref="N12:O12"/>
    <mergeCell ref="P12:Q12"/>
    <mergeCell ref="N13:N14"/>
    <mergeCell ref="P13:Q13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Z9:Z12"/>
    <mergeCell ref="H10:I10"/>
    <mergeCell ref="J10:L10"/>
    <mergeCell ref="H7:H9"/>
    <mergeCell ref="S18:V20"/>
    <mergeCell ref="H19:I19"/>
    <mergeCell ref="N19:O20"/>
    <mergeCell ref="P19:P20"/>
    <mergeCell ref="Q19:Q20"/>
    <mergeCell ref="H20:I20"/>
    <mergeCell ref="J20:L20"/>
    <mergeCell ref="K17:K19"/>
    <mergeCell ref="N17:O18"/>
    <mergeCell ref="P17:P18"/>
    <mergeCell ref="Q17:Q18"/>
    <mergeCell ref="V27:V28"/>
    <mergeCell ref="T27:T28"/>
    <mergeCell ref="U27:U28"/>
    <mergeCell ref="U26:V26"/>
    <mergeCell ref="H25:J25"/>
    <mergeCell ref="K25:M25"/>
    <mergeCell ref="T25:V25"/>
    <mergeCell ref="R25:S25"/>
    <mergeCell ref="K27:K28"/>
    <mergeCell ref="L27:L28"/>
    <mergeCell ref="R27:R28"/>
    <mergeCell ref="H21:I21"/>
    <mergeCell ref="J21:L21"/>
    <mergeCell ref="H26:I26"/>
    <mergeCell ref="L26:M26"/>
    <mergeCell ref="B2:D2"/>
    <mergeCell ref="H18:I18"/>
    <mergeCell ref="H16:I16"/>
    <mergeCell ref="J16:L16"/>
    <mergeCell ref="H17:I17"/>
    <mergeCell ref="E14:F14"/>
    <mergeCell ref="I11:I12"/>
    <mergeCell ref="I13:I14"/>
    <mergeCell ref="J11:L12"/>
    <mergeCell ref="C12:D12"/>
    <mergeCell ref="H11:H14"/>
    <mergeCell ref="J9:L9"/>
    <mergeCell ref="I61:J61"/>
    <mergeCell ref="M27:M28"/>
    <mergeCell ref="P27:P28"/>
    <mergeCell ref="Q27:Q28"/>
    <mergeCell ref="D27:D28"/>
    <mergeCell ref="E27:E28"/>
    <mergeCell ref="F27:F28"/>
    <mergeCell ref="E12:F12"/>
    <mergeCell ref="C13:D13"/>
    <mergeCell ref="E13:F13"/>
    <mergeCell ref="C14:D14"/>
    <mergeCell ref="C16:D17"/>
    <mergeCell ref="E16:F17"/>
  </mergeCells>
  <phoneticPr fontId="4"/>
  <conditionalFormatting sqref="H11:L11 I13:L13 J12:L12 J14:L14">
    <cfRule type="expression" dxfId="222" priority="55">
      <formula>$AE$2="電気以外"</formula>
    </cfRule>
  </conditionalFormatting>
  <conditionalFormatting sqref="J8:J9">
    <cfRule type="expression" dxfId="221" priority="57">
      <formula>$J$7=$AF$3</formula>
    </cfRule>
  </conditionalFormatting>
  <conditionalFormatting sqref="I13:L14">
    <cfRule type="expression" dxfId="220" priority="56">
      <formula>$J$11=$AI$2</formula>
    </cfRule>
  </conditionalFormatting>
  <conditionalFormatting sqref="J18:J19 L18:L19">
    <cfRule type="expression" dxfId="219" priority="54">
      <formula>AND($P$29="",$J$10=$AG$3)</formula>
    </cfRule>
  </conditionalFormatting>
  <conditionalFormatting sqref="P14:Q14">
    <cfRule type="expression" dxfId="218" priority="53">
      <formula>$P$14&lt;=0</formula>
    </cfRule>
  </conditionalFormatting>
  <conditionalFormatting sqref="H11:L14">
    <cfRule type="expression" dxfId="217" priority="52">
      <formula>$J$10=$AG$3</formula>
    </cfRule>
  </conditionalFormatting>
  <conditionalFormatting sqref="C25:M28 C61:M61 C29:G60 M29:M60">
    <cfRule type="expression" dxfId="216" priority="26">
      <formula>$J$10=$AG$3</formula>
    </cfRule>
  </conditionalFormatting>
  <conditionalFormatting sqref="R9:R10">
    <cfRule type="expression" dxfId="215" priority="526">
      <formula>OR($E$16=$AD$2,$E$16="")</formula>
    </cfRule>
  </conditionalFormatting>
  <conditionalFormatting sqref="R13:R14">
    <cfRule type="expression" dxfId="214" priority="527">
      <formula>OR($E$16=$AD$2,$E$16="")</formula>
    </cfRule>
  </conditionalFormatting>
  <conditionalFormatting sqref="L26 U26 U27:V29 L27:M28 L61:M61 M29:M60 U61:V61 V30:V60">
    <cfRule type="expression" dxfId="213" priority="528">
      <formula>$E$16=$AD$2</formula>
    </cfRule>
  </conditionalFormatting>
  <conditionalFormatting sqref="K26:K28 T26:T29 K61 T61">
    <cfRule type="expression" dxfId="212" priority="540">
      <formula>$E$16=$AD$3</formula>
    </cfRule>
  </conditionalFormatting>
  <conditionalFormatting sqref="J26:J28">
    <cfRule type="expression" dxfId="211" priority="548">
      <formula>$J$11=$AI$4</formula>
    </cfRule>
  </conditionalFormatting>
  <conditionalFormatting sqref="O25:V28 O61:V61 O29:Q60 S29:V29 S30:S60 V30:V60">
    <cfRule type="expression" dxfId="210" priority="20">
      <formula>$J$10=$AG$2</formula>
    </cfRule>
  </conditionalFormatting>
  <conditionalFormatting sqref="H26:I28">
    <cfRule type="expression" dxfId="209" priority="535">
      <formula>$J$11=$AI$2</formula>
    </cfRule>
    <cfRule type="expression" dxfId="208" priority="534">
      <formula>$J$11=$AI$3</formula>
    </cfRule>
  </conditionalFormatting>
  <conditionalFormatting sqref="H29:H60">
    <cfRule type="expression" dxfId="207" priority="17">
      <formula>$J$10=$AG$3</formula>
    </cfRule>
  </conditionalFormatting>
  <conditionalFormatting sqref="H29:H60">
    <cfRule type="expression" dxfId="206" priority="18">
      <formula>$J$11=$AI$3</formula>
    </cfRule>
  </conditionalFormatting>
  <conditionalFormatting sqref="H29:H60">
    <cfRule type="expression" dxfId="205" priority="19">
      <formula>$J$11=$AI$2</formula>
    </cfRule>
  </conditionalFormatting>
  <conditionalFormatting sqref="J29:J60">
    <cfRule type="expression" dxfId="204" priority="16">
      <formula>$J$11=$AI$4</formula>
    </cfRule>
  </conditionalFormatting>
  <conditionalFormatting sqref="J29:J60">
    <cfRule type="expression" dxfId="203" priority="15">
      <formula>$J$10=$AG$3</formula>
    </cfRule>
  </conditionalFormatting>
  <conditionalFormatting sqref="K29:K60">
    <cfRule type="expression" dxfId="202" priority="14">
      <formula>$E$16=$AD$3</formula>
    </cfRule>
  </conditionalFormatting>
  <conditionalFormatting sqref="K29:K60">
    <cfRule type="expression" dxfId="201" priority="13">
      <formula>$J$10=$AG$3</formula>
    </cfRule>
  </conditionalFormatting>
  <conditionalFormatting sqref="R29:R60">
    <cfRule type="expression" dxfId="200" priority="12">
      <formula>$J$10=$AG$2</formula>
    </cfRule>
  </conditionalFormatting>
  <conditionalFormatting sqref="T30:T60">
    <cfRule type="expression" dxfId="199" priority="10">
      <formula>$J$10=$AG$2</formula>
    </cfRule>
  </conditionalFormatting>
  <conditionalFormatting sqref="T30:T60">
    <cfRule type="expression" dxfId="198" priority="11">
      <formula>$E$16=$AD$3</formula>
    </cfRule>
  </conditionalFormatting>
  <conditionalFormatting sqref="L29:L60">
    <cfRule type="expression" dxfId="197" priority="9">
      <formula>$E$16=$AD$2</formula>
    </cfRule>
  </conditionalFormatting>
  <conditionalFormatting sqref="L29:L60">
    <cfRule type="expression" dxfId="196" priority="8">
      <formula>$J$10=$AG$3</formula>
    </cfRule>
  </conditionalFormatting>
  <conditionalFormatting sqref="U30:U60">
    <cfRule type="expression" dxfId="195" priority="6">
      <formula>$J$10=$AG$2</formula>
    </cfRule>
  </conditionalFormatting>
  <conditionalFormatting sqref="U30:U60">
    <cfRule type="expression" dxfId="194" priority="7">
      <formula>$E$16=$AD$2</formula>
    </cfRule>
  </conditionalFormatting>
  <conditionalFormatting sqref="I29:I60">
    <cfRule type="expression" dxfId="193" priority="1">
      <formula>$J$10=$AG$3</formula>
    </cfRule>
  </conditionalFormatting>
  <conditionalFormatting sqref="I29:I60">
    <cfRule type="expression" dxfId="192" priority="2">
      <formula>AND($E$14&lt;&gt;"",$AE$2&lt;&gt;"電気")</formula>
    </cfRule>
    <cfRule type="expression" dxfId="191" priority="3">
      <formula>$J$11=$AI$3</formula>
    </cfRule>
    <cfRule type="expression" dxfId="190" priority="4">
      <formula>$J$11=$AI$2</formula>
    </cfRule>
  </conditionalFormatting>
  <dataValidations count="21">
    <dataValidation operator="greaterThanOrEqual" allowBlank="1" showInputMessage="1" showErrorMessage="1" error="数値を入力してください" sqref="N17:O20" xr:uid="{E8E7F4AC-F359-480F-8837-26A7C727C4D2}"/>
    <dataValidation type="decimal" operator="greaterThanOrEqual" allowBlank="1" showInputMessage="1" showErrorMessage="1" error="数値を入力してください" sqref="P17" xr:uid="{8A520A57-E57D-4AF1-8D69-8DF867E610B6}">
      <formula1>0</formula1>
    </dataValidation>
    <dataValidation operator="greaterThanOrEqual" allowBlank="1" showInputMessage="1" showErrorMessage="1" sqref="Q17 U7:U8 U29:V29" xr:uid="{5BEDDD3D-9C49-4A14-B826-70D0D5097049}"/>
    <dataValidation type="decimal" operator="greaterThanOrEqual" allowBlank="1" showInputMessage="1" showErrorMessage="1" sqref="AG46:AG66" xr:uid="{D6CE37C8-EC22-4F5F-B4A4-94D1F2A4AD3E}">
      <formula1>0</formula1>
    </dataValidation>
    <dataValidation type="list" allowBlank="1" showInputMessage="1" showErrorMessage="1" sqref="J10:L10" xr:uid="{54B1E72A-3E53-4D96-93BC-E4D0870DE5FC}">
      <formula1>$AG$2:$AG$3</formula1>
    </dataValidation>
    <dataValidation type="list" allowBlank="1" showInputMessage="1" showErrorMessage="1" sqref="E16" xr:uid="{53822F94-20AE-4B3C-B023-15B1FAF6CE4A}">
      <formula1>$AD$2:$AD$3</formula1>
    </dataValidation>
    <dataValidation type="list" allowBlank="1" showInputMessage="1" showErrorMessage="1" sqref="J7" xr:uid="{3B04CB3F-94AE-4A6F-B0A1-98C7AC5E7E36}">
      <formula1>$AF$2:$AF$3</formula1>
    </dataValidation>
    <dataValidation type="list" allowBlank="1" showInputMessage="1" showErrorMessage="1" sqref="J14" xr:uid="{A981DEAB-5CE6-41CF-B215-3F26698E3764}">
      <formula1>$AH$2:$AH$3</formula1>
    </dataValidation>
    <dataValidation type="list" allowBlank="1" showInputMessage="1" showErrorMessage="1" sqref="J11" xr:uid="{E1019FA7-4625-437C-9285-F2B6FBB5EFC2}">
      <formula1>$AI$2:$AI$4</formula1>
    </dataValidation>
    <dataValidation type="list" allowBlank="1" showInputMessage="1" showErrorMessage="1" sqref="AI46:AI66 T29" xr:uid="{0378CADC-36D4-490D-9667-ED50A2CC65E9}">
      <formula1>$AK$2:$AK$3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2C9865BC-8411-493E-B333-C7B96F3EB8FA}">
      <formula1>0</formula1>
      <formula2>1</formula2>
    </dataValidation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B3589C40-9B56-4062-BAD4-25BEA1B11E7C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D9DBC3C6-36BD-4F9E-A3B3-341B5F852AE3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C05AC436-B4E1-4635-95B6-2F30D6A4CCFB}">
      <formula1>0</formula1>
    </dataValidation>
    <dataValidation type="decimal" operator="greaterThanOrEqual" showInputMessage="1" showErrorMessage="1" error="電圧を数値で入力してください" sqref="K14" xr:uid="{D0403CFA-063A-4C4F-A1F8-E29081099D65}">
      <formula1>0</formula1>
    </dataValidation>
    <dataValidation type="decimal" allowBlank="1" showInputMessage="1" showErrorMessage="1" error="力率を０～１の数値で入力してください" sqref="L14" xr:uid="{03E56E69-81A2-4F57-B1A3-2B77B3D263F3}">
      <formula1>0</formula1>
      <formula2>1</formula2>
    </dataValidation>
    <dataValidation type="decimal" operator="greaterThanOrEqual" allowBlank="1" showInputMessage="1" showErrorMessage="1" error="数値で入力してください。" sqref="H29:H60" xr:uid="{F0DA3777-3E39-415B-AB73-1F7C80269D09}">
      <formula1>0</formula1>
    </dataValidation>
    <dataValidation type="decimal" operator="greaterThanOrEqual" allowBlank="1" showInputMessage="1" showErrorMessage="1" error="数値を入力してください。" sqref="J29:J60" xr:uid="{5B5D3089-7BA1-446F-A035-D0C6F53D02DE}">
      <formula1>0</formula1>
    </dataValidation>
    <dataValidation type="decimal" operator="greaterThanOrEqual" allowBlank="1" showInputMessage="1" showErrorMessage="1" error="数値で入力してください" sqref="R29:R60" xr:uid="{68EC781A-0327-4DCB-8CD0-BA19735CF126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72BC6C85-35D0-420C-BA5E-2DDF744D74B3}">
      <formula1>0</formula1>
    </dataValidation>
    <dataValidation type="whole" operator="greaterThanOrEqual" allowBlank="1" showInputMessage="1" showErrorMessage="1" error="数値で入力してください。" sqref="P10:Q10" xr:uid="{48F2C7EC-8BAD-4E84-81CC-B0F4979866A0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5E3D086-EB87-49FF-B075-B2BA6D84F756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4499EFF5-F4BA-437F-A992-BCD017E93E2E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9BCCE0AB-DD61-4057-ABB3-B4A3BC5975A1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47096-1D66-487F-9815-ACDD44ABFE12}">
  <sheetPr>
    <tabColor theme="3" tint="0.79998168889431442"/>
  </sheetPr>
  <dimension ref="A1:Z839"/>
  <sheetViews>
    <sheetView showGridLines="0" view="pageBreakPreview" zoomScale="52" zoomScaleNormal="25" zoomScaleSheetLayoutView="52" workbookViewId="0">
      <selection activeCell="AK27" sqref="AK27"/>
    </sheetView>
  </sheetViews>
  <sheetFormatPr defaultColWidth="11.07421875" defaultRowHeight="15" customHeight="1" x14ac:dyDescent="0.35"/>
  <cols>
    <col min="1" max="1" width="2.53515625" style="104" customWidth="1"/>
    <col min="2" max="3" width="7.15234375" style="104" customWidth="1"/>
    <col min="4" max="4" width="16.69140625" style="104" customWidth="1"/>
    <col min="5" max="5" width="5.69140625" style="104" customWidth="1"/>
    <col min="6" max="6" width="16.69140625" style="104" customWidth="1"/>
    <col min="7" max="8" width="14.07421875" style="104" customWidth="1"/>
    <col min="9" max="10" width="9.69140625" style="104" customWidth="1"/>
    <col min="11" max="11" width="8.69140625" style="104" customWidth="1"/>
    <col min="12" max="12" width="9.69140625" style="104" customWidth="1"/>
    <col min="13" max="13" width="13.53515625" style="104" customWidth="1"/>
    <col min="14" max="14" width="10.4609375" style="104" customWidth="1"/>
    <col min="15" max="15" width="3.4609375" style="104" customWidth="1"/>
    <col min="16" max="16" width="34.4609375" style="104" bestFit="1" customWidth="1"/>
    <col min="17" max="25" width="0" style="104" hidden="1" customWidth="1"/>
    <col min="26" max="26" width="12.15234375" style="104" hidden="1" customWidth="1"/>
    <col min="27" max="16384" width="11.07421875" style="104"/>
  </cols>
  <sheetData>
    <row r="1" spans="1:26" ht="27" customHeight="1" x14ac:dyDescent="0.35"/>
    <row r="2" spans="1:26" ht="27" customHeight="1" x14ac:dyDescent="0.35">
      <c r="A2" s="639" t="s">
        <v>89</v>
      </c>
      <c r="B2" s="639"/>
      <c r="C2" s="639"/>
      <c r="D2" s="639"/>
      <c r="E2" s="639"/>
      <c r="F2" s="639"/>
      <c r="G2" s="639"/>
      <c r="H2" s="639"/>
      <c r="I2" s="639"/>
      <c r="J2" s="639"/>
      <c r="K2" s="639"/>
      <c r="L2" s="639"/>
      <c r="M2" s="639"/>
      <c r="N2" s="639"/>
    </row>
    <row r="3" spans="1:26" ht="15" customHeight="1" x14ac:dyDescent="0.35">
      <c r="B3" s="159"/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</row>
    <row r="4" spans="1:26" ht="28" customHeight="1" x14ac:dyDescent="0.35">
      <c r="A4" s="160"/>
      <c r="B4" s="161" t="s">
        <v>30</v>
      </c>
      <c r="C4" s="160"/>
      <c r="D4" s="160"/>
      <c r="E4" s="160"/>
      <c r="F4" s="162"/>
      <c r="G4" s="162"/>
      <c r="H4" s="162"/>
      <c r="I4" s="160"/>
      <c r="J4" s="160"/>
      <c r="K4" s="160"/>
      <c r="L4" s="160"/>
    </row>
    <row r="5" spans="1:26" ht="28" customHeight="1" x14ac:dyDescent="0.35">
      <c r="A5" s="160"/>
      <c r="B5" s="640" t="s">
        <v>90</v>
      </c>
      <c r="C5" s="640"/>
      <c r="D5" s="640"/>
      <c r="E5" s="640"/>
      <c r="F5" s="634" t="str">
        <f>IF(入力様式【No.1】!F7="","",入力様式【No.1】!E7&amp;入力様式【No.1】!F7)</f>
        <v/>
      </c>
      <c r="G5" s="634"/>
      <c r="H5" s="634"/>
      <c r="I5" s="634"/>
      <c r="J5" s="634"/>
      <c r="K5" s="634"/>
      <c r="L5" s="634"/>
      <c r="M5" s="634"/>
      <c r="N5" s="634"/>
    </row>
    <row r="6" spans="1:26" ht="28" customHeight="1" x14ac:dyDescent="0.35">
      <c r="A6" s="160"/>
      <c r="B6" s="640" t="s">
        <v>207</v>
      </c>
      <c r="C6" s="640"/>
      <c r="D6" s="640"/>
      <c r="E6" s="640"/>
      <c r="F6" s="634" t="str">
        <f>IF(入力様式【No.1】!E8="","",入力様式【No.1】!E8)</f>
        <v/>
      </c>
      <c r="G6" s="634"/>
      <c r="H6" s="634"/>
      <c r="I6" s="634"/>
      <c r="J6" s="634"/>
      <c r="K6" s="634"/>
      <c r="L6" s="634"/>
      <c r="M6" s="634"/>
      <c r="N6" s="634"/>
    </row>
    <row r="7" spans="1:26" ht="28" customHeight="1" x14ac:dyDescent="0.35">
      <c r="A7" s="160"/>
      <c r="B7" s="641" t="s">
        <v>35</v>
      </c>
      <c r="C7" s="641"/>
      <c r="D7" s="641"/>
      <c r="E7" s="641"/>
      <c r="F7" s="634" t="str">
        <f>IF(入力様式【No.1】!E9="","",入力様式【No.1】!E9)</f>
        <v/>
      </c>
      <c r="G7" s="634"/>
      <c r="H7" s="634"/>
      <c r="I7" s="634"/>
      <c r="J7" s="634"/>
      <c r="K7" s="634"/>
      <c r="L7" s="634"/>
      <c r="M7" s="634"/>
      <c r="N7" s="634"/>
    </row>
    <row r="8" spans="1:26" ht="15" customHeight="1" x14ac:dyDescent="0.35">
      <c r="A8" s="160"/>
      <c r="B8" s="163"/>
      <c r="C8" s="163"/>
      <c r="D8" s="163"/>
      <c r="F8" s="164"/>
      <c r="G8" s="164"/>
      <c r="H8" s="164"/>
    </row>
    <row r="9" spans="1:26" ht="15" customHeight="1" x14ac:dyDescent="0.35">
      <c r="A9" s="160"/>
      <c r="B9" s="160"/>
      <c r="C9" s="160"/>
      <c r="D9" s="160"/>
      <c r="F9" s="160"/>
      <c r="G9" s="162"/>
      <c r="H9" s="162"/>
      <c r="I9" s="160"/>
      <c r="J9" s="160"/>
      <c r="K9" s="160"/>
      <c r="L9" s="160"/>
    </row>
    <row r="10" spans="1:26" ht="28" customHeight="1" x14ac:dyDescent="0.35">
      <c r="A10" s="160"/>
      <c r="B10" s="161" t="s">
        <v>91</v>
      </c>
      <c r="C10" s="160"/>
      <c r="D10" s="160"/>
      <c r="F10" s="160"/>
      <c r="G10" s="162"/>
      <c r="H10" s="162"/>
      <c r="I10" s="160"/>
      <c r="J10" s="160"/>
      <c r="K10" s="160"/>
      <c r="L10" s="160"/>
    </row>
    <row r="11" spans="1:26" ht="28" customHeight="1" x14ac:dyDescent="0.35">
      <c r="A11" s="160"/>
      <c r="B11" s="633" t="s">
        <v>92</v>
      </c>
      <c r="C11" s="633"/>
      <c r="D11" s="633"/>
      <c r="E11" s="633"/>
      <c r="F11" s="634" t="str">
        <f>IF(入力様式【No.1】!E12="","",入力様式【No.1】!E12)</f>
        <v/>
      </c>
      <c r="G11" s="634"/>
      <c r="H11" s="634"/>
      <c r="I11" s="634"/>
      <c r="J11" s="634"/>
      <c r="K11" s="634"/>
      <c r="L11" s="634"/>
      <c r="M11" s="634"/>
      <c r="N11" s="634"/>
    </row>
    <row r="12" spans="1:26" ht="28" customHeight="1" x14ac:dyDescent="0.35">
      <c r="A12" s="160"/>
      <c r="B12" s="633" t="s">
        <v>44</v>
      </c>
      <c r="C12" s="633"/>
      <c r="D12" s="633"/>
      <c r="E12" s="633"/>
      <c r="F12" s="634" t="str">
        <f>IF(入力様式【No.1】!E14="","",入力様式【No.1】!E14)</f>
        <v/>
      </c>
      <c r="G12" s="634"/>
      <c r="H12" s="634"/>
      <c r="I12" s="634"/>
      <c r="J12" s="634"/>
      <c r="K12" s="634"/>
      <c r="L12" s="634"/>
      <c r="M12" s="634"/>
      <c r="N12" s="634"/>
    </row>
    <row r="13" spans="1:26" ht="15" customHeight="1" x14ac:dyDescent="0.35">
      <c r="A13" s="160"/>
      <c r="B13" s="160"/>
      <c r="C13" s="160"/>
      <c r="D13" s="160"/>
      <c r="E13" s="160"/>
      <c r="F13" s="162"/>
      <c r="G13" s="162"/>
      <c r="H13" s="162"/>
      <c r="I13" s="160"/>
      <c r="J13" s="160"/>
      <c r="K13" s="160"/>
      <c r="L13" s="160"/>
    </row>
    <row r="14" spans="1:26" ht="28" customHeight="1" thickBot="1" x14ac:dyDescent="0.4">
      <c r="A14" s="160"/>
      <c r="B14" s="165" t="s">
        <v>93</v>
      </c>
      <c r="C14" s="166"/>
      <c r="D14" s="166"/>
      <c r="E14" s="166"/>
      <c r="Q14" s="167">
        <f>102-54</f>
        <v>48</v>
      </c>
      <c r="R14" s="167"/>
      <c r="S14" s="167">
        <f>104-56</f>
        <v>48</v>
      </c>
      <c r="T14" s="167"/>
      <c r="U14" s="167">
        <f>113-65</f>
        <v>48</v>
      </c>
      <c r="V14" s="167">
        <f>87-39</f>
        <v>48</v>
      </c>
      <c r="W14" s="167">
        <f>120-72</f>
        <v>48</v>
      </c>
      <c r="X14" s="167">
        <f>117-69</f>
        <v>48</v>
      </c>
      <c r="Y14" s="167">
        <f>120-72</f>
        <v>48</v>
      </c>
      <c r="Z14" s="167">
        <f>117-69</f>
        <v>48</v>
      </c>
    </row>
    <row r="15" spans="1:26" ht="48.5" customHeight="1" thickBot="1" x14ac:dyDescent="0.4">
      <c r="A15" s="160"/>
      <c r="B15" s="635" t="s">
        <v>94</v>
      </c>
      <c r="C15" s="635"/>
      <c r="D15" s="636" t="s">
        <v>51</v>
      </c>
      <c r="E15" s="637"/>
      <c r="F15" s="637"/>
      <c r="G15" s="215" t="s">
        <v>95</v>
      </c>
      <c r="H15" s="216" t="s">
        <v>73</v>
      </c>
      <c r="I15" s="638" t="s">
        <v>96</v>
      </c>
      <c r="J15" s="638"/>
      <c r="K15" s="638"/>
      <c r="L15" s="638" t="s">
        <v>257</v>
      </c>
      <c r="M15" s="638"/>
      <c r="N15" s="638"/>
      <c r="Q15" s="168" t="s">
        <v>201</v>
      </c>
      <c r="R15" s="169" t="s">
        <v>202</v>
      </c>
      <c r="S15" s="170" t="s">
        <v>201</v>
      </c>
      <c r="T15" s="171" t="s">
        <v>203</v>
      </c>
      <c r="U15" s="172" t="s">
        <v>204</v>
      </c>
      <c r="V15" s="173" t="s">
        <v>203</v>
      </c>
      <c r="W15" s="174" t="s">
        <v>205</v>
      </c>
      <c r="X15" s="174" t="s">
        <v>205</v>
      </c>
      <c r="Y15" s="174" t="s">
        <v>206</v>
      </c>
      <c r="Z15" s="171" t="s">
        <v>206</v>
      </c>
    </row>
    <row r="16" spans="1:26" ht="52" customHeight="1" thickTop="1" x14ac:dyDescent="0.35">
      <c r="A16" s="160"/>
      <c r="B16" s="642">
        <v>1</v>
      </c>
      <c r="C16" s="643"/>
      <c r="D16" s="175" t="str">
        <f>IF(E56="","",E56)</f>
        <v/>
      </c>
      <c r="E16" s="176" t="s">
        <v>52</v>
      </c>
      <c r="F16" s="175" t="str">
        <f>IF(J56="","",J56)</f>
        <v/>
      </c>
      <c r="G16" s="177" t="str">
        <f>IF(E58="","",E58)</f>
        <v/>
      </c>
      <c r="H16" s="178" t="str">
        <f>IF(L58="","",L58)</f>
        <v/>
      </c>
      <c r="I16" s="648" t="str">
        <f>IF(H67="","",H67)</f>
        <v/>
      </c>
      <c r="J16" s="649"/>
      <c r="K16" s="179" t="str">
        <f>IF(M67="","",M67)</f>
        <v/>
      </c>
      <c r="L16" s="646" t="str">
        <f>IF(H75="","",H75)</f>
        <v/>
      </c>
      <c r="M16" s="647"/>
      <c r="N16" s="179" t="str">
        <f>IF(M75="","",M75)</f>
        <v/>
      </c>
      <c r="Q16" s="168">
        <v>54</v>
      </c>
      <c r="R16" s="169">
        <v>54</v>
      </c>
      <c r="S16" s="180">
        <v>56</v>
      </c>
      <c r="T16" s="181">
        <v>56</v>
      </c>
      <c r="U16" s="172">
        <v>65</v>
      </c>
      <c r="V16" s="182">
        <v>39</v>
      </c>
      <c r="W16" s="168">
        <v>72</v>
      </c>
      <c r="X16" s="168">
        <v>69</v>
      </c>
      <c r="Y16" s="168">
        <v>72</v>
      </c>
      <c r="Z16" s="181">
        <v>69</v>
      </c>
    </row>
    <row r="17" spans="1:26" ht="52" customHeight="1" x14ac:dyDescent="0.35">
      <c r="A17" s="160"/>
      <c r="B17" s="642">
        <v>2</v>
      </c>
      <c r="C17" s="643"/>
      <c r="D17" s="175" t="str">
        <f>IF(E104="","",E104)</f>
        <v/>
      </c>
      <c r="E17" s="176" t="s">
        <v>52</v>
      </c>
      <c r="F17" s="175" t="str">
        <f>IF(J104="","",J104)</f>
        <v/>
      </c>
      <c r="G17" s="177" t="str">
        <f>IF(E106="","",E106)</f>
        <v/>
      </c>
      <c r="H17" s="178" t="str">
        <f>IF(L106="","",L106)</f>
        <v/>
      </c>
      <c r="I17" s="644" t="str">
        <f>IF(H115="","",H115)</f>
        <v/>
      </c>
      <c r="J17" s="645"/>
      <c r="K17" s="179" t="str">
        <f>IF(M115="","",M115)</f>
        <v/>
      </c>
      <c r="L17" s="646" t="str">
        <f>IF(H123="","",H123)</f>
        <v/>
      </c>
      <c r="M17" s="647"/>
      <c r="N17" s="179" t="str">
        <f>IF(M123="","",M123)</f>
        <v/>
      </c>
      <c r="Q17" s="168">
        <f>Q16+$Q$14</f>
        <v>102</v>
      </c>
      <c r="R17" s="169">
        <f t="shared" ref="R17:Z27" si="0">R16+$Q$14</f>
        <v>102</v>
      </c>
      <c r="S17" s="180">
        <f t="shared" si="0"/>
        <v>104</v>
      </c>
      <c r="T17" s="181">
        <f t="shared" si="0"/>
        <v>104</v>
      </c>
      <c r="U17" s="172">
        <f t="shared" si="0"/>
        <v>113</v>
      </c>
      <c r="V17" s="182">
        <f t="shared" si="0"/>
        <v>87</v>
      </c>
      <c r="W17" s="168">
        <f t="shared" si="0"/>
        <v>120</v>
      </c>
      <c r="X17" s="168">
        <f t="shared" si="0"/>
        <v>117</v>
      </c>
      <c r="Y17" s="168">
        <f t="shared" si="0"/>
        <v>120</v>
      </c>
      <c r="Z17" s="181">
        <f t="shared" si="0"/>
        <v>117</v>
      </c>
    </row>
    <row r="18" spans="1:26" ht="52" customHeight="1" x14ac:dyDescent="0.35">
      <c r="A18" s="160"/>
      <c r="B18" s="642">
        <v>3</v>
      </c>
      <c r="C18" s="643"/>
      <c r="D18" s="175" t="str">
        <f>IF(E152="","",E152)</f>
        <v/>
      </c>
      <c r="E18" s="176" t="s">
        <v>52</v>
      </c>
      <c r="F18" s="175" t="str">
        <f>IF(J152="","",J152)</f>
        <v/>
      </c>
      <c r="G18" s="177" t="str">
        <f>IF(E154="","",E154)</f>
        <v/>
      </c>
      <c r="H18" s="178" t="str">
        <f>IF(L154="","",L154)</f>
        <v/>
      </c>
      <c r="I18" s="644" t="str">
        <f>IF(H163="","",H163)</f>
        <v/>
      </c>
      <c r="J18" s="645"/>
      <c r="K18" s="179" t="str">
        <f>IF(M163="","",M163)</f>
        <v/>
      </c>
      <c r="L18" s="646" t="str">
        <f>IF(H171="","",H171)</f>
        <v/>
      </c>
      <c r="M18" s="647"/>
      <c r="N18" s="179" t="str">
        <f>IF(M171="","",M171)</f>
        <v/>
      </c>
      <c r="Q18" s="168">
        <f t="shared" ref="Q18:Q27" si="1">Q17+$Q$14</f>
        <v>150</v>
      </c>
      <c r="R18" s="169">
        <f t="shared" si="0"/>
        <v>150</v>
      </c>
      <c r="S18" s="180">
        <f t="shared" si="0"/>
        <v>152</v>
      </c>
      <c r="T18" s="181">
        <f t="shared" si="0"/>
        <v>152</v>
      </c>
      <c r="U18" s="172">
        <f t="shared" si="0"/>
        <v>161</v>
      </c>
      <c r="V18" s="182">
        <f t="shared" si="0"/>
        <v>135</v>
      </c>
      <c r="W18" s="168">
        <f t="shared" si="0"/>
        <v>168</v>
      </c>
      <c r="X18" s="168">
        <f t="shared" si="0"/>
        <v>165</v>
      </c>
      <c r="Y18" s="168">
        <f t="shared" si="0"/>
        <v>168</v>
      </c>
      <c r="Z18" s="181">
        <f t="shared" si="0"/>
        <v>165</v>
      </c>
    </row>
    <row r="19" spans="1:26" ht="52" customHeight="1" x14ac:dyDescent="0.35">
      <c r="A19" s="160"/>
      <c r="B19" s="642">
        <v>4</v>
      </c>
      <c r="C19" s="643"/>
      <c r="D19" s="175" t="str">
        <f>IF(E200="","",E200)</f>
        <v/>
      </c>
      <c r="E19" s="176" t="s">
        <v>52</v>
      </c>
      <c r="F19" s="175" t="str">
        <f>IF(J200="","",J200)</f>
        <v/>
      </c>
      <c r="G19" s="177" t="str">
        <f>IF(E202="","",E202)</f>
        <v/>
      </c>
      <c r="H19" s="178" t="str">
        <f>IF(L202="","",L202)</f>
        <v/>
      </c>
      <c r="I19" s="644" t="str">
        <f>IF(H211="","",H211)</f>
        <v/>
      </c>
      <c r="J19" s="645"/>
      <c r="K19" s="179" t="str">
        <f>IF(M211="","",M211)</f>
        <v/>
      </c>
      <c r="L19" s="646" t="str">
        <f>IF(H219="","",H219)</f>
        <v/>
      </c>
      <c r="M19" s="647"/>
      <c r="N19" s="179" t="str">
        <f>IF(M219="","",M219)</f>
        <v/>
      </c>
      <c r="Q19" s="168">
        <f t="shared" si="1"/>
        <v>198</v>
      </c>
      <c r="R19" s="169">
        <f t="shared" si="0"/>
        <v>198</v>
      </c>
      <c r="S19" s="180">
        <f t="shared" si="0"/>
        <v>200</v>
      </c>
      <c r="T19" s="181">
        <f t="shared" si="0"/>
        <v>200</v>
      </c>
      <c r="U19" s="172">
        <f t="shared" si="0"/>
        <v>209</v>
      </c>
      <c r="V19" s="182">
        <f t="shared" si="0"/>
        <v>183</v>
      </c>
      <c r="W19" s="168">
        <f t="shared" si="0"/>
        <v>216</v>
      </c>
      <c r="X19" s="168">
        <f t="shared" si="0"/>
        <v>213</v>
      </c>
      <c r="Y19" s="168">
        <f t="shared" si="0"/>
        <v>216</v>
      </c>
      <c r="Z19" s="181">
        <f t="shared" si="0"/>
        <v>213</v>
      </c>
    </row>
    <row r="20" spans="1:26" ht="52" customHeight="1" x14ac:dyDescent="0.35">
      <c r="A20" s="160"/>
      <c r="B20" s="642">
        <v>5</v>
      </c>
      <c r="C20" s="643"/>
      <c r="D20" s="175" t="str">
        <f>IF(E248="","",E248)</f>
        <v/>
      </c>
      <c r="E20" s="176" t="s">
        <v>52</v>
      </c>
      <c r="F20" s="175" t="str">
        <f>IF(J248="","",J248)</f>
        <v/>
      </c>
      <c r="G20" s="177" t="str">
        <f>IF(E250="","",E250)</f>
        <v/>
      </c>
      <c r="H20" s="178" t="str">
        <f>IF(L250="","",L250)</f>
        <v/>
      </c>
      <c r="I20" s="644" t="str">
        <f>IF(H259="","",H259)</f>
        <v/>
      </c>
      <c r="J20" s="645"/>
      <c r="K20" s="179" t="str">
        <f>IF(M259="","",M259)</f>
        <v/>
      </c>
      <c r="L20" s="646" t="str">
        <f>IF(H267="","",H267)</f>
        <v/>
      </c>
      <c r="M20" s="647"/>
      <c r="N20" s="179" t="str">
        <f>IF(M267="","",M267)</f>
        <v/>
      </c>
      <c r="Q20" s="168">
        <f t="shared" si="1"/>
        <v>246</v>
      </c>
      <c r="R20" s="169">
        <f t="shared" si="0"/>
        <v>246</v>
      </c>
      <c r="S20" s="180">
        <f t="shared" si="0"/>
        <v>248</v>
      </c>
      <c r="T20" s="181">
        <f t="shared" si="0"/>
        <v>248</v>
      </c>
      <c r="U20" s="172">
        <f t="shared" si="0"/>
        <v>257</v>
      </c>
      <c r="V20" s="182">
        <f t="shared" si="0"/>
        <v>231</v>
      </c>
      <c r="W20" s="168">
        <f t="shared" si="0"/>
        <v>264</v>
      </c>
      <c r="X20" s="168">
        <f t="shared" si="0"/>
        <v>261</v>
      </c>
      <c r="Y20" s="168">
        <f t="shared" si="0"/>
        <v>264</v>
      </c>
      <c r="Z20" s="181">
        <f t="shared" si="0"/>
        <v>261</v>
      </c>
    </row>
    <row r="21" spans="1:26" ht="52" customHeight="1" x14ac:dyDescent="0.35">
      <c r="A21" s="160"/>
      <c r="B21" s="642">
        <v>6</v>
      </c>
      <c r="C21" s="643"/>
      <c r="D21" s="175" t="str">
        <f>IF(E296="","",E296)</f>
        <v/>
      </c>
      <c r="E21" s="176" t="s">
        <v>52</v>
      </c>
      <c r="F21" s="175" t="str">
        <f>IF(J296="","",J296)</f>
        <v/>
      </c>
      <c r="G21" s="177" t="str">
        <f>IF(E298="","",E298)</f>
        <v/>
      </c>
      <c r="H21" s="178" t="str">
        <f>IF(L298="","",L298)</f>
        <v/>
      </c>
      <c r="I21" s="644" t="str">
        <f>IF(H307="","",H307)</f>
        <v/>
      </c>
      <c r="J21" s="645"/>
      <c r="K21" s="179" t="str">
        <f>IF(M307="","",M307)</f>
        <v/>
      </c>
      <c r="L21" s="646" t="str">
        <f>IF(H315="","",H315)</f>
        <v/>
      </c>
      <c r="M21" s="647"/>
      <c r="N21" s="179" t="str">
        <f>IF(M315="","",M315)</f>
        <v/>
      </c>
      <c r="Q21" s="168">
        <f t="shared" si="1"/>
        <v>294</v>
      </c>
      <c r="R21" s="169">
        <f t="shared" si="0"/>
        <v>294</v>
      </c>
      <c r="S21" s="180">
        <f t="shared" si="0"/>
        <v>296</v>
      </c>
      <c r="T21" s="181">
        <f t="shared" si="0"/>
        <v>296</v>
      </c>
      <c r="U21" s="172">
        <f t="shared" si="0"/>
        <v>305</v>
      </c>
      <c r="V21" s="182">
        <f t="shared" si="0"/>
        <v>279</v>
      </c>
      <c r="W21" s="168">
        <f t="shared" si="0"/>
        <v>312</v>
      </c>
      <c r="X21" s="168">
        <f t="shared" si="0"/>
        <v>309</v>
      </c>
      <c r="Y21" s="168">
        <f t="shared" si="0"/>
        <v>312</v>
      </c>
      <c r="Z21" s="181">
        <f t="shared" si="0"/>
        <v>309</v>
      </c>
    </row>
    <row r="22" spans="1:26" ht="52" customHeight="1" x14ac:dyDescent="0.35">
      <c r="A22" s="160"/>
      <c r="B22" s="642">
        <v>7</v>
      </c>
      <c r="C22" s="643"/>
      <c r="D22" s="175" t="str">
        <f>IF(E344="","",E344)</f>
        <v/>
      </c>
      <c r="E22" s="176" t="s">
        <v>52</v>
      </c>
      <c r="F22" s="175" t="str">
        <f>IF(J344="","",J344)</f>
        <v/>
      </c>
      <c r="G22" s="177" t="str">
        <f>IF(E346="","",E346)</f>
        <v/>
      </c>
      <c r="H22" s="178" t="str">
        <f>IF(L346="","",L346)</f>
        <v/>
      </c>
      <c r="I22" s="644" t="str">
        <f>IF(H355="","",H355)</f>
        <v/>
      </c>
      <c r="J22" s="645"/>
      <c r="K22" s="179" t="str">
        <f>IF(M355="","",M355)</f>
        <v/>
      </c>
      <c r="L22" s="646" t="str">
        <f>IF(H363="","",H363)</f>
        <v/>
      </c>
      <c r="M22" s="647"/>
      <c r="N22" s="179" t="str">
        <f>IF(M363="","",M363)</f>
        <v/>
      </c>
      <c r="Q22" s="168">
        <f t="shared" si="1"/>
        <v>342</v>
      </c>
      <c r="R22" s="169">
        <f t="shared" si="0"/>
        <v>342</v>
      </c>
      <c r="S22" s="180">
        <f t="shared" si="0"/>
        <v>344</v>
      </c>
      <c r="T22" s="181">
        <f t="shared" si="0"/>
        <v>344</v>
      </c>
      <c r="U22" s="172">
        <f t="shared" si="0"/>
        <v>353</v>
      </c>
      <c r="V22" s="182">
        <f t="shared" si="0"/>
        <v>327</v>
      </c>
      <c r="W22" s="168">
        <f t="shared" si="0"/>
        <v>360</v>
      </c>
      <c r="X22" s="168">
        <f t="shared" si="0"/>
        <v>357</v>
      </c>
      <c r="Y22" s="168">
        <f t="shared" si="0"/>
        <v>360</v>
      </c>
      <c r="Z22" s="181">
        <f t="shared" si="0"/>
        <v>357</v>
      </c>
    </row>
    <row r="23" spans="1:26" ht="52" customHeight="1" x14ac:dyDescent="0.35">
      <c r="A23" s="160"/>
      <c r="B23" s="642">
        <v>8</v>
      </c>
      <c r="C23" s="643"/>
      <c r="D23" s="175" t="str">
        <f>IF(E392="","",E392)</f>
        <v/>
      </c>
      <c r="E23" s="176" t="s">
        <v>52</v>
      </c>
      <c r="F23" s="175" t="str">
        <f>IF(J392="","",J392)</f>
        <v/>
      </c>
      <c r="G23" s="177" t="str">
        <f>IF(E394="","",E394)</f>
        <v/>
      </c>
      <c r="H23" s="178" t="str">
        <f>IF(L394="","",L394)</f>
        <v/>
      </c>
      <c r="I23" s="644" t="str">
        <f>IF(H403="","",H403)</f>
        <v/>
      </c>
      <c r="J23" s="645"/>
      <c r="K23" s="179" t="str">
        <f>IF(M403="","",M403)</f>
        <v/>
      </c>
      <c r="L23" s="646" t="str">
        <f>IF(H411="","",H411)</f>
        <v/>
      </c>
      <c r="M23" s="647"/>
      <c r="N23" s="179" t="str">
        <f>IF(M411="","",M411)</f>
        <v/>
      </c>
      <c r="Q23" s="168">
        <f t="shared" si="1"/>
        <v>390</v>
      </c>
      <c r="R23" s="169">
        <f t="shared" si="0"/>
        <v>390</v>
      </c>
      <c r="S23" s="180">
        <f t="shared" si="0"/>
        <v>392</v>
      </c>
      <c r="T23" s="181">
        <f t="shared" si="0"/>
        <v>392</v>
      </c>
      <c r="U23" s="172">
        <f t="shared" si="0"/>
        <v>401</v>
      </c>
      <c r="V23" s="182">
        <f t="shared" si="0"/>
        <v>375</v>
      </c>
      <c r="W23" s="168">
        <f t="shared" si="0"/>
        <v>408</v>
      </c>
      <c r="X23" s="168">
        <f t="shared" si="0"/>
        <v>405</v>
      </c>
      <c r="Y23" s="168">
        <f t="shared" si="0"/>
        <v>408</v>
      </c>
      <c r="Z23" s="181">
        <f t="shared" si="0"/>
        <v>405</v>
      </c>
    </row>
    <row r="24" spans="1:26" ht="52" customHeight="1" x14ac:dyDescent="0.35">
      <c r="A24" s="160"/>
      <c r="B24" s="642">
        <v>9</v>
      </c>
      <c r="C24" s="643"/>
      <c r="D24" s="175" t="str">
        <f>IF(E440="","",E440)</f>
        <v/>
      </c>
      <c r="E24" s="176" t="s">
        <v>52</v>
      </c>
      <c r="F24" s="175" t="str">
        <f>IF(J440="","",J440)</f>
        <v/>
      </c>
      <c r="G24" s="177" t="str">
        <f>IF(E442="","",E442)</f>
        <v/>
      </c>
      <c r="H24" s="178" t="str">
        <f>IF(L442="","",L442)</f>
        <v/>
      </c>
      <c r="I24" s="644" t="str">
        <f>IF(H451="","",H451)</f>
        <v/>
      </c>
      <c r="J24" s="645"/>
      <c r="K24" s="179" t="str">
        <f>IF(M451="","",M451)</f>
        <v/>
      </c>
      <c r="L24" s="646" t="str">
        <f>IF(H459="","",H459)</f>
        <v/>
      </c>
      <c r="M24" s="647"/>
      <c r="N24" s="179" t="str">
        <f>IF(M459="","",M459)</f>
        <v/>
      </c>
      <c r="Q24" s="168">
        <f t="shared" si="1"/>
        <v>438</v>
      </c>
      <c r="R24" s="169">
        <f t="shared" si="0"/>
        <v>438</v>
      </c>
      <c r="S24" s="180">
        <f t="shared" si="0"/>
        <v>440</v>
      </c>
      <c r="T24" s="181">
        <f t="shared" si="0"/>
        <v>440</v>
      </c>
      <c r="U24" s="172">
        <f t="shared" si="0"/>
        <v>449</v>
      </c>
      <c r="V24" s="182">
        <f t="shared" si="0"/>
        <v>423</v>
      </c>
      <c r="W24" s="168">
        <f t="shared" si="0"/>
        <v>456</v>
      </c>
      <c r="X24" s="168">
        <f t="shared" si="0"/>
        <v>453</v>
      </c>
      <c r="Y24" s="168">
        <f t="shared" si="0"/>
        <v>456</v>
      </c>
      <c r="Z24" s="181">
        <f t="shared" si="0"/>
        <v>453</v>
      </c>
    </row>
    <row r="25" spans="1:26" ht="52" customHeight="1" x14ac:dyDescent="0.35">
      <c r="A25" s="160"/>
      <c r="B25" s="642">
        <v>10</v>
      </c>
      <c r="C25" s="643"/>
      <c r="D25" s="175" t="str">
        <f>IF(E488="","",E488)</f>
        <v/>
      </c>
      <c r="E25" s="176" t="s">
        <v>52</v>
      </c>
      <c r="F25" s="175" t="str">
        <f>IF(J488="","",J488)</f>
        <v/>
      </c>
      <c r="G25" s="177" t="str">
        <f>IF(E490="","",E490)</f>
        <v/>
      </c>
      <c r="H25" s="178" t="str">
        <f>IF(L490="","",L490)</f>
        <v/>
      </c>
      <c r="I25" s="644" t="str">
        <f>IF(H499="","",H499)</f>
        <v/>
      </c>
      <c r="J25" s="645"/>
      <c r="K25" s="179" t="str">
        <f>IF(M499="","",M499)</f>
        <v/>
      </c>
      <c r="L25" s="646" t="str">
        <f>IF(H507="","",H507)</f>
        <v/>
      </c>
      <c r="M25" s="647"/>
      <c r="N25" s="179" t="str">
        <f>IF(M507="","",M507)</f>
        <v/>
      </c>
      <c r="Q25" s="168">
        <f t="shared" si="1"/>
        <v>486</v>
      </c>
      <c r="R25" s="169">
        <f t="shared" si="0"/>
        <v>486</v>
      </c>
      <c r="S25" s="180">
        <f t="shared" si="0"/>
        <v>488</v>
      </c>
      <c r="T25" s="181">
        <f t="shared" si="0"/>
        <v>488</v>
      </c>
      <c r="U25" s="172">
        <f t="shared" si="0"/>
        <v>497</v>
      </c>
      <c r="V25" s="182">
        <f t="shared" si="0"/>
        <v>471</v>
      </c>
      <c r="W25" s="168">
        <f t="shared" si="0"/>
        <v>504</v>
      </c>
      <c r="X25" s="168">
        <f t="shared" si="0"/>
        <v>501</v>
      </c>
      <c r="Y25" s="168">
        <f t="shared" si="0"/>
        <v>504</v>
      </c>
      <c r="Z25" s="181">
        <f t="shared" si="0"/>
        <v>501</v>
      </c>
    </row>
    <row r="26" spans="1:26" ht="52" customHeight="1" x14ac:dyDescent="0.35">
      <c r="A26" s="160"/>
      <c r="B26" s="642">
        <v>11</v>
      </c>
      <c r="C26" s="643"/>
      <c r="D26" s="175" t="str">
        <f>IF(E536="","",E536)</f>
        <v/>
      </c>
      <c r="E26" s="176" t="s">
        <v>52</v>
      </c>
      <c r="F26" s="175" t="str">
        <f>IF(J536="","",J536)</f>
        <v/>
      </c>
      <c r="G26" s="177" t="str">
        <f>IF(E538="","",E538)</f>
        <v/>
      </c>
      <c r="H26" s="178" t="str">
        <f>IF(L538="","",L538)</f>
        <v/>
      </c>
      <c r="I26" s="650" t="str">
        <f>IF(H547="","",H547)</f>
        <v/>
      </c>
      <c r="J26" s="651"/>
      <c r="K26" s="179" t="str">
        <f>IF(M547="","",M547)</f>
        <v/>
      </c>
      <c r="L26" s="646" t="str">
        <f>IF(H555="","",H555)</f>
        <v/>
      </c>
      <c r="M26" s="647"/>
      <c r="N26" s="179" t="str">
        <f>IF(M555="","",M555)</f>
        <v/>
      </c>
      <c r="Q26" s="168">
        <f t="shared" si="1"/>
        <v>534</v>
      </c>
      <c r="R26" s="169">
        <f t="shared" si="0"/>
        <v>534</v>
      </c>
      <c r="S26" s="180">
        <f t="shared" si="0"/>
        <v>536</v>
      </c>
      <c r="T26" s="181">
        <f t="shared" si="0"/>
        <v>536</v>
      </c>
      <c r="U26" s="172">
        <f t="shared" si="0"/>
        <v>545</v>
      </c>
      <c r="V26" s="182">
        <f t="shared" si="0"/>
        <v>519</v>
      </c>
      <c r="W26" s="168">
        <f t="shared" si="0"/>
        <v>552</v>
      </c>
      <c r="X26" s="168">
        <f t="shared" si="0"/>
        <v>549</v>
      </c>
      <c r="Y26" s="168">
        <f t="shared" si="0"/>
        <v>552</v>
      </c>
      <c r="Z26" s="181">
        <f t="shared" si="0"/>
        <v>549</v>
      </c>
    </row>
    <row r="27" spans="1:26" ht="52" customHeight="1" thickBot="1" x14ac:dyDescent="0.4">
      <c r="A27" s="160"/>
      <c r="B27" s="642">
        <v>12</v>
      </c>
      <c r="C27" s="643"/>
      <c r="D27" s="175" t="str">
        <f>IF(E584="","",E584)</f>
        <v/>
      </c>
      <c r="E27" s="176" t="s">
        <v>52</v>
      </c>
      <c r="F27" s="175" t="str">
        <f>IF(J584="","",J584)</f>
        <v/>
      </c>
      <c r="G27" s="177" t="str">
        <f>IF(E586="","",E586)</f>
        <v/>
      </c>
      <c r="H27" s="178" t="str">
        <f>IF(L586="","",L586)</f>
        <v/>
      </c>
      <c r="I27" s="650" t="str">
        <f>IF(H595="","",H595)</f>
        <v/>
      </c>
      <c r="J27" s="651"/>
      <c r="K27" s="179" t="str">
        <f>IF(M595="","",M595)</f>
        <v/>
      </c>
      <c r="L27" s="646" t="str">
        <f>IF(H603="","",H603)</f>
        <v/>
      </c>
      <c r="M27" s="647"/>
      <c r="N27" s="179" t="str">
        <f>IF(M603="","",M603)</f>
        <v/>
      </c>
      <c r="Q27" s="168">
        <f t="shared" si="1"/>
        <v>582</v>
      </c>
      <c r="R27" s="169">
        <f t="shared" si="0"/>
        <v>582</v>
      </c>
      <c r="S27" s="183">
        <f t="shared" si="0"/>
        <v>584</v>
      </c>
      <c r="T27" s="184">
        <f t="shared" si="0"/>
        <v>584</v>
      </c>
      <c r="U27" s="172">
        <f t="shared" si="0"/>
        <v>593</v>
      </c>
      <c r="V27" s="185">
        <f t="shared" si="0"/>
        <v>567</v>
      </c>
      <c r="W27" s="186">
        <f t="shared" si="0"/>
        <v>600</v>
      </c>
      <c r="X27" s="186">
        <f t="shared" si="0"/>
        <v>597</v>
      </c>
      <c r="Y27" s="186">
        <f t="shared" si="0"/>
        <v>600</v>
      </c>
      <c r="Z27" s="184">
        <f t="shared" si="0"/>
        <v>597</v>
      </c>
    </row>
    <row r="28" spans="1:26" ht="15" customHeight="1" x14ac:dyDescent="0.35">
      <c r="A28" s="160"/>
      <c r="B28" s="187"/>
      <c r="C28" s="187"/>
      <c r="D28" s="187"/>
      <c r="E28" s="188"/>
      <c r="F28" s="189"/>
      <c r="G28" s="189"/>
      <c r="M28" s="190"/>
    </row>
    <row r="29" spans="1:26" ht="14.5" customHeight="1" x14ac:dyDescent="0.35">
      <c r="A29" s="160"/>
      <c r="B29" s="666" t="s">
        <v>252</v>
      </c>
      <c r="C29" s="666"/>
      <c r="D29" s="666"/>
      <c r="E29" s="666"/>
      <c r="F29" s="666"/>
      <c r="G29" s="666"/>
      <c r="H29" s="666"/>
      <c r="I29" s="666"/>
      <c r="J29" s="666"/>
      <c r="K29" s="666"/>
      <c r="L29" s="667" t="str">
        <f>IF(L16="","",SUM(L16:M27))</f>
        <v/>
      </c>
      <c r="M29" s="667"/>
      <c r="N29" s="668" t="str">
        <f>N16</f>
        <v/>
      </c>
      <c r="O29" s="201"/>
    </row>
    <row r="30" spans="1:26" ht="14" hidden="1" x14ac:dyDescent="0.35">
      <c r="A30" s="160"/>
      <c r="B30" s="666"/>
      <c r="C30" s="666"/>
      <c r="D30" s="666"/>
      <c r="E30" s="666"/>
      <c r="F30" s="666"/>
      <c r="G30" s="666"/>
      <c r="H30" s="666"/>
      <c r="I30" s="666"/>
      <c r="J30" s="666"/>
      <c r="K30" s="666"/>
      <c r="L30" s="667"/>
      <c r="M30" s="667"/>
      <c r="N30" s="668"/>
      <c r="O30" s="201"/>
    </row>
    <row r="31" spans="1:26" ht="15" hidden="1" customHeight="1" x14ac:dyDescent="0.35">
      <c r="A31" s="160"/>
      <c r="B31" s="202"/>
      <c r="C31" s="202"/>
      <c r="D31" s="202"/>
      <c r="E31" s="202"/>
      <c r="F31" s="203"/>
      <c r="G31" s="203"/>
      <c r="H31" s="203"/>
      <c r="I31" s="203"/>
      <c r="J31" s="203"/>
      <c r="K31" s="203"/>
      <c r="L31" s="204"/>
      <c r="M31" s="204"/>
      <c r="N31" s="201"/>
      <c r="O31" s="201"/>
    </row>
    <row r="32" spans="1:26" ht="19" hidden="1" x14ac:dyDescent="0.35">
      <c r="A32" s="160"/>
      <c r="B32" s="669" t="s">
        <v>253</v>
      </c>
      <c r="C32" s="669"/>
      <c r="D32" s="669"/>
      <c r="E32" s="669"/>
      <c r="F32" s="669"/>
      <c r="G32" s="669"/>
      <c r="H32" s="669"/>
      <c r="I32" s="669"/>
      <c r="J32" s="669"/>
      <c r="K32" s="669"/>
      <c r="L32" s="670"/>
      <c r="M32" s="670"/>
      <c r="N32" s="670"/>
      <c r="O32" s="201"/>
    </row>
    <row r="33" spans="1:16" ht="15" hidden="1" customHeight="1" x14ac:dyDescent="0.35">
      <c r="A33" s="160"/>
      <c r="B33" s="202"/>
      <c r="C33" s="202"/>
      <c r="D33" s="202"/>
      <c r="E33" s="202"/>
      <c r="F33" s="203"/>
      <c r="G33" s="203"/>
      <c r="H33" s="203"/>
      <c r="I33" s="203"/>
      <c r="J33" s="203"/>
      <c r="K33" s="203"/>
      <c r="L33" s="204"/>
      <c r="M33" s="204"/>
      <c r="N33" s="201"/>
      <c r="O33" s="201"/>
    </row>
    <row r="34" spans="1:16" ht="35" hidden="1" customHeight="1" x14ac:dyDescent="0.35">
      <c r="A34" s="160"/>
    </row>
    <row r="35" spans="1:16" ht="40.5" customHeight="1" x14ac:dyDescent="0.35">
      <c r="A35" s="160"/>
      <c r="B35" s="671" t="s">
        <v>98</v>
      </c>
      <c r="C35" s="671"/>
      <c r="D35" s="671"/>
      <c r="E35" s="671"/>
      <c r="F35" s="671"/>
      <c r="G35" s="671"/>
      <c r="H35" s="671"/>
      <c r="I35" s="671"/>
      <c r="J35" s="671"/>
      <c r="K35" s="671"/>
      <c r="L35" s="671"/>
      <c r="M35" s="671"/>
      <c r="N35" s="671"/>
    </row>
    <row r="36" spans="1:16" ht="18.75" customHeight="1" x14ac:dyDescent="0.35">
      <c r="A36" s="160"/>
    </row>
    <row r="37" spans="1:16" ht="27" customHeight="1" x14ac:dyDescent="0.35">
      <c r="A37" s="160"/>
      <c r="B37" s="652" t="s">
        <v>10</v>
      </c>
      <c r="C37" s="653"/>
      <c r="D37" s="654"/>
      <c r="E37" s="655" t="str">
        <f>IF(入力様式【No.1】!$E$2="","",入力様式【No.1】!$E$2)</f>
        <v/>
      </c>
      <c r="F37" s="656"/>
      <c r="H37" s="652" t="s">
        <v>39</v>
      </c>
      <c r="I37" s="653"/>
      <c r="J37" s="653"/>
      <c r="K37" s="654"/>
      <c r="L37" s="657" t="e">
        <f>IF(入力様式【No.1】!#REF!="","",入力様式【No.1】!#REF!)</f>
        <v>#REF!</v>
      </c>
      <c r="M37" s="658"/>
      <c r="N37" s="659"/>
    </row>
    <row r="38" spans="1:16" ht="18.75" customHeight="1" x14ac:dyDescent="0.35">
      <c r="A38" s="160"/>
      <c r="B38" s="191"/>
      <c r="C38" s="191"/>
      <c r="D38" s="191"/>
      <c r="E38" s="191"/>
      <c r="F38" s="191"/>
      <c r="G38" s="162"/>
      <c r="H38" s="160"/>
      <c r="I38" s="160"/>
      <c r="J38" s="160"/>
      <c r="L38" s="160"/>
      <c r="M38" s="160"/>
      <c r="N38" s="160"/>
    </row>
    <row r="39" spans="1:16" ht="18.75" customHeight="1" x14ac:dyDescent="0.35">
      <c r="A39" s="160"/>
      <c r="B39" s="160" t="s">
        <v>30</v>
      </c>
      <c r="C39" s="160"/>
      <c r="D39" s="160"/>
      <c r="E39" s="162"/>
      <c r="F39" s="162"/>
      <c r="H39" s="160" t="s">
        <v>91</v>
      </c>
      <c r="I39" s="160"/>
      <c r="J39" s="160"/>
      <c r="K39" s="160"/>
      <c r="L39" s="160"/>
      <c r="M39" s="160"/>
      <c r="N39" s="160"/>
    </row>
    <row r="40" spans="1:16" ht="27" customHeight="1" x14ac:dyDescent="0.35">
      <c r="A40" s="160"/>
      <c r="B40" s="660" t="s">
        <v>32</v>
      </c>
      <c r="C40" s="661"/>
      <c r="D40" s="662"/>
      <c r="E40" s="663" t="str">
        <f>IF(入力様式【No.1】!$F$7="","",入力様式【No.1】!$E$7&amp;入力様式【No.1】!$F$7)</f>
        <v/>
      </c>
      <c r="F40" s="664"/>
      <c r="H40" s="660" t="s">
        <v>40</v>
      </c>
      <c r="I40" s="661"/>
      <c r="J40" s="661"/>
      <c r="K40" s="662"/>
      <c r="L40" s="655" t="str">
        <f>IF(入力様式【No.1】!$E$12="","",入力様式【No.1】!$E$12)</f>
        <v/>
      </c>
      <c r="M40" s="665"/>
      <c r="N40" s="656"/>
    </row>
    <row r="41" spans="1:16" ht="27" customHeight="1" x14ac:dyDescent="0.35">
      <c r="A41" s="160"/>
      <c r="B41" s="660" t="s">
        <v>199</v>
      </c>
      <c r="C41" s="661"/>
      <c r="D41" s="662"/>
      <c r="E41" s="663" t="str">
        <f>IF(入力様式【No.1】!$E$8="","",入力様式【No.1】!$E$8)</f>
        <v/>
      </c>
      <c r="F41" s="664"/>
      <c r="H41" s="681" t="s">
        <v>254</v>
      </c>
      <c r="I41" s="682"/>
      <c r="J41" s="682"/>
      <c r="K41" s="683"/>
      <c r="L41" s="655" t="str">
        <f>IF(入力様式【No.1】!$E$13="","",入力様式【No.1】!$E$13)</f>
        <v/>
      </c>
      <c r="M41" s="665"/>
      <c r="N41" s="656"/>
    </row>
    <row r="42" spans="1:16" ht="27" customHeight="1" x14ac:dyDescent="0.35">
      <c r="A42" s="160"/>
      <c r="B42" s="660" t="s">
        <v>35</v>
      </c>
      <c r="C42" s="661"/>
      <c r="D42" s="662"/>
      <c r="E42" s="663" t="str">
        <f>IF(入力様式【No.1】!$E$9="","",入力様式【No.1】!$E$9)</f>
        <v/>
      </c>
      <c r="F42" s="664"/>
      <c r="G42" s="160"/>
      <c r="H42" s="660" t="s">
        <v>44</v>
      </c>
      <c r="I42" s="661"/>
      <c r="J42" s="661"/>
      <c r="K42" s="662"/>
      <c r="L42" s="655" t="str">
        <f>IF(入力様式【No.1】!$E$14="","",入力様式【No.1】!$E$14)</f>
        <v/>
      </c>
      <c r="M42" s="665"/>
      <c r="N42" s="656"/>
      <c r="P42" s="192" t="s">
        <v>97</v>
      </c>
    </row>
    <row r="43" spans="1:16" ht="10.5" customHeight="1" x14ac:dyDescent="0.35">
      <c r="A43" s="160"/>
      <c r="B43" s="160"/>
      <c r="C43" s="160"/>
      <c r="D43" s="160"/>
      <c r="E43" s="162"/>
      <c r="F43" s="162"/>
      <c r="G43" s="162"/>
      <c r="H43" s="192"/>
      <c r="I43" s="192"/>
      <c r="J43" s="160"/>
      <c r="K43" s="160"/>
      <c r="L43" s="160"/>
      <c r="M43" s="160"/>
      <c r="N43" s="160"/>
    </row>
    <row r="44" spans="1:16" ht="18.75" customHeight="1" x14ac:dyDescent="0.35">
      <c r="A44" s="160"/>
      <c r="B44" s="160" t="s">
        <v>31</v>
      </c>
      <c r="C44" s="160"/>
      <c r="D44" s="162"/>
      <c r="E44" s="162"/>
      <c r="F44" s="162"/>
      <c r="G44" s="160"/>
      <c r="H44" s="160"/>
      <c r="I44" s="160"/>
      <c r="J44" s="160"/>
      <c r="K44" s="160"/>
      <c r="L44" s="160"/>
      <c r="M44" s="160"/>
      <c r="N44" s="160"/>
    </row>
    <row r="45" spans="1:16" ht="27" customHeight="1" x14ac:dyDescent="0.35">
      <c r="A45" s="160"/>
      <c r="B45" s="672" t="s">
        <v>99</v>
      </c>
      <c r="C45" s="673"/>
      <c r="D45" s="194" t="s">
        <v>100</v>
      </c>
      <c r="E45" s="678" t="str">
        <f>IF(入力様式【No.1】!$J$7="","",入力様式【No.1】!$J$7)</f>
        <v/>
      </c>
      <c r="F45" s="679"/>
      <c r="G45" s="679"/>
      <c r="H45" s="679"/>
      <c r="I45" s="679"/>
      <c r="J45" s="679"/>
      <c r="K45" s="679"/>
      <c r="L45" s="679"/>
      <c r="M45" s="679"/>
      <c r="N45" s="680"/>
    </row>
    <row r="46" spans="1:16" ht="27" customHeight="1" x14ac:dyDescent="0.35">
      <c r="A46" s="160"/>
      <c r="B46" s="674"/>
      <c r="C46" s="675"/>
      <c r="D46" s="194" t="s">
        <v>85</v>
      </c>
      <c r="E46" s="678" t="str">
        <f>IF(入力様式【No.1】!$J$8="","",入力様式【No.1】!$J$8)</f>
        <v/>
      </c>
      <c r="F46" s="679"/>
      <c r="G46" s="679"/>
      <c r="H46" s="679"/>
      <c r="I46" s="679"/>
      <c r="J46" s="679"/>
      <c r="K46" s="679"/>
      <c r="L46" s="679"/>
      <c r="M46" s="679"/>
      <c r="N46" s="680"/>
    </row>
    <row r="47" spans="1:16" ht="27" customHeight="1" x14ac:dyDescent="0.35">
      <c r="A47" s="160"/>
      <c r="B47" s="676"/>
      <c r="C47" s="677"/>
      <c r="D47" s="194" t="s">
        <v>86</v>
      </c>
      <c r="E47" s="678" t="str">
        <f>IF(入力様式【No.1】!$J$9="","",入力様式【No.1】!$J$9)</f>
        <v/>
      </c>
      <c r="F47" s="679"/>
      <c r="G47" s="679"/>
      <c r="H47" s="679"/>
      <c r="I47" s="679"/>
      <c r="J47" s="679"/>
      <c r="K47" s="679"/>
      <c r="L47" s="679"/>
      <c r="M47" s="679"/>
      <c r="N47" s="680"/>
    </row>
    <row r="48" spans="1:16" ht="27" customHeight="1" x14ac:dyDescent="0.35">
      <c r="A48" s="160"/>
      <c r="B48" s="681" t="s">
        <v>3</v>
      </c>
      <c r="C48" s="682"/>
      <c r="D48" s="683"/>
      <c r="E48" s="678" t="str">
        <f>IF(入力様式【No.1】!$J$10="","",入力様式【No.1】!$J$10)</f>
        <v/>
      </c>
      <c r="F48" s="679"/>
      <c r="G48" s="679"/>
      <c r="H48" s="679"/>
      <c r="I48" s="679"/>
      <c r="J48" s="679"/>
      <c r="K48" s="679"/>
      <c r="L48" s="679"/>
      <c r="M48" s="679"/>
      <c r="N48" s="680"/>
      <c r="P48" s="192"/>
    </row>
    <row r="49" spans="1:16" ht="27" customHeight="1" x14ac:dyDescent="0.35">
      <c r="A49" s="160"/>
      <c r="B49" s="684" t="s">
        <v>101</v>
      </c>
      <c r="C49" s="685"/>
      <c r="D49" s="194" t="s">
        <v>102</v>
      </c>
      <c r="E49" s="678" t="str">
        <f>IF(入力様式【No.1】!$J$11="","",入力様式【No.1】!$J$11)</f>
        <v/>
      </c>
      <c r="F49" s="679"/>
      <c r="G49" s="679"/>
      <c r="H49" s="679"/>
      <c r="I49" s="679"/>
      <c r="J49" s="679"/>
      <c r="K49" s="679"/>
      <c r="L49" s="679"/>
      <c r="M49" s="679"/>
      <c r="N49" s="680"/>
      <c r="P49" s="192" t="s">
        <v>103</v>
      </c>
    </row>
    <row r="50" spans="1:16" ht="27" customHeight="1" x14ac:dyDescent="0.35">
      <c r="A50" s="160"/>
      <c r="B50" s="686"/>
      <c r="C50" s="687"/>
      <c r="D50" s="690" t="s">
        <v>104</v>
      </c>
      <c r="E50" s="692" t="s">
        <v>4</v>
      </c>
      <c r="F50" s="693"/>
      <c r="G50" s="694"/>
      <c r="H50" s="692" t="s">
        <v>41</v>
      </c>
      <c r="I50" s="693"/>
      <c r="J50" s="693"/>
      <c r="K50" s="694"/>
      <c r="L50" s="692" t="s">
        <v>42</v>
      </c>
      <c r="M50" s="693"/>
      <c r="N50" s="694"/>
      <c r="P50" s="192" t="s">
        <v>200</v>
      </c>
    </row>
    <row r="51" spans="1:16" ht="27" customHeight="1" x14ac:dyDescent="0.35">
      <c r="A51" s="160"/>
      <c r="B51" s="688"/>
      <c r="C51" s="689"/>
      <c r="D51" s="691"/>
      <c r="E51" s="663" t="str">
        <f>IF(入力様式【No.1】!$J$14="","",入力様式【No.1】!$J$14)</f>
        <v/>
      </c>
      <c r="F51" s="695"/>
      <c r="G51" s="664"/>
      <c r="H51" s="663" t="str">
        <f>IF(入力様式【No.1】!$K$14="","",入力様式【No.1】!$K$14)</f>
        <v/>
      </c>
      <c r="I51" s="695"/>
      <c r="J51" s="695"/>
      <c r="K51" s="664"/>
      <c r="L51" s="663" t="str">
        <f>IF(入力様式【No.1】!$L$14="","",入力様式【No.1】!$L$14)</f>
        <v/>
      </c>
      <c r="M51" s="695"/>
      <c r="N51" s="664"/>
    </row>
    <row r="52" spans="1:16" ht="10.5" customHeight="1" x14ac:dyDescent="0.35">
      <c r="A52" s="160"/>
      <c r="B52" s="160"/>
      <c r="C52" s="160"/>
      <c r="D52" s="160"/>
      <c r="E52" s="160"/>
      <c r="F52" s="160"/>
      <c r="G52" s="160"/>
      <c r="H52" s="160"/>
      <c r="I52" s="160"/>
      <c r="J52" s="160"/>
      <c r="K52" s="160"/>
      <c r="L52" s="160"/>
      <c r="M52" s="160"/>
      <c r="N52" s="160"/>
    </row>
    <row r="53" spans="1:16" ht="18.75" customHeight="1" x14ac:dyDescent="0.35">
      <c r="A53" s="160"/>
      <c r="B53" s="160" t="s">
        <v>105</v>
      </c>
      <c r="C53" s="160"/>
      <c r="D53" s="160"/>
      <c r="E53" s="160"/>
      <c r="F53" s="160"/>
      <c r="G53" s="160"/>
      <c r="H53" s="160"/>
      <c r="I53" s="160"/>
      <c r="J53" s="160"/>
      <c r="K53" s="160"/>
      <c r="L53" s="160"/>
      <c r="M53" s="160"/>
      <c r="N53" s="160"/>
    </row>
    <row r="54" spans="1:16" ht="26.5" customHeight="1" x14ac:dyDescent="0.35">
      <c r="A54" s="160"/>
      <c r="B54" s="681" t="s">
        <v>221</v>
      </c>
      <c r="C54" s="682"/>
      <c r="D54" s="683"/>
      <c r="E54" s="703" t="str">
        <f>IF(入力様式【No.1】!$J$16="","",入力様式【No.1】!$J$16)</f>
        <v/>
      </c>
      <c r="F54" s="704"/>
      <c r="G54" s="705"/>
      <c r="H54" s="692" t="s">
        <v>220</v>
      </c>
      <c r="I54" s="693"/>
      <c r="J54" s="693"/>
      <c r="K54" s="694"/>
      <c r="L54" s="663" t="str">
        <f>IF(入力様式【No.1】!$P$12="","",入力様式【No.1】!$P$12)</f>
        <v/>
      </c>
      <c r="M54" s="695"/>
      <c r="N54" s="195" t="s">
        <v>57</v>
      </c>
    </row>
    <row r="55" spans="1:16" ht="27.5" customHeight="1" x14ac:dyDescent="0.35">
      <c r="A55" s="160"/>
      <c r="B55" s="672" t="s">
        <v>51</v>
      </c>
      <c r="C55" s="673"/>
      <c r="D55" s="193"/>
      <c r="E55" s="706" t="s">
        <v>46</v>
      </c>
      <c r="F55" s="707"/>
      <c r="G55" s="707"/>
      <c r="H55" s="708"/>
      <c r="I55" s="709" t="s">
        <v>52</v>
      </c>
      <c r="J55" s="706" t="s">
        <v>53</v>
      </c>
      <c r="K55" s="707"/>
      <c r="L55" s="707"/>
      <c r="M55" s="707"/>
      <c r="N55" s="708"/>
    </row>
    <row r="56" spans="1:16" ht="27.5" customHeight="1" x14ac:dyDescent="0.35">
      <c r="A56" s="160"/>
      <c r="B56" s="674"/>
      <c r="C56" s="675"/>
      <c r="D56" s="194" t="s">
        <v>58</v>
      </c>
      <c r="E56" s="712" t="str">
        <f>IF(入力様式【No.1】!$J$18="","",入力様式【No.1】!$J$18)</f>
        <v/>
      </c>
      <c r="F56" s="713"/>
      <c r="G56" s="713"/>
      <c r="H56" s="714"/>
      <c r="I56" s="710"/>
      <c r="J56" s="715" t="str">
        <f>IF(入力様式【No.1】!$L$18="","",入力様式【No.1】!$L$18)</f>
        <v/>
      </c>
      <c r="K56" s="716"/>
      <c r="L56" s="716"/>
      <c r="M56" s="716"/>
      <c r="N56" s="717"/>
    </row>
    <row r="57" spans="1:16" ht="27.5" customHeight="1" x14ac:dyDescent="0.35">
      <c r="A57" s="160"/>
      <c r="B57" s="676"/>
      <c r="C57" s="677"/>
      <c r="D57" s="194" t="s">
        <v>60</v>
      </c>
      <c r="E57" s="696" t="str">
        <f>IF(入力様式【No.1】!$J$19="","",入力様式【No.1】!$J$19)</f>
        <v/>
      </c>
      <c r="F57" s="697"/>
      <c r="G57" s="697"/>
      <c r="H57" s="698"/>
      <c r="I57" s="711"/>
      <c r="J57" s="696" t="str">
        <f>IF(入力様式【No.1】!$L$19="","",入力様式【No.1】!$L$19)</f>
        <v/>
      </c>
      <c r="K57" s="697"/>
      <c r="L57" s="697"/>
      <c r="M57" s="697"/>
      <c r="N57" s="698"/>
    </row>
    <row r="58" spans="1:16" ht="27.5" customHeight="1" x14ac:dyDescent="0.35">
      <c r="A58" s="160"/>
      <c r="B58" s="681" t="s">
        <v>61</v>
      </c>
      <c r="C58" s="682"/>
      <c r="D58" s="683"/>
      <c r="E58" s="699" t="str">
        <f>IF(入力様式【No.1】!$J$20="","",入力様式【No.1】!$J$20)</f>
        <v/>
      </c>
      <c r="F58" s="700"/>
      <c r="G58" s="195" t="s">
        <v>57</v>
      </c>
      <c r="H58" s="681" t="s">
        <v>62</v>
      </c>
      <c r="I58" s="682"/>
      <c r="J58" s="682"/>
      <c r="K58" s="683"/>
      <c r="L58" s="701" t="str">
        <f>IF(入力様式【No.1】!$J$21="","",入力様式【No.1】!$J$21)</f>
        <v/>
      </c>
      <c r="M58" s="702"/>
      <c r="N58" s="196" t="s">
        <v>74</v>
      </c>
    </row>
    <row r="59" spans="1:16" ht="10.5" customHeight="1" x14ac:dyDescent="0.35">
      <c r="A59" s="160"/>
      <c r="B59" s="160"/>
      <c r="C59" s="160"/>
      <c r="D59" s="160"/>
      <c r="E59" s="160"/>
      <c r="F59" s="160"/>
      <c r="G59" s="160"/>
      <c r="H59" s="160"/>
      <c r="I59" s="160"/>
      <c r="J59" s="160"/>
      <c r="K59" s="160"/>
      <c r="L59" s="160"/>
      <c r="M59" s="160"/>
      <c r="N59" s="160"/>
    </row>
    <row r="60" spans="1:16" ht="18.75" customHeight="1" x14ac:dyDescent="0.35">
      <c r="A60" s="160"/>
      <c r="B60" s="160" t="s">
        <v>260</v>
      </c>
      <c r="C60" s="160"/>
      <c r="D60" s="160"/>
      <c r="E60" s="160"/>
      <c r="F60" s="160"/>
      <c r="G60" s="160"/>
      <c r="H60" s="160"/>
      <c r="I60" s="160"/>
      <c r="J60" s="160"/>
      <c r="K60" s="160"/>
      <c r="L60" s="160"/>
      <c r="M60" s="160"/>
      <c r="N60" s="160"/>
    </row>
    <row r="61" spans="1:16" ht="16.5" customHeight="1" x14ac:dyDescent="0.35">
      <c r="A61" s="160"/>
      <c r="B61" s="371" t="s">
        <v>106</v>
      </c>
      <c r="C61" s="740"/>
      <c r="D61" s="372"/>
      <c r="E61" s="742" t="str">
        <f>IF(入力様式【No.1】!$E$16="","",入力様式【No.1】!$E$16)</f>
        <v/>
      </c>
      <c r="F61" s="743"/>
      <c r="G61" s="744"/>
      <c r="H61" s="748" t="str">
        <f>IF(入力様式【No.1】!$N$10="","",入力様式【No.1】!$N$10)</f>
        <v/>
      </c>
      <c r="I61" s="749"/>
      <c r="J61" s="749"/>
      <c r="K61" s="750"/>
      <c r="L61" s="754" t="str">
        <f>IF(入力様式【No.1】!$P$10="","",入力様式【No.1】!$P$10)</f>
        <v/>
      </c>
      <c r="M61" s="755"/>
      <c r="N61" s="758" t="str">
        <f>IFERROR(IF($E61="計画生産量に基づいて算出",入力様式【No.1】!$R$10,"日"),"")</f>
        <v>日</v>
      </c>
      <c r="O61" s="192"/>
    </row>
    <row r="62" spans="1:16" ht="16.5" customHeight="1" x14ac:dyDescent="0.35">
      <c r="A62" s="160"/>
      <c r="B62" s="373"/>
      <c r="C62" s="741"/>
      <c r="D62" s="374"/>
      <c r="E62" s="745"/>
      <c r="F62" s="746"/>
      <c r="G62" s="747"/>
      <c r="H62" s="751"/>
      <c r="I62" s="752"/>
      <c r="J62" s="752"/>
      <c r="K62" s="753"/>
      <c r="L62" s="756"/>
      <c r="M62" s="757"/>
      <c r="N62" s="759"/>
    </row>
    <row r="63" spans="1:16" ht="27" customHeight="1" x14ac:dyDescent="0.35">
      <c r="A63" s="160"/>
      <c r="B63" s="760" t="s">
        <v>256</v>
      </c>
      <c r="C63" s="761"/>
      <c r="D63" s="762"/>
      <c r="E63" s="766" t="str">
        <f>IF(入力様式【No.1】!$P$7="","",入力様式【No.1】!$P$7)</f>
        <v/>
      </c>
      <c r="F63" s="767"/>
      <c r="G63" s="768"/>
      <c r="H63" s="772" t="s">
        <v>43</v>
      </c>
      <c r="I63" s="773"/>
      <c r="J63" s="692" t="str">
        <f>IF(入力様式【No.1】!$O$13="","",入力様式【No.1】!$O$13)</f>
        <v/>
      </c>
      <c r="K63" s="694"/>
      <c r="L63" s="718" t="str">
        <f>IF(入力様式【No.1】!$P$13="","",入力様式【No.1】!$P$13)</f>
        <v/>
      </c>
      <c r="M63" s="719"/>
      <c r="N63" s="126" t="str">
        <f>N61</f>
        <v>日</v>
      </c>
    </row>
    <row r="64" spans="1:16" ht="27" customHeight="1" x14ac:dyDescent="0.35">
      <c r="A64" s="160"/>
      <c r="B64" s="763"/>
      <c r="C64" s="764"/>
      <c r="D64" s="765"/>
      <c r="E64" s="769"/>
      <c r="F64" s="770"/>
      <c r="G64" s="771"/>
      <c r="H64" s="774"/>
      <c r="I64" s="775"/>
      <c r="J64" s="692" t="str">
        <f>IF(入力様式【No.1】!$O$14="","",入力様式【No.1】!$O$14)</f>
        <v/>
      </c>
      <c r="K64" s="694"/>
      <c r="L64" s="718">
        <f>IF(入力様式【No.1】!$P$14="","",入力様式【No.1】!$P$14)</f>
        <v>0</v>
      </c>
      <c r="M64" s="719"/>
      <c r="N64" s="126" t="str">
        <f>N63</f>
        <v>日</v>
      </c>
    </row>
    <row r="65" spans="1:16" ht="10.5" customHeight="1" x14ac:dyDescent="0.35">
      <c r="A65" s="160"/>
      <c r="B65" s="160"/>
      <c r="C65" s="160"/>
      <c r="D65" s="160"/>
      <c r="E65" s="160"/>
      <c r="H65" s="160"/>
      <c r="I65" s="160"/>
      <c r="J65" s="160"/>
      <c r="K65" s="160"/>
      <c r="L65" s="160"/>
      <c r="M65" s="160"/>
      <c r="N65" s="160"/>
    </row>
    <row r="66" spans="1:16" ht="18.75" customHeight="1" x14ac:dyDescent="0.35">
      <c r="A66" s="160"/>
      <c r="B66" s="160" t="s">
        <v>107</v>
      </c>
      <c r="C66" s="160"/>
      <c r="D66" s="160"/>
      <c r="E66" s="162"/>
      <c r="F66" s="162"/>
      <c r="G66" s="162"/>
      <c r="H66" s="160"/>
      <c r="I66" s="160"/>
      <c r="J66" s="160"/>
      <c r="K66" s="160"/>
      <c r="L66" s="160"/>
      <c r="M66" s="160"/>
      <c r="N66" s="160"/>
    </row>
    <row r="67" spans="1:16" ht="18.5" customHeight="1" x14ac:dyDescent="0.35">
      <c r="A67" s="160"/>
      <c r="B67" s="720" t="s">
        <v>108</v>
      </c>
      <c r="C67" s="721"/>
      <c r="D67" s="721"/>
      <c r="E67" s="721"/>
      <c r="F67" s="721"/>
      <c r="G67" s="722"/>
      <c r="H67" s="515" t="str">
        <f>IF(入力様式【No.1】!$P$17="","",入力様式【No.1】!$P$17)</f>
        <v/>
      </c>
      <c r="I67" s="516"/>
      <c r="J67" s="516"/>
      <c r="K67" s="516"/>
      <c r="L67" s="517"/>
      <c r="M67" s="726" t="str">
        <f>IF(入力様式【No.1】!$Q$17="","",入力様式【No.1】!$Q$17)</f>
        <v/>
      </c>
      <c r="N67" s="727"/>
    </row>
    <row r="68" spans="1:16" ht="18.75" customHeight="1" x14ac:dyDescent="0.35">
      <c r="A68" s="160"/>
      <c r="B68" s="723"/>
      <c r="C68" s="724"/>
      <c r="D68" s="724"/>
      <c r="E68" s="724"/>
      <c r="F68" s="724"/>
      <c r="G68" s="725"/>
      <c r="H68" s="518"/>
      <c r="I68" s="519"/>
      <c r="J68" s="519"/>
      <c r="K68" s="519"/>
      <c r="L68" s="520"/>
      <c r="M68" s="728"/>
      <c r="N68" s="729"/>
    </row>
    <row r="69" spans="1:16" ht="12" customHeight="1" x14ac:dyDescent="0.35">
      <c r="A69" s="160"/>
      <c r="B69" s="160"/>
      <c r="C69" s="160"/>
      <c r="D69" s="160"/>
      <c r="E69" s="160"/>
      <c r="F69" s="160"/>
      <c r="H69" s="160"/>
      <c r="I69" s="160"/>
      <c r="J69" s="160"/>
      <c r="K69" s="160"/>
      <c r="L69" s="160"/>
      <c r="M69" s="197"/>
      <c r="N69" s="197"/>
    </row>
    <row r="70" spans="1:16" ht="18.75" customHeight="1" x14ac:dyDescent="0.35">
      <c r="A70" s="160"/>
      <c r="B70" s="160" t="s">
        <v>249</v>
      </c>
      <c r="C70" s="160"/>
      <c r="D70" s="160"/>
      <c r="E70" s="162"/>
      <c r="F70" s="162"/>
      <c r="H70" s="198"/>
      <c r="I70" s="198"/>
      <c r="J70" s="198"/>
      <c r="K70" s="198"/>
      <c r="L70" s="198"/>
      <c r="M70" s="160"/>
      <c r="N70" s="160"/>
    </row>
    <row r="71" spans="1:16" ht="18.75" customHeight="1" x14ac:dyDescent="0.35">
      <c r="A71" s="160"/>
      <c r="B71" s="730" t="s">
        <v>228</v>
      </c>
      <c r="C71" s="731"/>
      <c r="D71" s="731"/>
      <c r="E71" s="731"/>
      <c r="F71" s="731"/>
      <c r="G71" s="732"/>
      <c r="H71" s="736" t="str">
        <f>IF(入力様式【No.1】!$P$19="","",入力様式【No.1】!$P$19)</f>
        <v/>
      </c>
      <c r="I71" s="485"/>
      <c r="J71" s="485"/>
      <c r="K71" s="485"/>
      <c r="L71" s="596"/>
      <c r="M71" s="738" t="str">
        <f>IF(入力様式【No.1】!$Q$19="","",入力様式【No.1】!$Q$19)</f>
        <v/>
      </c>
      <c r="N71" s="727"/>
    </row>
    <row r="72" spans="1:16" ht="18.75" customHeight="1" x14ac:dyDescent="0.35">
      <c r="A72" s="160"/>
      <c r="B72" s="733"/>
      <c r="C72" s="734"/>
      <c r="D72" s="734"/>
      <c r="E72" s="734"/>
      <c r="F72" s="734"/>
      <c r="G72" s="735"/>
      <c r="H72" s="737"/>
      <c r="I72" s="487"/>
      <c r="J72" s="487"/>
      <c r="K72" s="487"/>
      <c r="L72" s="597"/>
      <c r="M72" s="739"/>
      <c r="N72" s="729"/>
    </row>
    <row r="73" spans="1:16" ht="18.75" customHeight="1" x14ac:dyDescent="0.35">
      <c r="A73" s="160"/>
      <c r="B73" s="160"/>
      <c r="C73" s="160"/>
      <c r="D73" s="160"/>
      <c r="E73" s="199"/>
      <c r="F73" s="199"/>
      <c r="H73" s="160"/>
      <c r="I73" s="160"/>
      <c r="J73" s="160"/>
      <c r="K73" s="160"/>
      <c r="L73" s="160"/>
      <c r="M73" s="160"/>
      <c r="N73" s="160"/>
    </row>
    <row r="74" spans="1:16" ht="18.75" customHeight="1" thickBot="1" x14ac:dyDescent="0.4">
      <c r="A74" s="160"/>
      <c r="B74" s="160" t="s">
        <v>229</v>
      </c>
      <c r="P74" s="192" t="s">
        <v>97</v>
      </c>
    </row>
    <row r="75" spans="1:16" ht="18.75" customHeight="1" x14ac:dyDescent="0.35">
      <c r="A75" s="160"/>
      <c r="B75" s="776" t="s">
        <v>230</v>
      </c>
      <c r="C75" s="777"/>
      <c r="D75" s="777"/>
      <c r="E75" s="777"/>
      <c r="F75" s="777"/>
      <c r="G75" s="778"/>
      <c r="H75" s="782" t="str">
        <f>IF(H71="","",ROUNDDOWN(H71*INDEX(※エネルギー種別!F$2:F$33,MATCH(L42,※エネルギー種別!D$2:D$33,0))*0.0258/1000,3))</f>
        <v/>
      </c>
      <c r="I75" s="783"/>
      <c r="J75" s="783"/>
      <c r="K75" s="783"/>
      <c r="L75" s="784"/>
      <c r="M75" s="788" t="str">
        <f>IF(H75="","","kl")</f>
        <v/>
      </c>
      <c r="N75" s="789"/>
    </row>
    <row r="76" spans="1:16" ht="18.75" customHeight="1" thickBot="1" x14ac:dyDescent="0.4">
      <c r="A76" s="160"/>
      <c r="B76" s="779"/>
      <c r="C76" s="780"/>
      <c r="D76" s="780"/>
      <c r="E76" s="780"/>
      <c r="F76" s="780"/>
      <c r="G76" s="781"/>
      <c r="H76" s="785"/>
      <c r="I76" s="786"/>
      <c r="J76" s="786"/>
      <c r="K76" s="786"/>
      <c r="L76" s="787"/>
      <c r="M76" s="790"/>
      <c r="N76" s="791"/>
    </row>
    <row r="77" spans="1:16" ht="12.5" customHeight="1" x14ac:dyDescent="0.35">
      <c r="A77" s="160"/>
      <c r="B77" s="160"/>
      <c r="C77" s="160"/>
      <c r="D77" s="160"/>
      <c r="E77" s="160"/>
      <c r="F77" s="160"/>
      <c r="G77" s="160"/>
      <c r="H77" s="160"/>
      <c r="I77" s="160"/>
      <c r="J77" s="160"/>
      <c r="K77" s="160"/>
      <c r="L77" s="160"/>
      <c r="M77" s="160"/>
      <c r="N77" s="160"/>
    </row>
    <row r="78" spans="1:16" ht="18.75" customHeight="1" x14ac:dyDescent="0.35">
      <c r="A78" s="160"/>
      <c r="B78" s="160" t="s">
        <v>55</v>
      </c>
      <c r="C78" s="160"/>
      <c r="D78" s="160"/>
      <c r="E78" s="160"/>
      <c r="F78" s="160"/>
      <c r="G78" s="160"/>
      <c r="H78" s="160"/>
      <c r="I78" s="160"/>
      <c r="J78" s="160"/>
      <c r="K78" s="160"/>
      <c r="L78" s="160"/>
      <c r="M78" s="160"/>
      <c r="N78" s="160"/>
    </row>
    <row r="79" spans="1:16" ht="18.75" customHeight="1" x14ac:dyDescent="0.35">
      <c r="A79" s="160"/>
      <c r="B79" s="792" t="str">
        <f>IF(入力様式【No.1】!$S$18="","",入力様式【No.1】!$S$18)</f>
        <v/>
      </c>
      <c r="C79" s="793"/>
      <c r="D79" s="793"/>
      <c r="E79" s="793"/>
      <c r="F79" s="793"/>
      <c r="G79" s="793"/>
      <c r="H79" s="793"/>
      <c r="I79" s="793"/>
      <c r="J79" s="793"/>
      <c r="K79" s="793"/>
      <c r="L79" s="793"/>
      <c r="M79" s="793"/>
      <c r="N79" s="794"/>
    </row>
    <row r="80" spans="1:16" ht="18.75" customHeight="1" x14ac:dyDescent="0.35">
      <c r="A80" s="160"/>
      <c r="B80" s="795"/>
      <c r="C80" s="796"/>
      <c r="D80" s="796"/>
      <c r="E80" s="796"/>
      <c r="F80" s="796"/>
      <c r="G80" s="796"/>
      <c r="H80" s="796"/>
      <c r="I80" s="796"/>
      <c r="J80" s="796"/>
      <c r="K80" s="796"/>
      <c r="L80" s="796"/>
      <c r="M80" s="796"/>
      <c r="N80" s="797"/>
    </row>
    <row r="81" spans="1:16" ht="18.75" customHeight="1" x14ac:dyDescent="0.35">
      <c r="A81" s="160"/>
      <c r="B81" s="798"/>
      <c r="C81" s="799"/>
      <c r="D81" s="799"/>
      <c r="E81" s="799"/>
      <c r="F81" s="799"/>
      <c r="G81" s="799"/>
      <c r="H81" s="799"/>
      <c r="I81" s="799"/>
      <c r="J81" s="799"/>
      <c r="K81" s="799"/>
      <c r="L81" s="799"/>
      <c r="M81" s="799"/>
      <c r="N81" s="800"/>
    </row>
    <row r="82" spans="1:16" ht="18.75" customHeight="1" x14ac:dyDescent="0.35">
      <c r="A82" s="160"/>
      <c r="B82" s="160"/>
      <c r="C82" s="160"/>
      <c r="D82" s="160"/>
      <c r="E82" s="160"/>
      <c r="F82" s="160"/>
      <c r="G82" s="160"/>
      <c r="H82" s="160"/>
      <c r="I82" s="160"/>
      <c r="J82" s="160"/>
      <c r="K82" s="160"/>
      <c r="L82" s="160"/>
      <c r="M82" s="160"/>
      <c r="N82" s="160"/>
    </row>
    <row r="83" spans="1:16" ht="40.5" customHeight="1" x14ac:dyDescent="0.35">
      <c r="A83" s="160"/>
      <c r="B83" s="671" t="s">
        <v>98</v>
      </c>
      <c r="C83" s="671"/>
      <c r="D83" s="671"/>
      <c r="E83" s="671"/>
      <c r="F83" s="671"/>
      <c r="G83" s="671"/>
      <c r="H83" s="671"/>
      <c r="I83" s="671"/>
      <c r="J83" s="671"/>
      <c r="K83" s="671"/>
      <c r="L83" s="671"/>
      <c r="M83" s="671"/>
      <c r="N83" s="671"/>
    </row>
    <row r="84" spans="1:16" ht="18.75" customHeight="1" x14ac:dyDescent="0.35">
      <c r="A84" s="160"/>
    </row>
    <row r="85" spans="1:16" ht="27" customHeight="1" x14ac:dyDescent="0.35">
      <c r="A85" s="160"/>
      <c r="B85" s="652" t="s">
        <v>10</v>
      </c>
      <c r="C85" s="653"/>
      <c r="D85" s="654"/>
      <c r="E85" s="655" t="str">
        <f>IF(入力様式【No.2】!$E$2="","",入力様式【No.2】!$E$2)</f>
        <v/>
      </c>
      <c r="F85" s="656"/>
      <c r="H85" s="652" t="s">
        <v>39</v>
      </c>
      <c r="I85" s="653"/>
      <c r="J85" s="653"/>
      <c r="K85" s="654"/>
      <c r="L85" s="657" t="e">
        <f>IF(入力様式【No.2】!#REF!="","",入力様式【No.2】!#REF!)</f>
        <v>#REF!</v>
      </c>
      <c r="M85" s="658"/>
      <c r="N85" s="659"/>
    </row>
    <row r="86" spans="1:16" ht="18.75" customHeight="1" x14ac:dyDescent="0.35">
      <c r="A86" s="160"/>
      <c r="B86" s="191"/>
      <c r="C86" s="191"/>
      <c r="D86" s="191"/>
      <c r="E86" s="191"/>
      <c r="F86" s="191"/>
      <c r="G86" s="162"/>
      <c r="H86" s="160"/>
      <c r="I86" s="160"/>
      <c r="J86" s="160"/>
      <c r="L86" s="160"/>
      <c r="M86" s="160"/>
      <c r="N86" s="160"/>
    </row>
    <row r="87" spans="1:16" ht="18.75" customHeight="1" x14ac:dyDescent="0.35">
      <c r="A87" s="160"/>
      <c r="B87" s="160" t="s">
        <v>30</v>
      </c>
      <c r="C87" s="160"/>
      <c r="D87" s="160"/>
      <c r="E87" s="162"/>
      <c r="F87" s="162"/>
      <c r="H87" s="160" t="s">
        <v>91</v>
      </c>
      <c r="I87" s="160"/>
      <c r="J87" s="160"/>
      <c r="K87" s="160"/>
      <c r="L87" s="160"/>
      <c r="M87" s="160"/>
      <c r="N87" s="160"/>
    </row>
    <row r="88" spans="1:16" ht="27" customHeight="1" x14ac:dyDescent="0.35">
      <c r="A88" s="160"/>
      <c r="B88" s="660" t="s">
        <v>32</v>
      </c>
      <c r="C88" s="661"/>
      <c r="D88" s="662"/>
      <c r="E88" s="663" t="str">
        <f>IF(入力様式【No.2】!$F$7="","",入力様式【No.2】!$E$7&amp;入力様式【No.2】!$F$7)</f>
        <v/>
      </c>
      <c r="F88" s="664"/>
      <c r="H88" s="660" t="s">
        <v>40</v>
      </c>
      <c r="I88" s="661"/>
      <c r="J88" s="661"/>
      <c r="K88" s="662"/>
      <c r="L88" s="655" t="str">
        <f>IF(入力様式【No.2】!$E12="","",入力様式【No.2】!$E12)</f>
        <v/>
      </c>
      <c r="M88" s="665"/>
      <c r="N88" s="656"/>
    </row>
    <row r="89" spans="1:16" ht="27" customHeight="1" x14ac:dyDescent="0.35">
      <c r="A89" s="160"/>
      <c r="B89" s="660" t="s">
        <v>199</v>
      </c>
      <c r="C89" s="661"/>
      <c r="D89" s="662"/>
      <c r="E89" s="663" t="str">
        <f>IF(入力様式【No.2】!$E$8="","",入力様式【No.2】!$E$8)</f>
        <v/>
      </c>
      <c r="F89" s="664"/>
      <c r="H89" s="801" t="s">
        <v>254</v>
      </c>
      <c r="I89" s="802"/>
      <c r="J89" s="802"/>
      <c r="K89" s="803"/>
      <c r="L89" s="655" t="str">
        <f>IF(入力様式【No.2】!$E13="","",入力様式【No.2】!$E13)</f>
        <v/>
      </c>
      <c r="M89" s="665"/>
      <c r="N89" s="656"/>
    </row>
    <row r="90" spans="1:16" ht="27" customHeight="1" x14ac:dyDescent="0.35">
      <c r="A90" s="160"/>
      <c r="B90" s="660" t="s">
        <v>35</v>
      </c>
      <c r="C90" s="661"/>
      <c r="D90" s="662"/>
      <c r="E90" s="663" t="str">
        <f>IF(入力様式【No.2】!$E$9="","",入力様式【No.2】!$E$9)</f>
        <v/>
      </c>
      <c r="F90" s="664"/>
      <c r="G90" s="160"/>
      <c r="H90" s="660" t="s">
        <v>44</v>
      </c>
      <c r="I90" s="661"/>
      <c r="J90" s="661"/>
      <c r="K90" s="662"/>
      <c r="L90" s="655" t="str">
        <f>IF(入力様式【No.2】!$E14="","",入力様式【No.2】!$E14)</f>
        <v/>
      </c>
      <c r="M90" s="665"/>
      <c r="N90" s="656"/>
      <c r="P90" s="192" t="s">
        <v>97</v>
      </c>
    </row>
    <row r="91" spans="1:16" ht="10.5" customHeight="1" x14ac:dyDescent="0.35">
      <c r="A91" s="160"/>
      <c r="B91" s="160"/>
      <c r="C91" s="160"/>
      <c r="D91" s="160"/>
      <c r="E91" s="162"/>
      <c r="F91" s="162"/>
      <c r="G91" s="162"/>
      <c r="H91" s="192"/>
      <c r="I91" s="192"/>
      <c r="J91" s="160"/>
      <c r="K91" s="160"/>
      <c r="L91" s="160"/>
      <c r="M91" s="160"/>
      <c r="N91" s="160"/>
    </row>
    <row r="92" spans="1:16" ht="18.75" customHeight="1" x14ac:dyDescent="0.35">
      <c r="A92" s="160"/>
      <c r="B92" s="160" t="s">
        <v>31</v>
      </c>
      <c r="C92" s="160"/>
      <c r="D92" s="162"/>
      <c r="E92" s="162"/>
      <c r="F92" s="162"/>
      <c r="G92" s="160"/>
      <c r="H92" s="160"/>
      <c r="I92" s="160"/>
      <c r="J92" s="160"/>
      <c r="K92" s="160"/>
      <c r="L92" s="160"/>
      <c r="M92" s="160"/>
      <c r="N92" s="160"/>
    </row>
    <row r="93" spans="1:16" ht="27" customHeight="1" x14ac:dyDescent="0.35">
      <c r="A93" s="160"/>
      <c r="B93" s="672" t="s">
        <v>99</v>
      </c>
      <c r="C93" s="673"/>
      <c r="D93" s="194" t="s">
        <v>100</v>
      </c>
      <c r="E93" s="678" t="str">
        <f>IF(入力様式【No.2】!$J$7="","",入力様式【No.2】!$J$7)</f>
        <v/>
      </c>
      <c r="F93" s="679"/>
      <c r="G93" s="679"/>
      <c r="H93" s="679"/>
      <c r="I93" s="679"/>
      <c r="J93" s="679"/>
      <c r="K93" s="679"/>
      <c r="L93" s="679"/>
      <c r="M93" s="679"/>
      <c r="N93" s="680"/>
    </row>
    <row r="94" spans="1:16" ht="27" customHeight="1" x14ac:dyDescent="0.35">
      <c r="A94" s="160"/>
      <c r="B94" s="674"/>
      <c r="C94" s="675"/>
      <c r="D94" s="194" t="s">
        <v>85</v>
      </c>
      <c r="E94" s="678" t="str">
        <f>IF(入力様式【No.2】!$J$8="","",入力様式【No.2】!$J$8)</f>
        <v/>
      </c>
      <c r="F94" s="679"/>
      <c r="G94" s="679"/>
      <c r="H94" s="679"/>
      <c r="I94" s="679"/>
      <c r="J94" s="679"/>
      <c r="K94" s="679"/>
      <c r="L94" s="679"/>
      <c r="M94" s="679"/>
      <c r="N94" s="680"/>
    </row>
    <row r="95" spans="1:16" ht="27" customHeight="1" x14ac:dyDescent="0.35">
      <c r="A95" s="160"/>
      <c r="B95" s="676"/>
      <c r="C95" s="677"/>
      <c r="D95" s="194" t="s">
        <v>86</v>
      </c>
      <c r="E95" s="678" t="str">
        <f>IF(入力様式【No.2】!$J$9="","",入力様式【No.2】!$J$9)</f>
        <v/>
      </c>
      <c r="F95" s="679"/>
      <c r="G95" s="679"/>
      <c r="H95" s="679"/>
      <c r="I95" s="679"/>
      <c r="J95" s="679"/>
      <c r="K95" s="679"/>
      <c r="L95" s="679"/>
      <c r="M95" s="679"/>
      <c r="N95" s="680"/>
    </row>
    <row r="96" spans="1:16" ht="27" customHeight="1" x14ac:dyDescent="0.35">
      <c r="A96" s="160"/>
      <c r="B96" s="681" t="s">
        <v>3</v>
      </c>
      <c r="C96" s="682"/>
      <c r="D96" s="683"/>
      <c r="E96" s="678" t="str">
        <f>IF(入力様式【No.2】!$J$10="","",入力様式【No.2】!$J$10)</f>
        <v/>
      </c>
      <c r="F96" s="679"/>
      <c r="G96" s="679"/>
      <c r="H96" s="679"/>
      <c r="I96" s="679"/>
      <c r="J96" s="679"/>
      <c r="K96" s="679"/>
      <c r="L96" s="679"/>
      <c r="M96" s="679"/>
      <c r="N96" s="680"/>
      <c r="P96" s="192"/>
    </row>
    <row r="97" spans="1:16" ht="27" customHeight="1" x14ac:dyDescent="0.35">
      <c r="A97" s="160"/>
      <c r="B97" s="684" t="s">
        <v>101</v>
      </c>
      <c r="C97" s="685"/>
      <c r="D97" s="194" t="s">
        <v>102</v>
      </c>
      <c r="E97" s="678" t="str">
        <f>IF(入力様式【No.2】!$J$11="","",入力様式【No.2】!$J$11)</f>
        <v/>
      </c>
      <c r="F97" s="679"/>
      <c r="G97" s="679"/>
      <c r="H97" s="679"/>
      <c r="I97" s="679"/>
      <c r="J97" s="679"/>
      <c r="K97" s="679"/>
      <c r="L97" s="679"/>
      <c r="M97" s="679"/>
      <c r="N97" s="680"/>
      <c r="P97" s="192" t="s">
        <v>103</v>
      </c>
    </row>
    <row r="98" spans="1:16" ht="27" customHeight="1" x14ac:dyDescent="0.35">
      <c r="A98" s="160"/>
      <c r="B98" s="686"/>
      <c r="C98" s="687"/>
      <c r="D98" s="690" t="s">
        <v>104</v>
      </c>
      <c r="E98" s="692" t="s">
        <v>4</v>
      </c>
      <c r="F98" s="693"/>
      <c r="G98" s="694"/>
      <c r="H98" s="692" t="s">
        <v>41</v>
      </c>
      <c r="I98" s="693"/>
      <c r="J98" s="693"/>
      <c r="K98" s="694"/>
      <c r="L98" s="692" t="s">
        <v>42</v>
      </c>
      <c r="M98" s="693"/>
      <c r="N98" s="694"/>
      <c r="P98" s="192" t="s">
        <v>200</v>
      </c>
    </row>
    <row r="99" spans="1:16" ht="27" customHeight="1" x14ac:dyDescent="0.35">
      <c r="A99" s="160"/>
      <c r="B99" s="688"/>
      <c r="C99" s="689"/>
      <c r="D99" s="691"/>
      <c r="E99" s="663" t="str">
        <f>IF(入力様式【No.2】!$J$14="","",入力様式【No.2】!$J$14)</f>
        <v/>
      </c>
      <c r="F99" s="695"/>
      <c r="G99" s="664"/>
      <c r="H99" s="663" t="str">
        <f>IF(入力様式【No.2】!$K$14="","",入力様式【No.2】!$K$14)</f>
        <v/>
      </c>
      <c r="I99" s="695"/>
      <c r="J99" s="695"/>
      <c r="K99" s="664"/>
      <c r="L99" s="663" t="str">
        <f>IF(入力様式【No.2】!$L$14="","",入力様式【No.2】!$L$14)</f>
        <v/>
      </c>
      <c r="M99" s="695"/>
      <c r="N99" s="664"/>
    </row>
    <row r="100" spans="1:16" ht="10.5" customHeight="1" x14ac:dyDescent="0.35">
      <c r="A100" s="160"/>
      <c r="B100" s="160"/>
      <c r="C100" s="160"/>
      <c r="D100" s="160"/>
      <c r="E100" s="160"/>
      <c r="F100" s="160"/>
      <c r="G100" s="160"/>
      <c r="H100" s="160"/>
      <c r="I100" s="160"/>
      <c r="J100" s="160"/>
      <c r="K100" s="160"/>
      <c r="L100" s="160"/>
      <c r="M100" s="160"/>
      <c r="N100" s="160"/>
    </row>
    <row r="101" spans="1:16" ht="18.75" customHeight="1" x14ac:dyDescent="0.35">
      <c r="A101" s="160"/>
      <c r="B101" s="160" t="s">
        <v>105</v>
      </c>
      <c r="C101" s="160"/>
      <c r="D101" s="160"/>
      <c r="E101" s="160"/>
      <c r="F101" s="160"/>
      <c r="G101" s="160"/>
      <c r="H101" s="160"/>
      <c r="I101" s="160"/>
      <c r="J101" s="160"/>
      <c r="K101" s="160"/>
      <c r="L101" s="160"/>
      <c r="M101" s="160"/>
      <c r="N101" s="160"/>
    </row>
    <row r="102" spans="1:16" ht="26.5" customHeight="1" x14ac:dyDescent="0.35">
      <c r="A102" s="160"/>
      <c r="B102" s="681" t="s">
        <v>221</v>
      </c>
      <c r="C102" s="682"/>
      <c r="D102" s="683"/>
      <c r="E102" s="703" t="str">
        <f>IF(入力様式【No.2】!$J$16="","",入力様式【No.2】!$J$16)</f>
        <v/>
      </c>
      <c r="F102" s="704"/>
      <c r="G102" s="705"/>
      <c r="H102" s="692" t="s">
        <v>220</v>
      </c>
      <c r="I102" s="693"/>
      <c r="J102" s="693"/>
      <c r="K102" s="694"/>
      <c r="L102" s="663" t="str">
        <f>IF(入力様式【No.2】!$P$12="","",入力様式【No.2】!$P$12)</f>
        <v/>
      </c>
      <c r="M102" s="695"/>
      <c r="N102" s="195" t="s">
        <v>57</v>
      </c>
    </row>
    <row r="103" spans="1:16" ht="27.5" customHeight="1" x14ac:dyDescent="0.35">
      <c r="A103" s="160"/>
      <c r="B103" s="672" t="s">
        <v>51</v>
      </c>
      <c r="C103" s="673"/>
      <c r="D103" s="200"/>
      <c r="E103" s="706" t="s">
        <v>46</v>
      </c>
      <c r="F103" s="707"/>
      <c r="G103" s="707"/>
      <c r="H103" s="708"/>
      <c r="I103" s="709" t="s">
        <v>52</v>
      </c>
      <c r="J103" s="706" t="s">
        <v>53</v>
      </c>
      <c r="K103" s="707"/>
      <c r="L103" s="707"/>
      <c r="M103" s="707"/>
      <c r="N103" s="708"/>
    </row>
    <row r="104" spans="1:16" ht="27.5" customHeight="1" x14ac:dyDescent="0.35">
      <c r="A104" s="160"/>
      <c r="B104" s="674"/>
      <c r="C104" s="675"/>
      <c r="D104" s="194" t="s">
        <v>58</v>
      </c>
      <c r="E104" s="712" t="str">
        <f>IF(入力様式【No.2】!$J$18="","",入力様式【No.2】!$J$18)</f>
        <v/>
      </c>
      <c r="F104" s="713"/>
      <c r="G104" s="713"/>
      <c r="H104" s="714"/>
      <c r="I104" s="710"/>
      <c r="J104" s="715" t="str">
        <f>IF(入力様式【No.2】!$L$18="","",入力様式【No.2】!$L$18)</f>
        <v/>
      </c>
      <c r="K104" s="716"/>
      <c r="L104" s="716"/>
      <c r="M104" s="716"/>
      <c r="N104" s="717"/>
    </row>
    <row r="105" spans="1:16" ht="27.5" customHeight="1" x14ac:dyDescent="0.35">
      <c r="A105" s="160"/>
      <c r="B105" s="676"/>
      <c r="C105" s="677"/>
      <c r="D105" s="194" t="s">
        <v>60</v>
      </c>
      <c r="E105" s="696" t="str">
        <f>IF(入力様式【No.2】!$J$19="","",入力様式【No.2】!$J$19)</f>
        <v/>
      </c>
      <c r="F105" s="697"/>
      <c r="G105" s="697"/>
      <c r="H105" s="698"/>
      <c r="I105" s="711"/>
      <c r="J105" s="696" t="str">
        <f>IF(入力様式【No.2】!$L$19="","",入力様式【No.2】!$L$19)</f>
        <v/>
      </c>
      <c r="K105" s="697"/>
      <c r="L105" s="697"/>
      <c r="M105" s="697"/>
      <c r="N105" s="698"/>
    </row>
    <row r="106" spans="1:16" ht="27.5" customHeight="1" x14ac:dyDescent="0.35">
      <c r="A106" s="160"/>
      <c r="B106" s="681" t="s">
        <v>61</v>
      </c>
      <c r="C106" s="682"/>
      <c r="D106" s="683"/>
      <c r="E106" s="699" t="str">
        <f>IF(入力様式【No.2】!$J$20="","",入力様式【No.2】!$J$20)</f>
        <v/>
      </c>
      <c r="F106" s="700"/>
      <c r="G106" s="195" t="s">
        <v>57</v>
      </c>
      <c r="H106" s="681" t="s">
        <v>62</v>
      </c>
      <c r="I106" s="682"/>
      <c r="J106" s="682"/>
      <c r="K106" s="683"/>
      <c r="L106" s="701" t="str">
        <f>IF(入力様式【No.2】!$J$21="","",入力様式【No.2】!$J$21)</f>
        <v/>
      </c>
      <c r="M106" s="702"/>
      <c r="N106" s="196" t="s">
        <v>74</v>
      </c>
    </row>
    <row r="107" spans="1:16" ht="10.5" customHeight="1" x14ac:dyDescent="0.35">
      <c r="A107" s="160"/>
      <c r="B107" s="160"/>
      <c r="C107" s="160"/>
      <c r="D107" s="160"/>
      <c r="E107" s="160"/>
      <c r="F107" s="160"/>
      <c r="G107" s="160"/>
      <c r="H107" s="160"/>
      <c r="I107" s="160"/>
      <c r="J107" s="160"/>
      <c r="K107" s="160"/>
      <c r="L107" s="160"/>
      <c r="M107" s="160"/>
      <c r="N107" s="160"/>
    </row>
    <row r="108" spans="1:16" ht="18.75" customHeight="1" x14ac:dyDescent="0.35">
      <c r="A108" s="160"/>
      <c r="B108" s="160" t="s">
        <v>260</v>
      </c>
      <c r="C108" s="160"/>
      <c r="D108" s="160"/>
      <c r="E108" s="160"/>
      <c r="F108" s="160"/>
      <c r="G108" s="160"/>
      <c r="H108" s="160"/>
      <c r="I108" s="160"/>
      <c r="J108" s="160"/>
      <c r="K108" s="160"/>
      <c r="L108" s="160"/>
      <c r="M108" s="160"/>
      <c r="N108" s="160"/>
    </row>
    <row r="109" spans="1:16" ht="16.5" customHeight="1" x14ac:dyDescent="0.35">
      <c r="A109" s="160"/>
      <c r="B109" s="371" t="s">
        <v>106</v>
      </c>
      <c r="C109" s="740"/>
      <c r="D109" s="372"/>
      <c r="E109" s="742" t="str">
        <f>IF(入力様式【No.2】!$E$15="","",入力様式【No.2】!$E$15)</f>
        <v/>
      </c>
      <c r="F109" s="743"/>
      <c r="G109" s="744"/>
      <c r="H109" s="748" t="str">
        <f>IF(入力様式【No.2】!$N$10="","",入力様式【No.2】!$N$10)</f>
        <v/>
      </c>
      <c r="I109" s="749"/>
      <c r="J109" s="749"/>
      <c r="K109" s="750"/>
      <c r="L109" s="754" t="str">
        <f>IF(入力様式【No.2】!$P$10="","",入力様式【No.2】!$P$10)</f>
        <v/>
      </c>
      <c r="M109" s="755"/>
      <c r="N109" s="758" t="str">
        <f>IFERROR(IF($E109="計画生産量に基づいて算出",入力様式【No.2】!$R$10,"日"),"")</f>
        <v>日</v>
      </c>
      <c r="O109" s="192"/>
    </row>
    <row r="110" spans="1:16" ht="16.5" customHeight="1" x14ac:dyDescent="0.35">
      <c r="A110" s="160"/>
      <c r="B110" s="373"/>
      <c r="C110" s="741"/>
      <c r="D110" s="374"/>
      <c r="E110" s="745"/>
      <c r="F110" s="746"/>
      <c r="G110" s="747"/>
      <c r="H110" s="751"/>
      <c r="I110" s="752"/>
      <c r="J110" s="752"/>
      <c r="K110" s="753"/>
      <c r="L110" s="756"/>
      <c r="M110" s="757"/>
      <c r="N110" s="759"/>
    </row>
    <row r="111" spans="1:16" ht="27" customHeight="1" x14ac:dyDescent="0.35">
      <c r="A111" s="160"/>
      <c r="B111" s="760" t="s">
        <v>256</v>
      </c>
      <c r="C111" s="761"/>
      <c r="D111" s="762"/>
      <c r="E111" s="766" t="str">
        <f>IF(入力様式【No.2】!$P$7="","",入力様式【No.2】!$P$7)</f>
        <v/>
      </c>
      <c r="F111" s="767"/>
      <c r="G111" s="768"/>
      <c r="H111" s="772" t="s">
        <v>43</v>
      </c>
      <c r="I111" s="773"/>
      <c r="J111" s="692" t="str">
        <f>IF(入力様式【No.2】!$O$13="","",入力様式【No.2】!$O$13)</f>
        <v/>
      </c>
      <c r="K111" s="694"/>
      <c r="L111" s="718" t="str">
        <f>IF(入力様式【No.2】!$P$13="","",入力様式【No.2】!$P$13)</f>
        <v/>
      </c>
      <c r="M111" s="719"/>
      <c r="N111" s="126" t="str">
        <f>N109</f>
        <v>日</v>
      </c>
    </row>
    <row r="112" spans="1:16" ht="27" customHeight="1" x14ac:dyDescent="0.35">
      <c r="A112" s="160"/>
      <c r="B112" s="763"/>
      <c r="C112" s="764"/>
      <c r="D112" s="765"/>
      <c r="E112" s="769"/>
      <c r="F112" s="770"/>
      <c r="G112" s="771"/>
      <c r="H112" s="774"/>
      <c r="I112" s="775"/>
      <c r="J112" s="692" t="str">
        <f>IF(入力様式【No.2】!$O$14="","",入力様式【No.2】!$O$14)</f>
        <v/>
      </c>
      <c r="K112" s="694"/>
      <c r="L112" s="718">
        <f>IF(入力様式【No.2】!$P$14="","",入力様式【No.2】!$P$14)</f>
        <v>0</v>
      </c>
      <c r="M112" s="719"/>
      <c r="N112" s="126" t="str">
        <f>N111</f>
        <v>日</v>
      </c>
    </row>
    <row r="113" spans="1:16" ht="10.5" customHeight="1" x14ac:dyDescent="0.35">
      <c r="A113" s="160"/>
      <c r="B113" s="160"/>
      <c r="C113" s="160"/>
      <c r="D113" s="160"/>
      <c r="E113" s="160"/>
      <c r="H113" s="160"/>
      <c r="I113" s="160"/>
      <c r="J113" s="160"/>
      <c r="K113" s="160"/>
      <c r="L113" s="160"/>
      <c r="M113" s="160"/>
      <c r="N113" s="160"/>
    </row>
    <row r="114" spans="1:16" ht="18.75" customHeight="1" x14ac:dyDescent="0.35">
      <c r="A114" s="160"/>
      <c r="B114" s="160" t="s">
        <v>107</v>
      </c>
      <c r="C114" s="160"/>
      <c r="D114" s="160"/>
      <c r="E114" s="162"/>
      <c r="F114" s="162"/>
      <c r="G114" s="162"/>
      <c r="H114" s="160"/>
      <c r="I114" s="160"/>
      <c r="J114" s="160"/>
      <c r="K114" s="160"/>
      <c r="L114" s="160"/>
      <c r="M114" s="160"/>
      <c r="N114" s="160"/>
    </row>
    <row r="115" spans="1:16" ht="18.5" customHeight="1" x14ac:dyDescent="0.35">
      <c r="A115" s="160"/>
      <c r="B115" s="804" t="s">
        <v>108</v>
      </c>
      <c r="C115" s="805"/>
      <c r="D115" s="805"/>
      <c r="E115" s="805"/>
      <c r="F115" s="805"/>
      <c r="G115" s="806"/>
      <c r="H115" s="515" t="str">
        <f>IF(入力様式【No.2】!$P$17="","",入力様式【No.2】!$P$17)</f>
        <v/>
      </c>
      <c r="I115" s="516"/>
      <c r="J115" s="516"/>
      <c r="K115" s="516"/>
      <c r="L115" s="517"/>
      <c r="M115" s="726" t="str">
        <f>IF(入力様式【No.2】!$Q$17="","",入力様式【No.2】!$Q$17)</f>
        <v/>
      </c>
      <c r="N115" s="727"/>
    </row>
    <row r="116" spans="1:16" ht="18.75" customHeight="1" x14ac:dyDescent="0.35">
      <c r="A116" s="160"/>
      <c r="B116" s="807"/>
      <c r="C116" s="808"/>
      <c r="D116" s="808"/>
      <c r="E116" s="808"/>
      <c r="F116" s="808"/>
      <c r="G116" s="809"/>
      <c r="H116" s="518"/>
      <c r="I116" s="519"/>
      <c r="J116" s="519"/>
      <c r="K116" s="519"/>
      <c r="L116" s="520"/>
      <c r="M116" s="728"/>
      <c r="N116" s="729"/>
    </row>
    <row r="117" spans="1:16" ht="12" customHeight="1" x14ac:dyDescent="0.35">
      <c r="A117" s="160"/>
      <c r="B117" s="160"/>
      <c r="C117" s="160"/>
      <c r="D117" s="160"/>
      <c r="E117" s="160"/>
      <c r="F117" s="160"/>
      <c r="H117" s="160"/>
      <c r="I117" s="160"/>
      <c r="J117" s="160"/>
      <c r="K117" s="160"/>
      <c r="L117" s="160"/>
      <c r="M117" s="197"/>
      <c r="N117" s="197"/>
    </row>
    <row r="118" spans="1:16" ht="18.75" customHeight="1" thickBot="1" x14ac:dyDescent="0.4">
      <c r="A118" s="160"/>
      <c r="B118" s="160" t="s">
        <v>249</v>
      </c>
      <c r="C118" s="160"/>
      <c r="D118" s="160"/>
      <c r="E118" s="162"/>
      <c r="F118" s="162"/>
      <c r="H118" s="198"/>
      <c r="I118" s="198"/>
      <c r="J118" s="198"/>
      <c r="K118" s="198"/>
      <c r="L118" s="198"/>
      <c r="M118" s="160"/>
      <c r="N118" s="160"/>
    </row>
    <row r="119" spans="1:16" ht="18.75" customHeight="1" x14ac:dyDescent="0.35">
      <c r="A119" s="160"/>
      <c r="B119" s="810" t="s">
        <v>228</v>
      </c>
      <c r="C119" s="811"/>
      <c r="D119" s="811"/>
      <c r="E119" s="811"/>
      <c r="F119" s="811"/>
      <c r="G119" s="812"/>
      <c r="H119" s="782" t="str">
        <f>IF(入力様式【No.2】!$P$19="","",入力様式【No.2】!$P$19)</f>
        <v/>
      </c>
      <c r="I119" s="783"/>
      <c r="J119" s="783"/>
      <c r="K119" s="783"/>
      <c r="L119" s="784"/>
      <c r="M119" s="788" t="str">
        <f>IF(入力様式【No.2】!$Q$19="","",入力様式【No.2】!$Q$19)</f>
        <v/>
      </c>
      <c r="N119" s="789"/>
    </row>
    <row r="120" spans="1:16" ht="18.75" customHeight="1" thickBot="1" x14ac:dyDescent="0.4">
      <c r="A120" s="160"/>
      <c r="B120" s="813"/>
      <c r="C120" s="814"/>
      <c r="D120" s="814"/>
      <c r="E120" s="814"/>
      <c r="F120" s="814"/>
      <c r="G120" s="815"/>
      <c r="H120" s="785"/>
      <c r="I120" s="786"/>
      <c r="J120" s="786"/>
      <c r="K120" s="786"/>
      <c r="L120" s="787"/>
      <c r="M120" s="790"/>
      <c r="N120" s="791"/>
    </row>
    <row r="121" spans="1:16" ht="18.75" customHeight="1" x14ac:dyDescent="0.35">
      <c r="A121" s="160"/>
      <c r="B121" s="160"/>
      <c r="C121" s="160"/>
      <c r="D121" s="160"/>
      <c r="E121" s="199"/>
      <c r="F121" s="199"/>
      <c r="H121" s="160"/>
      <c r="I121" s="160"/>
      <c r="J121" s="160"/>
      <c r="K121" s="160"/>
      <c r="L121" s="160"/>
      <c r="M121" s="160"/>
      <c r="N121" s="160"/>
    </row>
    <row r="122" spans="1:16" ht="18.75" customHeight="1" thickBot="1" x14ac:dyDescent="0.4">
      <c r="A122" s="160"/>
      <c r="B122" s="160" t="s">
        <v>229</v>
      </c>
      <c r="P122" s="192" t="s">
        <v>97</v>
      </c>
    </row>
    <row r="123" spans="1:16" ht="18.75" customHeight="1" x14ac:dyDescent="0.35">
      <c r="A123" s="160"/>
      <c r="B123" s="776" t="s">
        <v>230</v>
      </c>
      <c r="C123" s="777"/>
      <c r="D123" s="777"/>
      <c r="E123" s="777"/>
      <c r="F123" s="777"/>
      <c r="G123" s="778"/>
      <c r="H123" s="782" t="str">
        <f>IF(H119="","",ROUNDDOWN(H119*INDEX(※エネルギー種別!F$2:F$33,MATCH(L89,※エネルギー種別!D$2:D$33,0))*0.0258/1000,3))</f>
        <v/>
      </c>
      <c r="I123" s="783"/>
      <c r="J123" s="783"/>
      <c r="K123" s="783"/>
      <c r="L123" s="784"/>
      <c r="M123" s="788" t="str">
        <f>IF(H123="","","kl")</f>
        <v/>
      </c>
      <c r="N123" s="789"/>
    </row>
    <row r="124" spans="1:16" ht="18.75" customHeight="1" thickBot="1" x14ac:dyDescent="0.4">
      <c r="A124" s="160"/>
      <c r="B124" s="779"/>
      <c r="C124" s="780"/>
      <c r="D124" s="780"/>
      <c r="E124" s="780"/>
      <c r="F124" s="780"/>
      <c r="G124" s="781"/>
      <c r="H124" s="785"/>
      <c r="I124" s="786"/>
      <c r="J124" s="786"/>
      <c r="K124" s="786"/>
      <c r="L124" s="787"/>
      <c r="M124" s="790"/>
      <c r="N124" s="791"/>
    </row>
    <row r="125" spans="1:16" ht="12.5" customHeight="1" x14ac:dyDescent="0.35">
      <c r="A125" s="160"/>
      <c r="B125" s="160"/>
      <c r="C125" s="160"/>
      <c r="D125" s="160"/>
      <c r="E125" s="160"/>
      <c r="F125" s="160"/>
      <c r="G125" s="160"/>
      <c r="H125" s="160"/>
      <c r="I125" s="160"/>
      <c r="J125" s="160"/>
      <c r="K125" s="160"/>
      <c r="L125" s="160"/>
      <c r="M125" s="160"/>
      <c r="N125" s="160"/>
    </row>
    <row r="126" spans="1:16" ht="18.75" customHeight="1" x14ac:dyDescent="0.35">
      <c r="A126" s="160"/>
      <c r="B126" s="160" t="s">
        <v>55</v>
      </c>
      <c r="C126" s="160"/>
      <c r="D126" s="160"/>
      <c r="E126" s="160"/>
      <c r="F126" s="160"/>
      <c r="G126" s="160"/>
      <c r="H126" s="160"/>
      <c r="I126" s="160"/>
      <c r="J126" s="160"/>
      <c r="K126" s="160"/>
      <c r="L126" s="160"/>
      <c r="M126" s="160"/>
      <c r="N126" s="160"/>
    </row>
    <row r="127" spans="1:16" ht="18.75" customHeight="1" x14ac:dyDescent="0.35">
      <c r="A127" s="160"/>
      <c r="B127" s="792" t="str">
        <f>IF(入力様式【No.2】!$S$18="","",入力様式【No.2】!$S$18)</f>
        <v/>
      </c>
      <c r="C127" s="793"/>
      <c r="D127" s="793"/>
      <c r="E127" s="793"/>
      <c r="F127" s="793"/>
      <c r="G127" s="793"/>
      <c r="H127" s="793"/>
      <c r="I127" s="793"/>
      <c r="J127" s="793"/>
      <c r="K127" s="793"/>
      <c r="L127" s="793"/>
      <c r="M127" s="793"/>
      <c r="N127" s="794"/>
    </row>
    <row r="128" spans="1:16" ht="18.75" customHeight="1" x14ac:dyDescent="0.35">
      <c r="A128" s="160"/>
      <c r="B128" s="795"/>
      <c r="C128" s="796"/>
      <c r="D128" s="796"/>
      <c r="E128" s="796"/>
      <c r="F128" s="796"/>
      <c r="G128" s="796"/>
      <c r="H128" s="796"/>
      <c r="I128" s="796"/>
      <c r="J128" s="796"/>
      <c r="K128" s="796"/>
      <c r="L128" s="796"/>
      <c r="M128" s="796"/>
      <c r="N128" s="797"/>
    </row>
    <row r="129" spans="1:16" ht="18.75" customHeight="1" x14ac:dyDescent="0.35">
      <c r="A129" s="160"/>
      <c r="B129" s="798"/>
      <c r="C129" s="799"/>
      <c r="D129" s="799"/>
      <c r="E129" s="799"/>
      <c r="F129" s="799"/>
      <c r="G129" s="799"/>
      <c r="H129" s="799"/>
      <c r="I129" s="799"/>
      <c r="J129" s="799"/>
      <c r="K129" s="799"/>
      <c r="L129" s="799"/>
      <c r="M129" s="799"/>
      <c r="N129" s="800"/>
    </row>
    <row r="130" spans="1:16" ht="18.75" customHeight="1" x14ac:dyDescent="0.35">
      <c r="A130" s="160"/>
      <c r="B130" s="160"/>
      <c r="C130" s="160"/>
      <c r="D130" s="160"/>
      <c r="E130" s="160"/>
      <c r="F130" s="160"/>
      <c r="G130" s="160"/>
      <c r="H130" s="160"/>
      <c r="I130" s="160"/>
      <c r="J130" s="160"/>
      <c r="K130" s="160"/>
      <c r="L130" s="160"/>
      <c r="M130" s="160"/>
      <c r="N130" s="160"/>
    </row>
    <row r="131" spans="1:16" ht="40.5" customHeight="1" x14ac:dyDescent="0.35">
      <c r="A131" s="160"/>
      <c r="B131" s="671" t="s">
        <v>98</v>
      </c>
      <c r="C131" s="671"/>
      <c r="D131" s="671"/>
      <c r="E131" s="671"/>
      <c r="F131" s="671"/>
      <c r="G131" s="671"/>
      <c r="H131" s="671"/>
      <c r="I131" s="671"/>
      <c r="J131" s="671"/>
      <c r="K131" s="671"/>
      <c r="L131" s="671"/>
      <c r="M131" s="671"/>
      <c r="N131" s="671"/>
    </row>
    <row r="132" spans="1:16" ht="18.75" customHeight="1" x14ac:dyDescent="0.35">
      <c r="A132" s="160"/>
    </row>
    <row r="133" spans="1:16" ht="27" customHeight="1" x14ac:dyDescent="0.35">
      <c r="A133" s="160"/>
      <c r="B133" s="652" t="s">
        <v>10</v>
      </c>
      <c r="C133" s="653"/>
      <c r="D133" s="654"/>
      <c r="E133" s="655" t="str">
        <f>IF(入力様式【No.3】!$E$2="","",入力様式【No.3】!$E$2)</f>
        <v/>
      </c>
      <c r="F133" s="656"/>
      <c r="H133" s="652" t="s">
        <v>39</v>
      </c>
      <c r="I133" s="653"/>
      <c r="J133" s="653"/>
      <c r="K133" s="654"/>
      <c r="L133" s="657" t="e">
        <f>IF(入力様式【No.3】!#REF!="","",入力様式【No.3】!#REF!)</f>
        <v>#REF!</v>
      </c>
      <c r="M133" s="658"/>
      <c r="N133" s="659"/>
    </row>
    <row r="134" spans="1:16" ht="18.75" customHeight="1" x14ac:dyDescent="0.35">
      <c r="A134" s="160"/>
      <c r="B134" s="191"/>
      <c r="C134" s="191"/>
      <c r="D134" s="191"/>
      <c r="E134" s="191"/>
      <c r="F134" s="191"/>
      <c r="G134" s="162"/>
      <c r="H134" s="160"/>
      <c r="I134" s="160"/>
      <c r="J134" s="160"/>
      <c r="L134" s="160"/>
      <c r="M134" s="160"/>
      <c r="N134" s="160"/>
    </row>
    <row r="135" spans="1:16" ht="18.75" customHeight="1" x14ac:dyDescent="0.35">
      <c r="A135" s="160"/>
      <c r="B135" s="160" t="s">
        <v>30</v>
      </c>
      <c r="C135" s="160"/>
      <c r="D135" s="160"/>
      <c r="E135" s="162"/>
      <c r="F135" s="162"/>
      <c r="H135" s="160" t="s">
        <v>91</v>
      </c>
      <c r="I135" s="160"/>
      <c r="J135" s="160"/>
      <c r="K135" s="160"/>
      <c r="L135" s="160"/>
      <c r="M135" s="160"/>
      <c r="N135" s="160"/>
    </row>
    <row r="136" spans="1:16" ht="27" customHeight="1" x14ac:dyDescent="0.35">
      <c r="A136" s="160"/>
      <c r="B136" s="660" t="s">
        <v>32</v>
      </c>
      <c r="C136" s="661"/>
      <c r="D136" s="662"/>
      <c r="E136" s="663" t="str">
        <f>IF(入力様式【No.3】!$F$7="","",入力様式【No.3】!$E$7&amp;入力様式【No.3】!$F$7)</f>
        <v/>
      </c>
      <c r="F136" s="664"/>
      <c r="H136" s="660" t="s">
        <v>40</v>
      </c>
      <c r="I136" s="661"/>
      <c r="J136" s="661"/>
      <c r="K136" s="662"/>
      <c r="L136" s="655" t="str">
        <f>IF(入力様式【No.3】!$E12="","",入力様式【No.3】!$E12)</f>
        <v/>
      </c>
      <c r="M136" s="665"/>
      <c r="N136" s="656"/>
    </row>
    <row r="137" spans="1:16" ht="27" customHeight="1" x14ac:dyDescent="0.35">
      <c r="A137" s="160"/>
      <c r="B137" s="660" t="s">
        <v>199</v>
      </c>
      <c r="C137" s="661"/>
      <c r="D137" s="662"/>
      <c r="E137" s="663" t="str">
        <f>IF(入力様式【No.3】!$E$8="","",入力様式【No.3】!$E$8)</f>
        <v/>
      </c>
      <c r="F137" s="664"/>
      <c r="H137" s="801" t="s">
        <v>254</v>
      </c>
      <c r="I137" s="802"/>
      <c r="J137" s="802"/>
      <c r="K137" s="803"/>
      <c r="L137" s="655" t="str">
        <f>IF(入力様式【No.3】!$E13="","",入力様式【No.3】!$E13)</f>
        <v/>
      </c>
      <c r="M137" s="665"/>
      <c r="N137" s="656"/>
    </row>
    <row r="138" spans="1:16" ht="27" customHeight="1" x14ac:dyDescent="0.35">
      <c r="A138" s="160"/>
      <c r="B138" s="660" t="s">
        <v>35</v>
      </c>
      <c r="C138" s="661"/>
      <c r="D138" s="662"/>
      <c r="E138" s="663" t="str">
        <f>IF(入力様式【No.3】!$E$9="","",入力様式【No.3】!$E$9)</f>
        <v/>
      </c>
      <c r="F138" s="664"/>
      <c r="G138" s="160"/>
      <c r="H138" s="660" t="s">
        <v>44</v>
      </c>
      <c r="I138" s="661"/>
      <c r="J138" s="661"/>
      <c r="K138" s="662"/>
      <c r="L138" s="655" t="str">
        <f>IF(入力様式【No.3】!$E14="","",入力様式【No.3】!$E14)</f>
        <v/>
      </c>
      <c r="M138" s="665"/>
      <c r="N138" s="656"/>
      <c r="P138" s="192" t="s">
        <v>97</v>
      </c>
    </row>
    <row r="139" spans="1:16" ht="10.5" customHeight="1" x14ac:dyDescent="0.35">
      <c r="A139" s="160"/>
      <c r="B139" s="160"/>
      <c r="C139" s="160"/>
      <c r="D139" s="160"/>
      <c r="E139" s="162"/>
      <c r="F139" s="162"/>
      <c r="G139" s="162"/>
      <c r="H139" s="192"/>
      <c r="I139" s="192"/>
      <c r="J139" s="160"/>
      <c r="K139" s="160"/>
      <c r="L139" s="160"/>
      <c r="M139" s="160"/>
      <c r="N139" s="160"/>
    </row>
    <row r="140" spans="1:16" ht="18.75" customHeight="1" x14ac:dyDescent="0.35">
      <c r="A140" s="160"/>
      <c r="B140" s="160" t="s">
        <v>31</v>
      </c>
      <c r="C140" s="160"/>
      <c r="D140" s="162"/>
      <c r="E140" s="162"/>
      <c r="F140" s="162"/>
      <c r="G140" s="160"/>
      <c r="H140" s="160"/>
      <c r="I140" s="160"/>
      <c r="J140" s="160"/>
      <c r="K140" s="160"/>
      <c r="L140" s="160"/>
      <c r="M140" s="160"/>
      <c r="N140" s="160"/>
    </row>
    <row r="141" spans="1:16" ht="27" customHeight="1" x14ac:dyDescent="0.35">
      <c r="A141" s="160"/>
      <c r="B141" s="672" t="s">
        <v>99</v>
      </c>
      <c r="C141" s="673"/>
      <c r="D141" s="194" t="s">
        <v>100</v>
      </c>
      <c r="E141" s="678" t="str">
        <f>IF(入力様式【No.3】!$J$7="","",入力様式【No.3】!$J$7)</f>
        <v/>
      </c>
      <c r="F141" s="679"/>
      <c r="G141" s="679"/>
      <c r="H141" s="679"/>
      <c r="I141" s="679"/>
      <c r="J141" s="679"/>
      <c r="K141" s="679"/>
      <c r="L141" s="679"/>
      <c r="M141" s="679"/>
      <c r="N141" s="680"/>
    </row>
    <row r="142" spans="1:16" ht="27" customHeight="1" x14ac:dyDescent="0.35">
      <c r="A142" s="160"/>
      <c r="B142" s="674"/>
      <c r="C142" s="675"/>
      <c r="D142" s="194" t="s">
        <v>85</v>
      </c>
      <c r="E142" s="678" t="str">
        <f>IF(入力様式【No.3】!$J$8="","",入力様式【No.3】!$J$8)</f>
        <v/>
      </c>
      <c r="F142" s="679"/>
      <c r="G142" s="679"/>
      <c r="H142" s="679"/>
      <c r="I142" s="679"/>
      <c r="J142" s="679"/>
      <c r="K142" s="679"/>
      <c r="L142" s="679"/>
      <c r="M142" s="679"/>
      <c r="N142" s="680"/>
    </row>
    <row r="143" spans="1:16" ht="27" customHeight="1" x14ac:dyDescent="0.35">
      <c r="A143" s="160"/>
      <c r="B143" s="676"/>
      <c r="C143" s="677"/>
      <c r="D143" s="194" t="s">
        <v>86</v>
      </c>
      <c r="E143" s="678" t="str">
        <f>IF(入力様式【No.3】!$J$9="","",入力様式【No.3】!$J$9)</f>
        <v/>
      </c>
      <c r="F143" s="679"/>
      <c r="G143" s="679"/>
      <c r="H143" s="679"/>
      <c r="I143" s="679"/>
      <c r="J143" s="679"/>
      <c r="K143" s="679"/>
      <c r="L143" s="679"/>
      <c r="M143" s="679"/>
      <c r="N143" s="680"/>
    </row>
    <row r="144" spans="1:16" ht="27" customHeight="1" x14ac:dyDescent="0.35">
      <c r="A144" s="160"/>
      <c r="B144" s="681" t="s">
        <v>3</v>
      </c>
      <c r="C144" s="682"/>
      <c r="D144" s="683"/>
      <c r="E144" s="678" t="str">
        <f>IF(入力様式【No.3】!$J$10="","",入力様式【No.3】!$J$10)</f>
        <v/>
      </c>
      <c r="F144" s="679"/>
      <c r="G144" s="679"/>
      <c r="H144" s="679"/>
      <c r="I144" s="679"/>
      <c r="J144" s="679"/>
      <c r="K144" s="679"/>
      <c r="L144" s="679"/>
      <c r="M144" s="679"/>
      <c r="N144" s="680"/>
      <c r="P144" s="192"/>
    </row>
    <row r="145" spans="1:16" ht="27" customHeight="1" x14ac:dyDescent="0.35">
      <c r="A145" s="160"/>
      <c r="B145" s="684" t="s">
        <v>101</v>
      </c>
      <c r="C145" s="685"/>
      <c r="D145" s="194" t="s">
        <v>102</v>
      </c>
      <c r="E145" s="678" t="str">
        <f>IF(入力様式【No.3】!$J$11="","",入力様式【No.3】!$J$11)</f>
        <v/>
      </c>
      <c r="F145" s="679"/>
      <c r="G145" s="679"/>
      <c r="H145" s="679"/>
      <c r="I145" s="679"/>
      <c r="J145" s="679"/>
      <c r="K145" s="679"/>
      <c r="L145" s="679"/>
      <c r="M145" s="679"/>
      <c r="N145" s="680"/>
      <c r="P145" s="192" t="s">
        <v>103</v>
      </c>
    </row>
    <row r="146" spans="1:16" ht="27" customHeight="1" x14ac:dyDescent="0.35">
      <c r="A146" s="160"/>
      <c r="B146" s="686"/>
      <c r="C146" s="687"/>
      <c r="D146" s="690" t="s">
        <v>104</v>
      </c>
      <c r="E146" s="692" t="s">
        <v>4</v>
      </c>
      <c r="F146" s="693"/>
      <c r="G146" s="694"/>
      <c r="H146" s="692" t="s">
        <v>41</v>
      </c>
      <c r="I146" s="693"/>
      <c r="J146" s="693"/>
      <c r="K146" s="694"/>
      <c r="L146" s="692" t="s">
        <v>42</v>
      </c>
      <c r="M146" s="693"/>
      <c r="N146" s="694"/>
      <c r="P146" s="192" t="s">
        <v>200</v>
      </c>
    </row>
    <row r="147" spans="1:16" ht="27" customHeight="1" x14ac:dyDescent="0.35">
      <c r="A147" s="160"/>
      <c r="B147" s="688"/>
      <c r="C147" s="689"/>
      <c r="D147" s="691"/>
      <c r="E147" s="663" t="str">
        <f>IF(入力様式【No.3】!$J$14="","",入力様式【No.3】!$J$14)</f>
        <v/>
      </c>
      <c r="F147" s="695"/>
      <c r="G147" s="664"/>
      <c r="H147" s="663" t="str">
        <f>IF(入力様式【No.3】!$K$14="","",入力様式【No.3】!$K$14)</f>
        <v/>
      </c>
      <c r="I147" s="695"/>
      <c r="J147" s="695"/>
      <c r="K147" s="664"/>
      <c r="L147" s="663" t="str">
        <f>IF(入力様式【No.3】!$L$14="","",入力様式【No.3】!$L$14)</f>
        <v/>
      </c>
      <c r="M147" s="695"/>
      <c r="N147" s="664"/>
    </row>
    <row r="148" spans="1:16" ht="10.5" customHeight="1" x14ac:dyDescent="0.35">
      <c r="A148" s="160"/>
      <c r="B148" s="160"/>
      <c r="C148" s="160"/>
      <c r="D148" s="160"/>
      <c r="E148" s="160"/>
      <c r="F148" s="160"/>
      <c r="G148" s="160"/>
      <c r="H148" s="160"/>
      <c r="I148" s="160"/>
      <c r="J148" s="160"/>
      <c r="K148" s="160"/>
      <c r="L148" s="160"/>
      <c r="M148" s="160"/>
      <c r="N148" s="160"/>
    </row>
    <row r="149" spans="1:16" ht="18.75" customHeight="1" x14ac:dyDescent="0.35">
      <c r="A149" s="160"/>
      <c r="B149" s="160" t="s">
        <v>105</v>
      </c>
      <c r="C149" s="160"/>
      <c r="D149" s="160"/>
      <c r="E149" s="160"/>
      <c r="F149" s="160"/>
      <c r="G149" s="160"/>
      <c r="H149" s="160"/>
      <c r="I149" s="160"/>
      <c r="J149" s="160"/>
      <c r="K149" s="160"/>
      <c r="L149" s="160"/>
      <c r="M149" s="160"/>
      <c r="N149" s="160"/>
    </row>
    <row r="150" spans="1:16" ht="26.5" customHeight="1" x14ac:dyDescent="0.35">
      <c r="A150" s="160"/>
      <c r="B150" s="681" t="s">
        <v>221</v>
      </c>
      <c r="C150" s="682"/>
      <c r="D150" s="683"/>
      <c r="E150" s="703" t="str">
        <f>IF(入力様式【No.3】!$J$16="","",入力様式【No.3】!$J$16)</f>
        <v/>
      </c>
      <c r="F150" s="704"/>
      <c r="G150" s="705"/>
      <c r="H150" s="692" t="s">
        <v>220</v>
      </c>
      <c r="I150" s="693"/>
      <c r="J150" s="693"/>
      <c r="K150" s="694"/>
      <c r="L150" s="663" t="str">
        <f>IF(入力様式【No.3】!$P$12="","",入力様式【No.3】!$P$12)</f>
        <v/>
      </c>
      <c r="M150" s="695"/>
      <c r="N150" s="195" t="s">
        <v>57</v>
      </c>
    </row>
    <row r="151" spans="1:16" ht="27.5" customHeight="1" x14ac:dyDescent="0.35">
      <c r="A151" s="160"/>
      <c r="B151" s="672" t="s">
        <v>51</v>
      </c>
      <c r="C151" s="673"/>
      <c r="D151" s="200"/>
      <c r="E151" s="706" t="s">
        <v>46</v>
      </c>
      <c r="F151" s="707"/>
      <c r="G151" s="707"/>
      <c r="H151" s="708"/>
      <c r="I151" s="709" t="s">
        <v>52</v>
      </c>
      <c r="J151" s="706" t="s">
        <v>53</v>
      </c>
      <c r="K151" s="707"/>
      <c r="L151" s="707"/>
      <c r="M151" s="707"/>
      <c r="N151" s="708"/>
    </row>
    <row r="152" spans="1:16" ht="27.5" customHeight="1" x14ac:dyDescent="0.35">
      <c r="A152" s="160"/>
      <c r="B152" s="674"/>
      <c r="C152" s="675"/>
      <c r="D152" s="194" t="s">
        <v>58</v>
      </c>
      <c r="E152" s="712" t="str">
        <f>IF(入力様式【No.3】!$J$18="","",入力様式【No.3】!$J$18)</f>
        <v/>
      </c>
      <c r="F152" s="713"/>
      <c r="G152" s="713"/>
      <c r="H152" s="714"/>
      <c r="I152" s="710"/>
      <c r="J152" s="715" t="str">
        <f>IF(入力様式【No.3】!$L$18="","",入力様式【No.3】!$L$18)</f>
        <v/>
      </c>
      <c r="K152" s="716"/>
      <c r="L152" s="716"/>
      <c r="M152" s="716"/>
      <c r="N152" s="717"/>
    </row>
    <row r="153" spans="1:16" ht="27.5" customHeight="1" x14ac:dyDescent="0.35">
      <c r="A153" s="160"/>
      <c r="B153" s="676"/>
      <c r="C153" s="677"/>
      <c r="D153" s="194" t="s">
        <v>60</v>
      </c>
      <c r="E153" s="696" t="str">
        <f>IF(入力様式【No.3】!$J$19="","",入力様式【No.3】!$J$19)</f>
        <v/>
      </c>
      <c r="F153" s="697"/>
      <c r="G153" s="697"/>
      <c r="H153" s="698"/>
      <c r="I153" s="711"/>
      <c r="J153" s="696" t="str">
        <f>IF(入力様式【No.3】!$L$19="","",入力様式【No.3】!$L$19)</f>
        <v/>
      </c>
      <c r="K153" s="697"/>
      <c r="L153" s="697"/>
      <c r="M153" s="697"/>
      <c r="N153" s="698"/>
    </row>
    <row r="154" spans="1:16" ht="27.5" customHeight="1" x14ac:dyDescent="0.35">
      <c r="A154" s="160"/>
      <c r="B154" s="681" t="s">
        <v>61</v>
      </c>
      <c r="C154" s="682"/>
      <c r="D154" s="683"/>
      <c r="E154" s="699" t="str">
        <f>IF(入力様式【No.3】!$J$20="","",入力様式【No.3】!$J$20)</f>
        <v/>
      </c>
      <c r="F154" s="700"/>
      <c r="G154" s="195" t="s">
        <v>57</v>
      </c>
      <c r="H154" s="681" t="s">
        <v>62</v>
      </c>
      <c r="I154" s="682"/>
      <c r="J154" s="682"/>
      <c r="K154" s="683"/>
      <c r="L154" s="701" t="str">
        <f>IF(入力様式【No.3】!$J$21="","",入力様式【No.3】!$J$21)</f>
        <v/>
      </c>
      <c r="M154" s="702"/>
      <c r="N154" s="196" t="s">
        <v>74</v>
      </c>
    </row>
    <row r="155" spans="1:16" ht="10.5" customHeight="1" x14ac:dyDescent="0.35">
      <c r="A155" s="160"/>
      <c r="B155" s="160"/>
      <c r="C155" s="160"/>
      <c r="D155" s="160"/>
      <c r="E155" s="160"/>
      <c r="F155" s="160"/>
      <c r="G155" s="160"/>
      <c r="H155" s="160"/>
      <c r="I155" s="160"/>
      <c r="J155" s="160"/>
      <c r="K155" s="160"/>
      <c r="L155" s="160"/>
      <c r="M155" s="160"/>
      <c r="N155" s="160"/>
    </row>
    <row r="156" spans="1:16" ht="18.75" customHeight="1" x14ac:dyDescent="0.35">
      <c r="A156" s="160"/>
      <c r="B156" s="160" t="s">
        <v>260</v>
      </c>
      <c r="C156" s="160"/>
      <c r="D156" s="160"/>
      <c r="E156" s="160"/>
      <c r="F156" s="160"/>
      <c r="G156" s="160"/>
      <c r="H156" s="160"/>
      <c r="I156" s="160"/>
      <c r="J156" s="160"/>
      <c r="K156" s="160"/>
      <c r="L156" s="160"/>
      <c r="M156" s="160"/>
      <c r="N156" s="160"/>
    </row>
    <row r="157" spans="1:16" ht="16.5" customHeight="1" x14ac:dyDescent="0.35">
      <c r="A157" s="160"/>
      <c r="B157" s="371" t="s">
        <v>106</v>
      </c>
      <c r="C157" s="740"/>
      <c r="D157" s="372"/>
      <c r="E157" s="742" t="str">
        <f>IF(入力様式【No.3】!$E$15="","",入力様式【No.3】!$E$15)</f>
        <v/>
      </c>
      <c r="F157" s="743"/>
      <c r="G157" s="744"/>
      <c r="H157" s="748" t="str">
        <f>IF(入力様式【No.3】!$N$10="","",入力様式【No.3】!$N$10)</f>
        <v/>
      </c>
      <c r="I157" s="749"/>
      <c r="J157" s="749"/>
      <c r="K157" s="750"/>
      <c r="L157" s="754" t="str">
        <f>IF(入力様式【No.3】!$P$10="","",入力様式【No.3】!$P$10)</f>
        <v/>
      </c>
      <c r="M157" s="755"/>
      <c r="N157" s="758" t="str">
        <f>IFERROR(IF($E157="計画生産量に基づいて算出",入力様式【No.3】!$R$10,"日"),"")</f>
        <v>日</v>
      </c>
      <c r="O157" s="192"/>
    </row>
    <row r="158" spans="1:16" ht="16.5" customHeight="1" x14ac:dyDescent="0.35">
      <c r="A158" s="160"/>
      <c r="B158" s="373"/>
      <c r="C158" s="741"/>
      <c r="D158" s="374"/>
      <c r="E158" s="745"/>
      <c r="F158" s="746"/>
      <c r="G158" s="747"/>
      <c r="H158" s="751"/>
      <c r="I158" s="752"/>
      <c r="J158" s="752"/>
      <c r="K158" s="753"/>
      <c r="L158" s="756"/>
      <c r="M158" s="757"/>
      <c r="N158" s="759"/>
    </row>
    <row r="159" spans="1:16" ht="27" customHeight="1" x14ac:dyDescent="0.35">
      <c r="A159" s="160"/>
      <c r="B159" s="760" t="s">
        <v>256</v>
      </c>
      <c r="C159" s="761"/>
      <c r="D159" s="762"/>
      <c r="E159" s="766" t="str">
        <f>IF(入力様式【No.3】!$P$7="","",入力様式【No.3】!$P$7)</f>
        <v/>
      </c>
      <c r="F159" s="767"/>
      <c r="G159" s="768"/>
      <c r="H159" s="772" t="s">
        <v>43</v>
      </c>
      <c r="I159" s="773"/>
      <c r="J159" s="692" t="str">
        <f>IF(入力様式【No.3】!$O$13="","",入力様式【No.3】!$O$13)</f>
        <v/>
      </c>
      <c r="K159" s="694"/>
      <c r="L159" s="718" t="str">
        <f>IF(入力様式【No.3】!$P$13="","",入力様式【No.3】!$P$13)</f>
        <v/>
      </c>
      <c r="M159" s="719"/>
      <c r="N159" s="126" t="str">
        <f>N157</f>
        <v>日</v>
      </c>
    </row>
    <row r="160" spans="1:16" ht="27" customHeight="1" x14ac:dyDescent="0.35">
      <c r="A160" s="160"/>
      <c r="B160" s="763"/>
      <c r="C160" s="764"/>
      <c r="D160" s="765"/>
      <c r="E160" s="769"/>
      <c r="F160" s="770"/>
      <c r="G160" s="771"/>
      <c r="H160" s="774"/>
      <c r="I160" s="775"/>
      <c r="J160" s="692" t="str">
        <f>IF(入力様式【No.3】!$O$14="","",入力様式【No.3】!$O$14)</f>
        <v/>
      </c>
      <c r="K160" s="694"/>
      <c r="L160" s="718">
        <f>IF(入力様式【No.3】!$P$14="","",入力様式【No.3】!$P$14)</f>
        <v>0</v>
      </c>
      <c r="M160" s="719"/>
      <c r="N160" s="126" t="str">
        <f>N159</f>
        <v>日</v>
      </c>
    </row>
    <row r="161" spans="1:16" ht="10.5" customHeight="1" x14ac:dyDescent="0.35">
      <c r="A161" s="160"/>
      <c r="B161" s="160"/>
      <c r="C161" s="160"/>
      <c r="D161" s="160"/>
      <c r="E161" s="160"/>
      <c r="H161" s="160"/>
      <c r="I161" s="160"/>
      <c r="J161" s="160"/>
      <c r="K161" s="160"/>
      <c r="L161" s="160"/>
      <c r="M161" s="160"/>
      <c r="N161" s="160"/>
    </row>
    <row r="162" spans="1:16" ht="18.75" customHeight="1" x14ac:dyDescent="0.35">
      <c r="A162" s="160"/>
      <c r="B162" s="160" t="s">
        <v>107</v>
      </c>
      <c r="C162" s="160"/>
      <c r="D162" s="160"/>
      <c r="E162" s="162"/>
      <c r="F162" s="162"/>
      <c r="G162" s="162"/>
      <c r="H162" s="160"/>
      <c r="I162" s="160"/>
      <c r="J162" s="160"/>
      <c r="K162" s="160"/>
      <c r="L162" s="160"/>
      <c r="M162" s="160"/>
      <c r="N162" s="160"/>
    </row>
    <row r="163" spans="1:16" ht="18.5" customHeight="1" x14ac:dyDescent="0.35">
      <c r="A163" s="160"/>
      <c r="B163" s="804" t="s">
        <v>108</v>
      </c>
      <c r="C163" s="805"/>
      <c r="D163" s="805"/>
      <c r="E163" s="805"/>
      <c r="F163" s="805"/>
      <c r="G163" s="806"/>
      <c r="H163" s="515" t="str">
        <f>IF(入力様式【No.3】!$P$17="","",入力様式【No.3】!$P$17)</f>
        <v/>
      </c>
      <c r="I163" s="516"/>
      <c r="J163" s="516"/>
      <c r="K163" s="516"/>
      <c r="L163" s="517"/>
      <c r="M163" s="726" t="str">
        <f>IF(入力様式【No.3】!$Q$17="","",入力様式【No.3】!$Q$17)</f>
        <v/>
      </c>
      <c r="N163" s="727"/>
    </row>
    <row r="164" spans="1:16" ht="18.75" customHeight="1" x14ac:dyDescent="0.35">
      <c r="A164" s="160"/>
      <c r="B164" s="807"/>
      <c r="C164" s="808"/>
      <c r="D164" s="808"/>
      <c r="E164" s="808"/>
      <c r="F164" s="808"/>
      <c r="G164" s="809"/>
      <c r="H164" s="518"/>
      <c r="I164" s="519"/>
      <c r="J164" s="519"/>
      <c r="K164" s="519"/>
      <c r="L164" s="520"/>
      <c r="M164" s="728"/>
      <c r="N164" s="729"/>
    </row>
    <row r="165" spans="1:16" ht="12" customHeight="1" x14ac:dyDescent="0.35">
      <c r="A165" s="160"/>
      <c r="B165" s="160"/>
      <c r="C165" s="160"/>
      <c r="D165" s="160"/>
      <c r="E165" s="160"/>
      <c r="F165" s="160"/>
      <c r="H165" s="160"/>
      <c r="I165" s="160"/>
      <c r="J165" s="160"/>
      <c r="K165" s="160"/>
      <c r="L165" s="160"/>
      <c r="M165" s="197"/>
      <c r="N165" s="197"/>
    </row>
    <row r="166" spans="1:16" ht="18.75" customHeight="1" thickBot="1" x14ac:dyDescent="0.4">
      <c r="A166" s="160"/>
      <c r="B166" s="160" t="s">
        <v>249</v>
      </c>
      <c r="C166" s="160"/>
      <c r="D166" s="160"/>
      <c r="E166" s="162"/>
      <c r="F166" s="162"/>
      <c r="H166" s="198"/>
      <c r="I166" s="198"/>
      <c r="J166" s="198"/>
      <c r="K166" s="198"/>
      <c r="L166" s="198"/>
      <c r="M166" s="160"/>
      <c r="N166" s="160"/>
    </row>
    <row r="167" spans="1:16" ht="18.75" customHeight="1" x14ac:dyDescent="0.35">
      <c r="A167" s="160"/>
      <c r="B167" s="810" t="s">
        <v>228</v>
      </c>
      <c r="C167" s="811"/>
      <c r="D167" s="811"/>
      <c r="E167" s="811"/>
      <c r="F167" s="811"/>
      <c r="G167" s="812"/>
      <c r="H167" s="782" t="str">
        <f>IF(入力様式【No.3】!$P$19="","",入力様式【No.3】!$P$19)</f>
        <v/>
      </c>
      <c r="I167" s="783"/>
      <c r="J167" s="783"/>
      <c r="K167" s="783"/>
      <c r="L167" s="784"/>
      <c r="M167" s="788" t="str">
        <f>IF(入力様式【No.3】!$Q$19="","",入力様式【No.3】!$Q$19)</f>
        <v/>
      </c>
      <c r="N167" s="789"/>
    </row>
    <row r="168" spans="1:16" ht="18.75" customHeight="1" thickBot="1" x14ac:dyDescent="0.4">
      <c r="A168" s="160"/>
      <c r="B168" s="813"/>
      <c r="C168" s="814"/>
      <c r="D168" s="814"/>
      <c r="E168" s="814"/>
      <c r="F168" s="814"/>
      <c r="G168" s="815"/>
      <c r="H168" s="785"/>
      <c r="I168" s="786"/>
      <c r="J168" s="786"/>
      <c r="K168" s="786"/>
      <c r="L168" s="787"/>
      <c r="M168" s="790"/>
      <c r="N168" s="791"/>
    </row>
    <row r="169" spans="1:16" ht="18.75" customHeight="1" x14ac:dyDescent="0.35">
      <c r="A169" s="160"/>
      <c r="B169" s="160"/>
      <c r="C169" s="160"/>
      <c r="D169" s="160"/>
      <c r="E169" s="199"/>
      <c r="F169" s="199"/>
      <c r="H169" s="160"/>
      <c r="I169" s="160"/>
      <c r="J169" s="160"/>
      <c r="K169" s="160"/>
      <c r="L169" s="160"/>
      <c r="M169" s="160"/>
      <c r="N169" s="160"/>
    </row>
    <row r="170" spans="1:16" ht="18.75" customHeight="1" thickBot="1" x14ac:dyDescent="0.4">
      <c r="A170" s="160"/>
      <c r="B170" s="160" t="s">
        <v>229</v>
      </c>
      <c r="P170" s="192" t="s">
        <v>97</v>
      </c>
    </row>
    <row r="171" spans="1:16" ht="18.75" customHeight="1" x14ac:dyDescent="0.35">
      <c r="A171" s="160"/>
      <c r="B171" s="776" t="s">
        <v>230</v>
      </c>
      <c r="C171" s="777"/>
      <c r="D171" s="777"/>
      <c r="E171" s="777"/>
      <c r="F171" s="777"/>
      <c r="G171" s="778"/>
      <c r="H171" s="782" t="str">
        <f>IF(H167="","",ROUNDDOWN(H167*INDEX(※エネルギー種別!F$2:F$33,MATCH(L137,※エネルギー種別!D$2:D$33,0))*0.0258/1000,3))</f>
        <v/>
      </c>
      <c r="I171" s="783"/>
      <c r="J171" s="783"/>
      <c r="K171" s="783"/>
      <c r="L171" s="784"/>
      <c r="M171" s="788" t="str">
        <f>IF(H171="","","kl")</f>
        <v/>
      </c>
      <c r="N171" s="789"/>
    </row>
    <row r="172" spans="1:16" ht="18.75" customHeight="1" thickBot="1" x14ac:dyDescent="0.4">
      <c r="A172" s="160"/>
      <c r="B172" s="779"/>
      <c r="C172" s="780"/>
      <c r="D172" s="780"/>
      <c r="E172" s="780"/>
      <c r="F172" s="780"/>
      <c r="G172" s="781"/>
      <c r="H172" s="785"/>
      <c r="I172" s="786"/>
      <c r="J172" s="786"/>
      <c r="K172" s="786"/>
      <c r="L172" s="787"/>
      <c r="M172" s="790"/>
      <c r="N172" s="791"/>
    </row>
    <row r="173" spans="1:16" ht="12.5" customHeight="1" x14ac:dyDescent="0.35">
      <c r="A173" s="160"/>
      <c r="B173" s="160"/>
      <c r="C173" s="160"/>
      <c r="D173" s="160"/>
      <c r="E173" s="160"/>
      <c r="F173" s="160"/>
      <c r="G173" s="160"/>
      <c r="H173" s="160"/>
      <c r="I173" s="160"/>
      <c r="J173" s="160"/>
      <c r="K173" s="160"/>
      <c r="L173" s="160"/>
      <c r="M173" s="160"/>
      <c r="N173" s="160"/>
    </row>
    <row r="174" spans="1:16" ht="18.75" customHeight="1" x14ac:dyDescent="0.35">
      <c r="A174" s="160"/>
      <c r="B174" s="160" t="s">
        <v>55</v>
      </c>
      <c r="C174" s="160"/>
      <c r="D174" s="160"/>
      <c r="E174" s="160"/>
      <c r="F174" s="160"/>
      <c r="G174" s="160"/>
      <c r="H174" s="160"/>
      <c r="I174" s="160"/>
      <c r="J174" s="160"/>
      <c r="K174" s="160"/>
      <c r="L174" s="160"/>
      <c r="M174" s="160"/>
      <c r="N174" s="160"/>
    </row>
    <row r="175" spans="1:16" ht="18.75" customHeight="1" x14ac:dyDescent="0.35">
      <c r="A175" s="160"/>
      <c r="B175" s="792" t="str">
        <f>IF(入力様式【No.3】!$S$18="","",入力様式【No.3】!$S$18)</f>
        <v/>
      </c>
      <c r="C175" s="793"/>
      <c r="D175" s="793"/>
      <c r="E175" s="793"/>
      <c r="F175" s="793"/>
      <c r="G175" s="793"/>
      <c r="H175" s="793"/>
      <c r="I175" s="793"/>
      <c r="J175" s="793"/>
      <c r="K175" s="793"/>
      <c r="L175" s="793"/>
      <c r="M175" s="793"/>
      <c r="N175" s="794"/>
    </row>
    <row r="176" spans="1:16" ht="18.75" customHeight="1" x14ac:dyDescent="0.35">
      <c r="A176" s="160"/>
      <c r="B176" s="795"/>
      <c r="C176" s="796"/>
      <c r="D176" s="796"/>
      <c r="E176" s="796"/>
      <c r="F176" s="796"/>
      <c r="G176" s="796"/>
      <c r="H176" s="796"/>
      <c r="I176" s="796"/>
      <c r="J176" s="796"/>
      <c r="K176" s="796"/>
      <c r="L176" s="796"/>
      <c r="M176" s="796"/>
      <c r="N176" s="797"/>
    </row>
    <row r="177" spans="1:16" ht="18.75" customHeight="1" x14ac:dyDescent="0.35">
      <c r="A177" s="160"/>
      <c r="B177" s="798"/>
      <c r="C177" s="799"/>
      <c r="D177" s="799"/>
      <c r="E177" s="799"/>
      <c r="F177" s="799"/>
      <c r="G177" s="799"/>
      <c r="H177" s="799"/>
      <c r="I177" s="799"/>
      <c r="J177" s="799"/>
      <c r="K177" s="799"/>
      <c r="L177" s="799"/>
      <c r="M177" s="799"/>
      <c r="N177" s="800"/>
    </row>
    <row r="178" spans="1:16" ht="18.75" customHeight="1" x14ac:dyDescent="0.35">
      <c r="A178" s="160"/>
      <c r="B178" s="160"/>
      <c r="C178" s="160"/>
      <c r="D178" s="160"/>
      <c r="E178" s="160"/>
      <c r="F178" s="160"/>
      <c r="G178" s="160"/>
      <c r="H178" s="160"/>
      <c r="I178" s="160"/>
      <c r="J178" s="160"/>
      <c r="K178" s="160"/>
      <c r="L178" s="160"/>
      <c r="M178" s="160"/>
      <c r="N178" s="160"/>
    </row>
    <row r="179" spans="1:16" ht="40.5" customHeight="1" x14ac:dyDescent="0.35">
      <c r="A179" s="160"/>
      <c r="B179" s="671" t="s">
        <v>98</v>
      </c>
      <c r="C179" s="671"/>
      <c r="D179" s="671"/>
      <c r="E179" s="671"/>
      <c r="F179" s="671"/>
      <c r="G179" s="671"/>
      <c r="H179" s="671"/>
      <c r="I179" s="671"/>
      <c r="J179" s="671"/>
      <c r="K179" s="671"/>
      <c r="L179" s="671"/>
      <c r="M179" s="671"/>
      <c r="N179" s="671"/>
    </row>
    <row r="180" spans="1:16" ht="18.75" customHeight="1" x14ac:dyDescent="0.35">
      <c r="A180" s="160"/>
    </row>
    <row r="181" spans="1:16" ht="27" customHeight="1" x14ac:dyDescent="0.35">
      <c r="A181" s="160"/>
      <c r="B181" s="652" t="s">
        <v>10</v>
      </c>
      <c r="C181" s="653"/>
      <c r="D181" s="654"/>
      <c r="E181" s="655" t="str">
        <f>IF(入力様式【No.4】!$E$2="","",入力様式【No.4】!$E$2)</f>
        <v/>
      </c>
      <c r="F181" s="656"/>
      <c r="H181" s="652" t="s">
        <v>39</v>
      </c>
      <c r="I181" s="653"/>
      <c r="J181" s="653"/>
      <c r="K181" s="654"/>
      <c r="L181" s="657" t="e">
        <f>IF(入力様式【No.4】!#REF!="","",入力様式【No.4】!#REF!)</f>
        <v>#REF!</v>
      </c>
      <c r="M181" s="658"/>
      <c r="N181" s="659"/>
    </row>
    <row r="182" spans="1:16" ht="18.75" customHeight="1" x14ac:dyDescent="0.35">
      <c r="A182" s="160"/>
      <c r="B182" s="191"/>
      <c r="C182" s="191"/>
      <c r="D182" s="191"/>
      <c r="E182" s="191"/>
      <c r="F182" s="191"/>
      <c r="G182" s="162"/>
      <c r="H182" s="160"/>
      <c r="I182" s="160"/>
      <c r="J182" s="160"/>
      <c r="L182" s="160"/>
      <c r="M182" s="160"/>
      <c r="N182" s="160"/>
    </row>
    <row r="183" spans="1:16" ht="18.75" customHeight="1" x14ac:dyDescent="0.35">
      <c r="A183" s="160"/>
      <c r="B183" s="160" t="s">
        <v>30</v>
      </c>
      <c r="C183" s="160"/>
      <c r="D183" s="160"/>
      <c r="E183" s="162"/>
      <c r="F183" s="162"/>
      <c r="H183" s="160" t="s">
        <v>91</v>
      </c>
      <c r="I183" s="160"/>
      <c r="J183" s="160"/>
      <c r="K183" s="160"/>
      <c r="L183" s="160"/>
      <c r="M183" s="160"/>
      <c r="N183" s="160"/>
    </row>
    <row r="184" spans="1:16" ht="27" customHeight="1" x14ac:dyDescent="0.35">
      <c r="A184" s="160"/>
      <c r="B184" s="660" t="s">
        <v>32</v>
      </c>
      <c r="C184" s="661"/>
      <c r="D184" s="662"/>
      <c r="E184" s="663" t="str">
        <f>IF(入力様式【No.4】!$F$7="","",入力様式【No.4】!$E$7&amp;入力様式【No.4】!$F$7)</f>
        <v/>
      </c>
      <c r="F184" s="664"/>
      <c r="H184" s="660" t="s">
        <v>40</v>
      </c>
      <c r="I184" s="661"/>
      <c r="J184" s="661"/>
      <c r="K184" s="662"/>
      <c r="L184" s="655" t="str">
        <f>IF(入力様式【No.4】!$E12="","",入力様式【No.4】!$E12)</f>
        <v/>
      </c>
      <c r="M184" s="665"/>
      <c r="N184" s="656"/>
    </row>
    <row r="185" spans="1:16" ht="27" customHeight="1" x14ac:dyDescent="0.35">
      <c r="A185" s="160"/>
      <c r="B185" s="660" t="s">
        <v>199</v>
      </c>
      <c r="C185" s="661"/>
      <c r="D185" s="662"/>
      <c r="E185" s="663" t="str">
        <f>IF(入力様式【No.4】!$E$8="","",入力様式【No.4】!$E$8)</f>
        <v/>
      </c>
      <c r="F185" s="664"/>
      <c r="H185" s="801" t="s">
        <v>254</v>
      </c>
      <c r="I185" s="802"/>
      <c r="J185" s="802"/>
      <c r="K185" s="803"/>
      <c r="L185" s="655" t="str">
        <f>IF(入力様式【No.4】!$E13="","",入力様式【No.4】!$E13)</f>
        <v/>
      </c>
      <c r="M185" s="665"/>
      <c r="N185" s="656"/>
    </row>
    <row r="186" spans="1:16" ht="27" customHeight="1" x14ac:dyDescent="0.35">
      <c r="A186" s="160"/>
      <c r="B186" s="660" t="s">
        <v>35</v>
      </c>
      <c r="C186" s="661"/>
      <c r="D186" s="662"/>
      <c r="E186" s="663" t="str">
        <f>IF(入力様式【No.4】!$E$9="","",入力様式【No.4】!$E$9)</f>
        <v/>
      </c>
      <c r="F186" s="664"/>
      <c r="G186" s="160"/>
      <c r="H186" s="660" t="s">
        <v>44</v>
      </c>
      <c r="I186" s="661"/>
      <c r="J186" s="661"/>
      <c r="K186" s="662"/>
      <c r="L186" s="655" t="str">
        <f>IF(入力様式【No.4】!$E14="","",入力様式【No.4】!$E14)</f>
        <v/>
      </c>
      <c r="M186" s="665"/>
      <c r="N186" s="656"/>
      <c r="P186" s="192" t="s">
        <v>97</v>
      </c>
    </row>
    <row r="187" spans="1:16" ht="10.5" customHeight="1" x14ac:dyDescent="0.35">
      <c r="A187" s="160"/>
      <c r="B187" s="160"/>
      <c r="C187" s="160"/>
      <c r="D187" s="160"/>
      <c r="E187" s="162"/>
      <c r="F187" s="162"/>
      <c r="G187" s="162"/>
      <c r="H187" s="192"/>
      <c r="I187" s="192"/>
      <c r="J187" s="160"/>
      <c r="K187" s="160"/>
      <c r="L187" s="160"/>
      <c r="M187" s="160"/>
      <c r="N187" s="160"/>
    </row>
    <row r="188" spans="1:16" ht="18.75" customHeight="1" x14ac:dyDescent="0.35">
      <c r="A188" s="160"/>
      <c r="B188" s="160" t="s">
        <v>31</v>
      </c>
      <c r="C188" s="160"/>
      <c r="D188" s="162"/>
      <c r="E188" s="162"/>
      <c r="F188" s="162"/>
      <c r="G188" s="160"/>
      <c r="H188" s="160"/>
      <c r="I188" s="160"/>
      <c r="J188" s="160"/>
      <c r="K188" s="160"/>
      <c r="L188" s="160"/>
      <c r="M188" s="160"/>
      <c r="N188" s="160"/>
    </row>
    <row r="189" spans="1:16" ht="27" customHeight="1" x14ac:dyDescent="0.35">
      <c r="A189" s="160"/>
      <c r="B189" s="672" t="s">
        <v>99</v>
      </c>
      <c r="C189" s="673"/>
      <c r="D189" s="194" t="s">
        <v>100</v>
      </c>
      <c r="E189" s="678" t="str">
        <f>IF(入力様式【No.4】!$J$7="","",入力様式【No.4】!$J$7)</f>
        <v/>
      </c>
      <c r="F189" s="679"/>
      <c r="G189" s="679"/>
      <c r="H189" s="679"/>
      <c r="I189" s="679"/>
      <c r="J189" s="679"/>
      <c r="K189" s="679"/>
      <c r="L189" s="679"/>
      <c r="M189" s="679"/>
      <c r="N189" s="680"/>
    </row>
    <row r="190" spans="1:16" ht="27" customHeight="1" x14ac:dyDescent="0.35">
      <c r="A190" s="160"/>
      <c r="B190" s="674"/>
      <c r="C190" s="675"/>
      <c r="D190" s="194" t="s">
        <v>85</v>
      </c>
      <c r="E190" s="678" t="str">
        <f>IF(入力様式【No.4】!$J$8="","",入力様式【No.4】!$J$8)</f>
        <v/>
      </c>
      <c r="F190" s="679"/>
      <c r="G190" s="679"/>
      <c r="H190" s="679"/>
      <c r="I190" s="679"/>
      <c r="J190" s="679"/>
      <c r="K190" s="679"/>
      <c r="L190" s="679"/>
      <c r="M190" s="679"/>
      <c r="N190" s="680"/>
    </row>
    <row r="191" spans="1:16" ht="27" customHeight="1" x14ac:dyDescent="0.35">
      <c r="A191" s="160"/>
      <c r="B191" s="676"/>
      <c r="C191" s="677"/>
      <c r="D191" s="194" t="s">
        <v>86</v>
      </c>
      <c r="E191" s="678" t="str">
        <f>IF(入力様式【No.4】!$J$9="","",入力様式【No.4】!$J$9)</f>
        <v/>
      </c>
      <c r="F191" s="679"/>
      <c r="G191" s="679"/>
      <c r="H191" s="679"/>
      <c r="I191" s="679"/>
      <c r="J191" s="679"/>
      <c r="K191" s="679"/>
      <c r="L191" s="679"/>
      <c r="M191" s="679"/>
      <c r="N191" s="680"/>
    </row>
    <row r="192" spans="1:16" ht="27" customHeight="1" x14ac:dyDescent="0.35">
      <c r="A192" s="160"/>
      <c r="B192" s="681" t="s">
        <v>3</v>
      </c>
      <c r="C192" s="682"/>
      <c r="D192" s="683"/>
      <c r="E192" s="678" t="str">
        <f>IF(入力様式【No.4】!$J$10="","",入力様式【No.4】!$J$10)</f>
        <v/>
      </c>
      <c r="F192" s="679"/>
      <c r="G192" s="679"/>
      <c r="H192" s="679"/>
      <c r="I192" s="679"/>
      <c r="J192" s="679"/>
      <c r="K192" s="679"/>
      <c r="L192" s="679"/>
      <c r="M192" s="679"/>
      <c r="N192" s="680"/>
      <c r="P192" s="192"/>
    </row>
    <row r="193" spans="1:16" ht="27" customHeight="1" x14ac:dyDescent="0.35">
      <c r="A193" s="160"/>
      <c r="B193" s="684" t="s">
        <v>101</v>
      </c>
      <c r="C193" s="685"/>
      <c r="D193" s="194" t="s">
        <v>102</v>
      </c>
      <c r="E193" s="678" t="str">
        <f>IF(入力様式【No.4】!$J$11="","",入力様式【No.4】!$J$11)</f>
        <v/>
      </c>
      <c r="F193" s="679"/>
      <c r="G193" s="679"/>
      <c r="H193" s="679"/>
      <c r="I193" s="679"/>
      <c r="J193" s="679"/>
      <c r="K193" s="679"/>
      <c r="L193" s="679"/>
      <c r="M193" s="679"/>
      <c r="N193" s="680"/>
      <c r="P193" s="192" t="s">
        <v>103</v>
      </c>
    </row>
    <row r="194" spans="1:16" ht="27" customHeight="1" x14ac:dyDescent="0.35">
      <c r="A194" s="160"/>
      <c r="B194" s="686"/>
      <c r="C194" s="687"/>
      <c r="D194" s="690" t="s">
        <v>104</v>
      </c>
      <c r="E194" s="692" t="s">
        <v>4</v>
      </c>
      <c r="F194" s="693"/>
      <c r="G194" s="694"/>
      <c r="H194" s="692" t="s">
        <v>41</v>
      </c>
      <c r="I194" s="693"/>
      <c r="J194" s="693"/>
      <c r="K194" s="694"/>
      <c r="L194" s="692" t="s">
        <v>42</v>
      </c>
      <c r="M194" s="693"/>
      <c r="N194" s="694"/>
      <c r="P194" s="192" t="s">
        <v>200</v>
      </c>
    </row>
    <row r="195" spans="1:16" ht="27" customHeight="1" x14ac:dyDescent="0.35">
      <c r="A195" s="160"/>
      <c r="B195" s="688"/>
      <c r="C195" s="689"/>
      <c r="D195" s="691"/>
      <c r="E195" s="663" t="str">
        <f>IF(入力様式【No.4】!$J$14="","",入力様式【No.4】!$J$14)</f>
        <v/>
      </c>
      <c r="F195" s="695"/>
      <c r="G195" s="664"/>
      <c r="H195" s="663" t="str">
        <f>IF(入力様式【No.4】!$K$14="","",入力様式【No.4】!$K$14)</f>
        <v/>
      </c>
      <c r="I195" s="695"/>
      <c r="J195" s="695"/>
      <c r="K195" s="664"/>
      <c r="L195" s="663" t="str">
        <f>IF(入力様式【No.4】!$L$14="","",入力様式【No.4】!$L$14)</f>
        <v/>
      </c>
      <c r="M195" s="695"/>
      <c r="N195" s="664"/>
    </row>
    <row r="196" spans="1:16" ht="10.5" customHeight="1" x14ac:dyDescent="0.35">
      <c r="A196" s="160"/>
      <c r="B196" s="160"/>
      <c r="C196" s="160"/>
      <c r="D196" s="160"/>
      <c r="E196" s="160"/>
      <c r="F196" s="160"/>
      <c r="G196" s="160"/>
      <c r="H196" s="160"/>
      <c r="I196" s="160"/>
      <c r="J196" s="160"/>
      <c r="K196" s="160"/>
      <c r="L196" s="160"/>
      <c r="M196" s="160"/>
      <c r="N196" s="160"/>
    </row>
    <row r="197" spans="1:16" ht="18.75" customHeight="1" x14ac:dyDescent="0.35">
      <c r="A197" s="160"/>
      <c r="B197" s="160" t="s">
        <v>105</v>
      </c>
      <c r="C197" s="160"/>
      <c r="D197" s="160"/>
      <c r="E197" s="160"/>
      <c r="F197" s="160"/>
      <c r="G197" s="160"/>
      <c r="H197" s="160"/>
      <c r="I197" s="160"/>
      <c r="J197" s="160"/>
      <c r="K197" s="160"/>
      <c r="L197" s="160"/>
      <c r="M197" s="160"/>
      <c r="N197" s="160"/>
    </row>
    <row r="198" spans="1:16" ht="26.5" customHeight="1" x14ac:dyDescent="0.35">
      <c r="A198" s="160"/>
      <c r="B198" s="681" t="s">
        <v>221</v>
      </c>
      <c r="C198" s="682"/>
      <c r="D198" s="683"/>
      <c r="E198" s="703" t="str">
        <f>IF(入力様式【No.4】!$J$16="","",入力様式【No.4】!$J$16)</f>
        <v/>
      </c>
      <c r="F198" s="704"/>
      <c r="G198" s="705"/>
      <c r="H198" s="692" t="s">
        <v>220</v>
      </c>
      <c r="I198" s="693"/>
      <c r="J198" s="693"/>
      <c r="K198" s="694"/>
      <c r="L198" s="663" t="str">
        <f>IF(入力様式【No.4】!$P$12="","",入力様式【No.4】!$P$12)</f>
        <v/>
      </c>
      <c r="M198" s="695"/>
      <c r="N198" s="195" t="s">
        <v>57</v>
      </c>
    </row>
    <row r="199" spans="1:16" ht="27.5" customHeight="1" x14ac:dyDescent="0.35">
      <c r="A199" s="160"/>
      <c r="B199" s="672" t="s">
        <v>51</v>
      </c>
      <c r="C199" s="673"/>
      <c r="D199" s="200"/>
      <c r="E199" s="706" t="s">
        <v>46</v>
      </c>
      <c r="F199" s="707"/>
      <c r="G199" s="707"/>
      <c r="H199" s="708"/>
      <c r="I199" s="709" t="s">
        <v>52</v>
      </c>
      <c r="J199" s="706" t="s">
        <v>53</v>
      </c>
      <c r="K199" s="707"/>
      <c r="L199" s="707"/>
      <c r="M199" s="707"/>
      <c r="N199" s="708"/>
    </row>
    <row r="200" spans="1:16" ht="27.5" customHeight="1" x14ac:dyDescent="0.35">
      <c r="A200" s="160"/>
      <c r="B200" s="674"/>
      <c r="C200" s="675"/>
      <c r="D200" s="194" t="s">
        <v>58</v>
      </c>
      <c r="E200" s="712" t="str">
        <f>IF(入力様式【No.4】!$J$18="","",入力様式【No.4】!$J$18)</f>
        <v/>
      </c>
      <c r="F200" s="713"/>
      <c r="G200" s="713"/>
      <c r="H200" s="714"/>
      <c r="I200" s="710"/>
      <c r="J200" s="715" t="str">
        <f>IF(入力様式【No.4】!$L$18="","",入力様式【No.4】!$L$18)</f>
        <v/>
      </c>
      <c r="K200" s="716"/>
      <c r="L200" s="716"/>
      <c r="M200" s="716"/>
      <c r="N200" s="717"/>
    </row>
    <row r="201" spans="1:16" ht="27.5" customHeight="1" x14ac:dyDescent="0.35">
      <c r="A201" s="160"/>
      <c r="B201" s="676"/>
      <c r="C201" s="677"/>
      <c r="D201" s="194" t="s">
        <v>60</v>
      </c>
      <c r="E201" s="696" t="str">
        <f>IF(入力様式【No.4】!$J$19="","",入力様式【No.4】!$J$19)</f>
        <v/>
      </c>
      <c r="F201" s="697"/>
      <c r="G201" s="697"/>
      <c r="H201" s="698"/>
      <c r="I201" s="711"/>
      <c r="J201" s="696" t="str">
        <f>IF(入力様式【No.4】!$L$19="","",入力様式【No.4】!$L$19)</f>
        <v/>
      </c>
      <c r="K201" s="697"/>
      <c r="L201" s="697"/>
      <c r="M201" s="697"/>
      <c r="N201" s="698"/>
    </row>
    <row r="202" spans="1:16" ht="27.5" customHeight="1" x14ac:dyDescent="0.35">
      <c r="A202" s="160"/>
      <c r="B202" s="681" t="s">
        <v>61</v>
      </c>
      <c r="C202" s="682"/>
      <c r="D202" s="683"/>
      <c r="E202" s="699" t="str">
        <f>IF(入力様式【No.4】!$J$20="","",入力様式【No.4】!$J$20)</f>
        <v/>
      </c>
      <c r="F202" s="700"/>
      <c r="G202" s="195" t="s">
        <v>57</v>
      </c>
      <c r="H202" s="681" t="s">
        <v>62</v>
      </c>
      <c r="I202" s="682"/>
      <c r="J202" s="682"/>
      <c r="K202" s="683"/>
      <c r="L202" s="701" t="str">
        <f>IF(入力様式【No.4】!$J$21="","",入力様式【No.4】!$J$21)</f>
        <v/>
      </c>
      <c r="M202" s="702"/>
      <c r="N202" s="196" t="s">
        <v>74</v>
      </c>
    </row>
    <row r="203" spans="1:16" ht="10.5" customHeight="1" x14ac:dyDescent="0.35">
      <c r="A203" s="160"/>
      <c r="B203" s="160"/>
      <c r="C203" s="160"/>
      <c r="D203" s="160"/>
      <c r="E203" s="160"/>
      <c r="F203" s="160"/>
      <c r="G203" s="160"/>
      <c r="H203" s="160"/>
      <c r="I203" s="160"/>
      <c r="J203" s="160"/>
      <c r="K203" s="160"/>
      <c r="L203" s="160"/>
      <c r="M203" s="160"/>
      <c r="N203" s="160"/>
    </row>
    <row r="204" spans="1:16" ht="18.75" customHeight="1" x14ac:dyDescent="0.35">
      <c r="A204" s="160"/>
      <c r="B204" s="160" t="s">
        <v>260</v>
      </c>
      <c r="C204" s="160"/>
      <c r="D204" s="160"/>
      <c r="E204" s="160"/>
      <c r="F204" s="160"/>
      <c r="G204" s="160"/>
      <c r="H204" s="160"/>
      <c r="I204" s="160"/>
      <c r="J204" s="160"/>
      <c r="K204" s="160"/>
      <c r="L204" s="160"/>
      <c r="M204" s="160"/>
      <c r="N204" s="160"/>
    </row>
    <row r="205" spans="1:16" ht="16.5" customHeight="1" x14ac:dyDescent="0.35">
      <c r="A205" s="160"/>
      <c r="B205" s="371" t="s">
        <v>106</v>
      </c>
      <c r="C205" s="740"/>
      <c r="D205" s="372"/>
      <c r="E205" s="742" t="str">
        <f>IF(入力様式【No.4】!$E$15="","",入力様式【No.4】!$E$15)</f>
        <v/>
      </c>
      <c r="F205" s="743"/>
      <c r="G205" s="744"/>
      <c r="H205" s="748" t="str">
        <f>IF(入力様式【No.4】!$N$10="","",入力様式【No.4】!$N$10)</f>
        <v/>
      </c>
      <c r="I205" s="749"/>
      <c r="J205" s="749"/>
      <c r="K205" s="750"/>
      <c r="L205" s="754" t="str">
        <f>IF(入力様式【No.4】!$P$10="","",入力様式【No.4】!$P$10)</f>
        <v/>
      </c>
      <c r="M205" s="755"/>
      <c r="N205" s="758" t="str">
        <f>IFERROR(IF($E205="計画生産量に基づいて算出",入力様式【No.4】!$R$10,"日"),"")</f>
        <v>日</v>
      </c>
      <c r="O205" s="192"/>
    </row>
    <row r="206" spans="1:16" ht="16.5" customHeight="1" x14ac:dyDescent="0.35">
      <c r="A206" s="160"/>
      <c r="B206" s="373"/>
      <c r="C206" s="741"/>
      <c r="D206" s="374"/>
      <c r="E206" s="745"/>
      <c r="F206" s="746"/>
      <c r="G206" s="747"/>
      <c r="H206" s="751"/>
      <c r="I206" s="752"/>
      <c r="J206" s="752"/>
      <c r="K206" s="753"/>
      <c r="L206" s="756"/>
      <c r="M206" s="757"/>
      <c r="N206" s="759"/>
    </row>
    <row r="207" spans="1:16" ht="27" customHeight="1" x14ac:dyDescent="0.35">
      <c r="A207" s="160"/>
      <c r="B207" s="760" t="s">
        <v>256</v>
      </c>
      <c r="C207" s="761"/>
      <c r="D207" s="762"/>
      <c r="E207" s="766" t="str">
        <f>IF(入力様式【No.4】!$P$7="","",入力様式【No.4】!$P$7)</f>
        <v/>
      </c>
      <c r="F207" s="767"/>
      <c r="G207" s="768"/>
      <c r="H207" s="772" t="s">
        <v>43</v>
      </c>
      <c r="I207" s="773"/>
      <c r="J207" s="692" t="str">
        <f>IF(入力様式【No.4】!$O$13="","",入力様式【No.4】!$O$13)</f>
        <v/>
      </c>
      <c r="K207" s="694"/>
      <c r="L207" s="718" t="str">
        <f>IF(入力様式【No.4】!$P$13="","",入力様式【No.4】!$P$13)</f>
        <v/>
      </c>
      <c r="M207" s="719"/>
      <c r="N207" s="126" t="str">
        <f>N205</f>
        <v>日</v>
      </c>
    </row>
    <row r="208" spans="1:16" ht="27" customHeight="1" x14ac:dyDescent="0.35">
      <c r="A208" s="160"/>
      <c r="B208" s="763"/>
      <c r="C208" s="764"/>
      <c r="D208" s="765"/>
      <c r="E208" s="769"/>
      <c r="F208" s="770"/>
      <c r="G208" s="771"/>
      <c r="H208" s="774"/>
      <c r="I208" s="775"/>
      <c r="J208" s="692" t="str">
        <f>IF(入力様式【No.4】!$O$14="","",入力様式【No.4】!$O$14)</f>
        <v/>
      </c>
      <c r="K208" s="694"/>
      <c r="L208" s="718">
        <f>IF(入力様式【No.4】!$P$14="","",入力様式【No.4】!$P$14)</f>
        <v>0</v>
      </c>
      <c r="M208" s="719"/>
      <c r="N208" s="126" t="str">
        <f>N207</f>
        <v>日</v>
      </c>
    </row>
    <row r="209" spans="1:16" ht="10.5" customHeight="1" x14ac:dyDescent="0.35">
      <c r="A209" s="160"/>
      <c r="B209" s="160"/>
      <c r="C209" s="160"/>
      <c r="D209" s="160"/>
      <c r="E209" s="160"/>
      <c r="H209" s="160"/>
      <c r="I209" s="160"/>
      <c r="J209" s="160"/>
      <c r="K209" s="160"/>
      <c r="L209" s="160"/>
      <c r="M209" s="160"/>
      <c r="N209" s="160"/>
    </row>
    <row r="210" spans="1:16" ht="18.75" customHeight="1" x14ac:dyDescent="0.35">
      <c r="A210" s="160"/>
      <c r="B210" s="160" t="s">
        <v>107</v>
      </c>
      <c r="C210" s="160"/>
      <c r="D210" s="160"/>
      <c r="E210" s="162"/>
      <c r="F210" s="162"/>
      <c r="G210" s="162"/>
      <c r="H210" s="160"/>
      <c r="I210" s="160"/>
      <c r="J210" s="160"/>
      <c r="K210" s="160"/>
      <c r="L210" s="160"/>
      <c r="M210" s="160"/>
      <c r="N210" s="160"/>
    </row>
    <row r="211" spans="1:16" ht="18.5" customHeight="1" x14ac:dyDescent="0.35">
      <c r="A211" s="160"/>
      <c r="B211" s="804" t="s">
        <v>108</v>
      </c>
      <c r="C211" s="805"/>
      <c r="D211" s="805"/>
      <c r="E211" s="805"/>
      <c r="F211" s="805"/>
      <c r="G211" s="806"/>
      <c r="H211" s="515" t="str">
        <f>IF(入力様式【No.4】!$P$17="","",入力様式【No.4】!$P$17)</f>
        <v/>
      </c>
      <c r="I211" s="516"/>
      <c r="J211" s="516"/>
      <c r="K211" s="516"/>
      <c r="L211" s="517"/>
      <c r="M211" s="726" t="str">
        <f>IF(入力様式【No.4】!$Q$17="","",入力様式【No.4】!$Q$17)</f>
        <v/>
      </c>
      <c r="N211" s="727"/>
    </row>
    <row r="212" spans="1:16" ht="18.75" customHeight="1" x14ac:dyDescent="0.35">
      <c r="A212" s="160"/>
      <c r="B212" s="807"/>
      <c r="C212" s="808"/>
      <c r="D212" s="808"/>
      <c r="E212" s="808"/>
      <c r="F212" s="808"/>
      <c r="G212" s="809"/>
      <c r="H212" s="518"/>
      <c r="I212" s="519"/>
      <c r="J212" s="519"/>
      <c r="K212" s="519"/>
      <c r="L212" s="520"/>
      <c r="M212" s="728"/>
      <c r="N212" s="729"/>
    </row>
    <row r="213" spans="1:16" ht="12" customHeight="1" x14ac:dyDescent="0.35">
      <c r="A213" s="160"/>
      <c r="B213" s="160"/>
      <c r="C213" s="160"/>
      <c r="D213" s="160"/>
      <c r="E213" s="160"/>
      <c r="F213" s="160"/>
      <c r="H213" s="160"/>
      <c r="I213" s="160"/>
      <c r="J213" s="160"/>
      <c r="K213" s="160"/>
      <c r="L213" s="160"/>
      <c r="M213" s="197"/>
      <c r="N213" s="197"/>
    </row>
    <row r="214" spans="1:16" ht="18.75" customHeight="1" thickBot="1" x14ac:dyDescent="0.4">
      <c r="A214" s="160"/>
      <c r="B214" s="160" t="s">
        <v>249</v>
      </c>
      <c r="C214" s="160"/>
      <c r="D214" s="160"/>
      <c r="E214" s="162"/>
      <c r="F214" s="162"/>
      <c r="H214" s="198"/>
      <c r="I214" s="198"/>
      <c r="J214" s="198"/>
      <c r="K214" s="198"/>
      <c r="L214" s="198"/>
      <c r="M214" s="160"/>
      <c r="N214" s="160"/>
    </row>
    <row r="215" spans="1:16" ht="18.75" customHeight="1" x14ac:dyDescent="0.35">
      <c r="A215" s="160"/>
      <c r="B215" s="810" t="s">
        <v>228</v>
      </c>
      <c r="C215" s="811"/>
      <c r="D215" s="811"/>
      <c r="E215" s="811"/>
      <c r="F215" s="811"/>
      <c r="G215" s="812"/>
      <c r="H215" s="782" t="str">
        <f>IF(入力様式【No.4】!$P$19="","",入力様式【No.4】!$P$19)</f>
        <v/>
      </c>
      <c r="I215" s="783"/>
      <c r="J215" s="783"/>
      <c r="K215" s="783"/>
      <c r="L215" s="784"/>
      <c r="M215" s="788" t="str">
        <f>IF(入力様式【No.4】!$Q$19="","",入力様式【No.4】!$Q$19)</f>
        <v/>
      </c>
      <c r="N215" s="789"/>
    </row>
    <row r="216" spans="1:16" ht="18.75" customHeight="1" thickBot="1" x14ac:dyDescent="0.4">
      <c r="A216" s="160"/>
      <c r="B216" s="813"/>
      <c r="C216" s="814"/>
      <c r="D216" s="814"/>
      <c r="E216" s="814"/>
      <c r="F216" s="814"/>
      <c r="G216" s="815"/>
      <c r="H216" s="785"/>
      <c r="I216" s="786"/>
      <c r="J216" s="786"/>
      <c r="K216" s="786"/>
      <c r="L216" s="787"/>
      <c r="M216" s="790"/>
      <c r="N216" s="791"/>
    </row>
    <row r="217" spans="1:16" ht="18.75" customHeight="1" x14ac:dyDescent="0.35">
      <c r="A217" s="160"/>
      <c r="B217" s="160"/>
      <c r="C217" s="160"/>
      <c r="D217" s="160"/>
      <c r="E217" s="199"/>
      <c r="F217" s="199"/>
      <c r="H217" s="160"/>
      <c r="I217" s="160"/>
      <c r="J217" s="160"/>
      <c r="K217" s="160"/>
      <c r="L217" s="160"/>
      <c r="M217" s="160"/>
      <c r="N217" s="160"/>
    </row>
    <row r="218" spans="1:16" ht="18.75" customHeight="1" thickBot="1" x14ac:dyDescent="0.4">
      <c r="A218" s="160"/>
      <c r="B218" s="160" t="s">
        <v>229</v>
      </c>
      <c r="P218" s="192" t="s">
        <v>97</v>
      </c>
    </row>
    <row r="219" spans="1:16" ht="18.75" customHeight="1" x14ac:dyDescent="0.35">
      <c r="A219" s="160"/>
      <c r="B219" s="776" t="s">
        <v>230</v>
      </c>
      <c r="C219" s="777"/>
      <c r="D219" s="777"/>
      <c r="E219" s="777"/>
      <c r="F219" s="777"/>
      <c r="G219" s="778"/>
      <c r="H219" s="782" t="str">
        <f>IF(H215="","",ROUNDDOWN(H215*INDEX(※エネルギー種別!F$2:F$33,MATCH(L185,※エネルギー種別!D$2:D$33,0))*0.0258/1000,3))</f>
        <v/>
      </c>
      <c r="I219" s="783"/>
      <c r="J219" s="783"/>
      <c r="K219" s="783"/>
      <c r="L219" s="784"/>
      <c r="M219" s="788" t="str">
        <f>IF(H219="","","kl")</f>
        <v/>
      </c>
      <c r="N219" s="789"/>
    </row>
    <row r="220" spans="1:16" ht="18.75" customHeight="1" thickBot="1" x14ac:dyDescent="0.4">
      <c r="A220" s="160"/>
      <c r="B220" s="779"/>
      <c r="C220" s="780"/>
      <c r="D220" s="780"/>
      <c r="E220" s="780"/>
      <c r="F220" s="780"/>
      <c r="G220" s="781"/>
      <c r="H220" s="785"/>
      <c r="I220" s="786"/>
      <c r="J220" s="786"/>
      <c r="K220" s="786"/>
      <c r="L220" s="787"/>
      <c r="M220" s="790"/>
      <c r="N220" s="791"/>
    </row>
    <row r="221" spans="1:16" ht="12.5" customHeight="1" x14ac:dyDescent="0.35">
      <c r="A221" s="160"/>
      <c r="B221" s="160"/>
      <c r="C221" s="160"/>
      <c r="D221" s="160"/>
      <c r="E221" s="160"/>
      <c r="F221" s="160"/>
      <c r="G221" s="160"/>
      <c r="H221" s="160"/>
      <c r="I221" s="160"/>
      <c r="J221" s="160"/>
      <c r="K221" s="160"/>
      <c r="L221" s="160"/>
      <c r="M221" s="160"/>
      <c r="N221" s="160"/>
    </row>
    <row r="222" spans="1:16" ht="18.75" customHeight="1" x14ac:dyDescent="0.35">
      <c r="A222" s="160"/>
      <c r="B222" s="160" t="s">
        <v>55</v>
      </c>
      <c r="C222" s="160"/>
      <c r="D222" s="160"/>
      <c r="E222" s="160"/>
      <c r="F222" s="160"/>
      <c r="G222" s="160"/>
      <c r="H222" s="160"/>
      <c r="I222" s="160"/>
      <c r="J222" s="160"/>
      <c r="K222" s="160"/>
      <c r="L222" s="160"/>
      <c r="M222" s="160"/>
      <c r="N222" s="160"/>
    </row>
    <row r="223" spans="1:16" ht="18.75" customHeight="1" x14ac:dyDescent="0.35">
      <c r="A223" s="160"/>
      <c r="B223" s="792" t="str">
        <f>IF(入力様式【No.4】!$S$18="","",入力様式【No.4】!$S$18)</f>
        <v/>
      </c>
      <c r="C223" s="793"/>
      <c r="D223" s="793"/>
      <c r="E223" s="793"/>
      <c r="F223" s="793"/>
      <c r="G223" s="793"/>
      <c r="H223" s="793"/>
      <c r="I223" s="793"/>
      <c r="J223" s="793"/>
      <c r="K223" s="793"/>
      <c r="L223" s="793"/>
      <c r="M223" s="793"/>
      <c r="N223" s="794"/>
    </row>
    <row r="224" spans="1:16" ht="18.75" customHeight="1" x14ac:dyDescent="0.35">
      <c r="A224" s="160"/>
      <c r="B224" s="795"/>
      <c r="C224" s="796"/>
      <c r="D224" s="796"/>
      <c r="E224" s="796"/>
      <c r="F224" s="796"/>
      <c r="G224" s="796"/>
      <c r="H224" s="796"/>
      <c r="I224" s="796"/>
      <c r="J224" s="796"/>
      <c r="K224" s="796"/>
      <c r="L224" s="796"/>
      <c r="M224" s="796"/>
      <c r="N224" s="797"/>
    </row>
    <row r="225" spans="1:16" ht="18.75" customHeight="1" x14ac:dyDescent="0.35">
      <c r="A225" s="160"/>
      <c r="B225" s="798"/>
      <c r="C225" s="799"/>
      <c r="D225" s="799"/>
      <c r="E225" s="799"/>
      <c r="F225" s="799"/>
      <c r="G225" s="799"/>
      <c r="H225" s="799"/>
      <c r="I225" s="799"/>
      <c r="J225" s="799"/>
      <c r="K225" s="799"/>
      <c r="L225" s="799"/>
      <c r="M225" s="799"/>
      <c r="N225" s="800"/>
    </row>
    <row r="226" spans="1:16" ht="18.75" customHeight="1" x14ac:dyDescent="0.35">
      <c r="A226" s="160"/>
      <c r="B226" s="160"/>
      <c r="C226" s="160"/>
      <c r="D226" s="160"/>
      <c r="E226" s="160"/>
      <c r="F226" s="160"/>
      <c r="G226" s="160"/>
      <c r="H226" s="160"/>
      <c r="I226" s="160"/>
      <c r="J226" s="160"/>
      <c r="K226" s="160"/>
      <c r="L226" s="160"/>
      <c r="M226" s="160"/>
      <c r="N226" s="160"/>
    </row>
    <row r="227" spans="1:16" ht="40.5" customHeight="1" x14ac:dyDescent="0.35">
      <c r="A227" s="160"/>
      <c r="B227" s="671" t="s">
        <v>98</v>
      </c>
      <c r="C227" s="671"/>
      <c r="D227" s="671"/>
      <c r="E227" s="671"/>
      <c r="F227" s="671"/>
      <c r="G227" s="671"/>
      <c r="H227" s="671"/>
      <c r="I227" s="671"/>
      <c r="J227" s="671"/>
      <c r="K227" s="671"/>
      <c r="L227" s="671"/>
      <c r="M227" s="671"/>
      <c r="N227" s="671"/>
    </row>
    <row r="228" spans="1:16" ht="18.75" customHeight="1" x14ac:dyDescent="0.35">
      <c r="A228" s="160"/>
    </row>
    <row r="229" spans="1:16" ht="27" customHeight="1" x14ac:dyDescent="0.35">
      <c r="A229" s="160"/>
      <c r="B229" s="652" t="s">
        <v>10</v>
      </c>
      <c r="C229" s="653"/>
      <c r="D229" s="654"/>
      <c r="E229" s="655" t="str">
        <f>IF(入力様式【No.5】!$E$2="","",入力様式【No.5】!$E$2)</f>
        <v/>
      </c>
      <c r="F229" s="656"/>
      <c r="H229" s="652" t="s">
        <v>39</v>
      </c>
      <c r="I229" s="653"/>
      <c r="J229" s="653"/>
      <c r="K229" s="654"/>
      <c r="L229" s="657" t="e">
        <f>IF(入力様式【No.5】!#REF!="","",入力様式【No.5】!#REF!)</f>
        <v>#REF!</v>
      </c>
      <c r="M229" s="658"/>
      <c r="N229" s="659"/>
    </row>
    <row r="230" spans="1:16" ht="18.75" customHeight="1" x14ac:dyDescent="0.35">
      <c r="A230" s="160"/>
      <c r="B230" s="191"/>
      <c r="C230" s="191"/>
      <c r="D230" s="191"/>
      <c r="E230" s="191"/>
      <c r="F230" s="191"/>
      <c r="G230" s="162"/>
      <c r="H230" s="160"/>
      <c r="I230" s="160"/>
      <c r="J230" s="160"/>
      <c r="L230" s="160"/>
      <c r="M230" s="160"/>
      <c r="N230" s="160"/>
    </row>
    <row r="231" spans="1:16" ht="18.75" customHeight="1" x14ac:dyDescent="0.35">
      <c r="A231" s="160"/>
      <c r="B231" s="160" t="s">
        <v>30</v>
      </c>
      <c r="C231" s="160"/>
      <c r="D231" s="160"/>
      <c r="E231" s="162"/>
      <c r="F231" s="162"/>
      <c r="H231" s="160" t="s">
        <v>91</v>
      </c>
      <c r="I231" s="160"/>
      <c r="J231" s="160"/>
      <c r="K231" s="160"/>
      <c r="L231" s="160"/>
      <c r="M231" s="160"/>
      <c r="N231" s="160"/>
    </row>
    <row r="232" spans="1:16" ht="27" customHeight="1" x14ac:dyDescent="0.35">
      <c r="A232" s="160"/>
      <c r="B232" s="660" t="s">
        <v>32</v>
      </c>
      <c r="C232" s="661"/>
      <c r="D232" s="662"/>
      <c r="E232" s="663" t="str">
        <f>IF(入力様式【No.5】!$F$7="","",入力様式【No.5】!$E$7&amp;入力様式【No.5】!$F$7)</f>
        <v/>
      </c>
      <c r="F232" s="664"/>
      <c r="H232" s="660" t="s">
        <v>40</v>
      </c>
      <c r="I232" s="661"/>
      <c r="J232" s="661"/>
      <c r="K232" s="662"/>
      <c r="L232" s="655" t="str">
        <f>IF(入力様式【No.5】!$E12="","",入力様式【No.5】!$E12)</f>
        <v/>
      </c>
      <c r="M232" s="665"/>
      <c r="N232" s="656"/>
    </row>
    <row r="233" spans="1:16" ht="27" customHeight="1" x14ac:dyDescent="0.35">
      <c r="A233" s="160"/>
      <c r="B233" s="660" t="s">
        <v>199</v>
      </c>
      <c r="C233" s="661"/>
      <c r="D233" s="662"/>
      <c r="E233" s="663" t="str">
        <f>IF(入力様式【No.5】!$E$8="","",入力様式【No.5】!$E$8)</f>
        <v/>
      </c>
      <c r="F233" s="664"/>
      <c r="H233" s="801" t="s">
        <v>254</v>
      </c>
      <c r="I233" s="802"/>
      <c r="J233" s="802"/>
      <c r="K233" s="803"/>
      <c r="L233" s="655" t="str">
        <f>IF(入力様式【No.5】!$E13="","",入力様式【No.5】!$E13)</f>
        <v/>
      </c>
      <c r="M233" s="665"/>
      <c r="N233" s="656"/>
    </row>
    <row r="234" spans="1:16" ht="27" customHeight="1" x14ac:dyDescent="0.35">
      <c r="A234" s="160"/>
      <c r="B234" s="660" t="s">
        <v>35</v>
      </c>
      <c r="C234" s="661"/>
      <c r="D234" s="662"/>
      <c r="E234" s="663" t="str">
        <f>IF(入力様式【No.5】!$E$9="","",入力様式【No.5】!$E$9)</f>
        <v/>
      </c>
      <c r="F234" s="664"/>
      <c r="G234" s="160"/>
      <c r="H234" s="660" t="s">
        <v>44</v>
      </c>
      <c r="I234" s="661"/>
      <c r="J234" s="661"/>
      <c r="K234" s="662"/>
      <c r="L234" s="655" t="str">
        <f>IF(入力様式【No.5】!$E14="","",入力様式【No.5】!$E14)</f>
        <v/>
      </c>
      <c r="M234" s="665"/>
      <c r="N234" s="656"/>
      <c r="P234" s="192" t="s">
        <v>97</v>
      </c>
    </row>
    <row r="235" spans="1:16" ht="10.5" customHeight="1" x14ac:dyDescent="0.35">
      <c r="A235" s="160"/>
      <c r="B235" s="160"/>
      <c r="C235" s="160"/>
      <c r="D235" s="160"/>
      <c r="E235" s="162"/>
      <c r="F235" s="162"/>
      <c r="G235" s="162"/>
      <c r="H235" s="192"/>
      <c r="I235" s="192"/>
      <c r="J235" s="160"/>
      <c r="K235" s="160"/>
      <c r="L235" s="160"/>
      <c r="M235" s="160"/>
      <c r="N235" s="160"/>
    </row>
    <row r="236" spans="1:16" ht="18.75" customHeight="1" x14ac:dyDescent="0.35">
      <c r="A236" s="160"/>
      <c r="B236" s="160" t="s">
        <v>31</v>
      </c>
      <c r="C236" s="160"/>
      <c r="D236" s="162"/>
      <c r="E236" s="162"/>
      <c r="F236" s="162"/>
      <c r="G236" s="160"/>
      <c r="H236" s="160"/>
      <c r="I236" s="160"/>
      <c r="J236" s="160"/>
      <c r="K236" s="160"/>
      <c r="L236" s="160"/>
      <c r="M236" s="160"/>
      <c r="N236" s="160"/>
    </row>
    <row r="237" spans="1:16" ht="27" customHeight="1" x14ac:dyDescent="0.35">
      <c r="A237" s="160"/>
      <c r="B237" s="672" t="s">
        <v>99</v>
      </c>
      <c r="C237" s="673"/>
      <c r="D237" s="194" t="s">
        <v>100</v>
      </c>
      <c r="E237" s="678" t="str">
        <f>IF(入力様式【No.5】!$J$7="","",入力様式【No.5】!$J$7)</f>
        <v/>
      </c>
      <c r="F237" s="679"/>
      <c r="G237" s="679"/>
      <c r="H237" s="679"/>
      <c r="I237" s="679"/>
      <c r="J237" s="679"/>
      <c r="K237" s="679"/>
      <c r="L237" s="679"/>
      <c r="M237" s="679"/>
      <c r="N237" s="680"/>
    </row>
    <row r="238" spans="1:16" ht="27" customHeight="1" x14ac:dyDescent="0.35">
      <c r="A238" s="160"/>
      <c r="B238" s="674"/>
      <c r="C238" s="675"/>
      <c r="D238" s="194" t="s">
        <v>85</v>
      </c>
      <c r="E238" s="678" t="str">
        <f>IF(入力様式【No.5】!$J$8="","",入力様式【No.5】!$J$8)</f>
        <v/>
      </c>
      <c r="F238" s="679"/>
      <c r="G238" s="679"/>
      <c r="H238" s="679"/>
      <c r="I238" s="679"/>
      <c r="J238" s="679"/>
      <c r="K238" s="679"/>
      <c r="L238" s="679"/>
      <c r="M238" s="679"/>
      <c r="N238" s="680"/>
    </row>
    <row r="239" spans="1:16" ht="27" customHeight="1" x14ac:dyDescent="0.35">
      <c r="A239" s="160"/>
      <c r="B239" s="676"/>
      <c r="C239" s="677"/>
      <c r="D239" s="194" t="s">
        <v>86</v>
      </c>
      <c r="E239" s="678" t="str">
        <f>IF(入力様式【No.5】!$J$9="","",入力様式【No.5】!$J$9)</f>
        <v/>
      </c>
      <c r="F239" s="679"/>
      <c r="G239" s="679"/>
      <c r="H239" s="679"/>
      <c r="I239" s="679"/>
      <c r="J239" s="679"/>
      <c r="K239" s="679"/>
      <c r="L239" s="679"/>
      <c r="M239" s="679"/>
      <c r="N239" s="680"/>
    </row>
    <row r="240" spans="1:16" ht="27" customHeight="1" x14ac:dyDescent="0.35">
      <c r="A240" s="160"/>
      <c r="B240" s="681" t="s">
        <v>3</v>
      </c>
      <c r="C240" s="682"/>
      <c r="D240" s="683"/>
      <c r="E240" s="678" t="str">
        <f>IF(入力様式【No.5】!$J$10="","",入力様式【No.5】!$J$10)</f>
        <v/>
      </c>
      <c r="F240" s="679"/>
      <c r="G240" s="679"/>
      <c r="H240" s="679"/>
      <c r="I240" s="679"/>
      <c r="J240" s="679"/>
      <c r="K240" s="679"/>
      <c r="L240" s="679"/>
      <c r="M240" s="679"/>
      <c r="N240" s="680"/>
      <c r="P240" s="192"/>
    </row>
    <row r="241" spans="1:16" ht="27" customHeight="1" x14ac:dyDescent="0.35">
      <c r="A241" s="160"/>
      <c r="B241" s="684" t="s">
        <v>101</v>
      </c>
      <c r="C241" s="685"/>
      <c r="D241" s="194" t="s">
        <v>102</v>
      </c>
      <c r="E241" s="678" t="str">
        <f>IF(入力様式【No.5】!$J$11="","",入力様式【No.5】!$J$11)</f>
        <v/>
      </c>
      <c r="F241" s="679"/>
      <c r="G241" s="679"/>
      <c r="H241" s="679"/>
      <c r="I241" s="679"/>
      <c r="J241" s="679"/>
      <c r="K241" s="679"/>
      <c r="L241" s="679"/>
      <c r="M241" s="679"/>
      <c r="N241" s="680"/>
      <c r="P241" s="192" t="s">
        <v>103</v>
      </c>
    </row>
    <row r="242" spans="1:16" ht="27" customHeight="1" x14ac:dyDescent="0.35">
      <c r="A242" s="160"/>
      <c r="B242" s="686"/>
      <c r="C242" s="687"/>
      <c r="D242" s="690" t="s">
        <v>104</v>
      </c>
      <c r="E242" s="692" t="s">
        <v>4</v>
      </c>
      <c r="F242" s="693"/>
      <c r="G242" s="694"/>
      <c r="H242" s="692" t="s">
        <v>41</v>
      </c>
      <c r="I242" s="693"/>
      <c r="J242" s="693"/>
      <c r="K242" s="694"/>
      <c r="L242" s="692" t="s">
        <v>42</v>
      </c>
      <c r="M242" s="693"/>
      <c r="N242" s="694"/>
      <c r="P242" s="192" t="s">
        <v>200</v>
      </c>
    </row>
    <row r="243" spans="1:16" ht="27" customHeight="1" x14ac:dyDescent="0.35">
      <c r="A243" s="160"/>
      <c r="B243" s="688"/>
      <c r="C243" s="689"/>
      <c r="D243" s="691"/>
      <c r="E243" s="663" t="str">
        <f>IF(入力様式【No.5】!$J$14="","",入力様式【No.5】!$J$14)</f>
        <v/>
      </c>
      <c r="F243" s="695"/>
      <c r="G243" s="664"/>
      <c r="H243" s="663" t="str">
        <f>IF(入力様式【No.5】!$K$14="","",入力様式【No.5】!$K$14)</f>
        <v/>
      </c>
      <c r="I243" s="695"/>
      <c r="J243" s="695"/>
      <c r="K243" s="664"/>
      <c r="L243" s="663" t="str">
        <f>IF(入力様式【No.5】!$L$14="","",入力様式【No.5】!$L$14)</f>
        <v/>
      </c>
      <c r="M243" s="695"/>
      <c r="N243" s="664"/>
    </row>
    <row r="244" spans="1:16" ht="10.5" customHeight="1" x14ac:dyDescent="0.35">
      <c r="A244" s="160"/>
      <c r="B244" s="160"/>
      <c r="C244" s="160"/>
      <c r="D244" s="160"/>
      <c r="E244" s="160"/>
      <c r="F244" s="160"/>
      <c r="G244" s="160"/>
      <c r="H244" s="160"/>
      <c r="I244" s="160"/>
      <c r="J244" s="160"/>
      <c r="K244" s="160"/>
      <c r="L244" s="160"/>
      <c r="M244" s="160"/>
      <c r="N244" s="160"/>
    </row>
    <row r="245" spans="1:16" ht="18.75" customHeight="1" x14ac:dyDescent="0.35">
      <c r="A245" s="160"/>
      <c r="B245" s="160" t="s">
        <v>105</v>
      </c>
      <c r="C245" s="160"/>
      <c r="D245" s="160"/>
      <c r="E245" s="160"/>
      <c r="F245" s="160"/>
      <c r="G245" s="160"/>
      <c r="H245" s="160"/>
      <c r="I245" s="160"/>
      <c r="J245" s="160"/>
      <c r="K245" s="160"/>
      <c r="L245" s="160"/>
      <c r="M245" s="160"/>
      <c r="N245" s="160"/>
    </row>
    <row r="246" spans="1:16" ht="26.5" customHeight="1" x14ac:dyDescent="0.35">
      <c r="A246" s="160"/>
      <c r="B246" s="681" t="s">
        <v>221</v>
      </c>
      <c r="C246" s="682"/>
      <c r="D246" s="683"/>
      <c r="E246" s="703" t="str">
        <f>IF(入力様式【No.5】!$J$16="","",入力様式【No.5】!$J$16)</f>
        <v/>
      </c>
      <c r="F246" s="704"/>
      <c r="G246" s="705"/>
      <c r="H246" s="692" t="s">
        <v>220</v>
      </c>
      <c r="I246" s="693"/>
      <c r="J246" s="693"/>
      <c r="K246" s="694"/>
      <c r="L246" s="663" t="str">
        <f>IF(入力様式【No.5】!$P$12="","",入力様式【No.5】!$P$12)</f>
        <v/>
      </c>
      <c r="M246" s="695"/>
      <c r="N246" s="195" t="s">
        <v>57</v>
      </c>
    </row>
    <row r="247" spans="1:16" ht="27.5" customHeight="1" x14ac:dyDescent="0.35">
      <c r="A247" s="160"/>
      <c r="B247" s="672" t="s">
        <v>51</v>
      </c>
      <c r="C247" s="673"/>
      <c r="D247" s="200"/>
      <c r="E247" s="706" t="s">
        <v>46</v>
      </c>
      <c r="F247" s="707"/>
      <c r="G247" s="707"/>
      <c r="H247" s="708"/>
      <c r="I247" s="709" t="s">
        <v>52</v>
      </c>
      <c r="J247" s="706" t="s">
        <v>53</v>
      </c>
      <c r="K247" s="707"/>
      <c r="L247" s="707"/>
      <c r="M247" s="707"/>
      <c r="N247" s="708"/>
    </row>
    <row r="248" spans="1:16" ht="27.5" customHeight="1" x14ac:dyDescent="0.35">
      <c r="A248" s="160"/>
      <c r="B248" s="674"/>
      <c r="C248" s="675"/>
      <c r="D248" s="194" t="s">
        <v>58</v>
      </c>
      <c r="E248" s="712" t="str">
        <f>IF(入力様式【No.5】!$J$18="","",入力様式【No.5】!$J$18)</f>
        <v/>
      </c>
      <c r="F248" s="713"/>
      <c r="G248" s="713"/>
      <c r="H248" s="714"/>
      <c r="I248" s="710"/>
      <c r="J248" s="715" t="str">
        <f>IF(入力様式【No.5】!$L$18="","",入力様式【No.5】!$L$18)</f>
        <v/>
      </c>
      <c r="K248" s="716"/>
      <c r="L248" s="716"/>
      <c r="M248" s="716"/>
      <c r="N248" s="717"/>
    </row>
    <row r="249" spans="1:16" ht="27.5" customHeight="1" x14ac:dyDescent="0.35">
      <c r="A249" s="160"/>
      <c r="B249" s="676"/>
      <c r="C249" s="677"/>
      <c r="D249" s="194" t="s">
        <v>60</v>
      </c>
      <c r="E249" s="696" t="str">
        <f>IF(入力様式【No.5】!$J$19="","",入力様式【No.5】!$J$19)</f>
        <v/>
      </c>
      <c r="F249" s="697"/>
      <c r="G249" s="697"/>
      <c r="H249" s="698"/>
      <c r="I249" s="711"/>
      <c r="J249" s="696" t="str">
        <f>IF(入力様式【No.5】!$L$19="","",入力様式【No.5】!$L$19)</f>
        <v/>
      </c>
      <c r="K249" s="697"/>
      <c r="L249" s="697"/>
      <c r="M249" s="697"/>
      <c r="N249" s="698"/>
    </row>
    <row r="250" spans="1:16" ht="27.5" customHeight="1" x14ac:dyDescent="0.35">
      <c r="A250" s="160"/>
      <c r="B250" s="681" t="s">
        <v>61</v>
      </c>
      <c r="C250" s="682"/>
      <c r="D250" s="683"/>
      <c r="E250" s="699" t="str">
        <f>IF(入力様式【No.5】!$J$20="","",入力様式【No.5】!$J$20)</f>
        <v/>
      </c>
      <c r="F250" s="700"/>
      <c r="G250" s="195" t="s">
        <v>57</v>
      </c>
      <c r="H250" s="681" t="s">
        <v>62</v>
      </c>
      <c r="I250" s="682"/>
      <c r="J250" s="682"/>
      <c r="K250" s="683"/>
      <c r="L250" s="701" t="str">
        <f>IF(入力様式【No.5】!$J$21="","",入力様式【No.5】!$J$21)</f>
        <v/>
      </c>
      <c r="M250" s="702"/>
      <c r="N250" s="196" t="s">
        <v>74</v>
      </c>
    </row>
    <row r="251" spans="1:16" ht="10.5" customHeight="1" x14ac:dyDescent="0.35">
      <c r="A251" s="160"/>
      <c r="B251" s="160"/>
      <c r="C251" s="160"/>
      <c r="D251" s="160"/>
      <c r="E251" s="160"/>
      <c r="F251" s="160"/>
      <c r="G251" s="160"/>
      <c r="H251" s="160"/>
      <c r="I251" s="160"/>
      <c r="J251" s="160"/>
      <c r="K251" s="160"/>
      <c r="L251" s="160"/>
      <c r="M251" s="160"/>
      <c r="N251" s="160"/>
    </row>
    <row r="252" spans="1:16" ht="18.75" customHeight="1" x14ac:dyDescent="0.35">
      <c r="A252" s="160"/>
      <c r="B252" s="160" t="s">
        <v>260</v>
      </c>
      <c r="C252" s="160"/>
      <c r="D252" s="160"/>
      <c r="E252" s="160"/>
      <c r="F252" s="160"/>
      <c r="G252" s="160"/>
      <c r="H252" s="160"/>
      <c r="I252" s="160"/>
      <c r="J252" s="160"/>
      <c r="K252" s="160"/>
      <c r="L252" s="160"/>
      <c r="M252" s="160"/>
      <c r="N252" s="160"/>
    </row>
    <row r="253" spans="1:16" ht="16.5" customHeight="1" x14ac:dyDescent="0.35">
      <c r="A253" s="160"/>
      <c r="B253" s="371" t="s">
        <v>106</v>
      </c>
      <c r="C253" s="740"/>
      <c r="D253" s="372"/>
      <c r="E253" s="742" t="str">
        <f>IF(入力様式【No.5】!$E$15="","",入力様式【No.5】!$E$15)</f>
        <v/>
      </c>
      <c r="F253" s="743"/>
      <c r="G253" s="744"/>
      <c r="H253" s="748" t="str">
        <f>IF(入力様式【No.5】!$N$10="","",入力様式【No.5】!$N$10)</f>
        <v/>
      </c>
      <c r="I253" s="749"/>
      <c r="J253" s="749"/>
      <c r="K253" s="750"/>
      <c r="L253" s="754" t="str">
        <f>IF(入力様式【No.5】!$P$10="","",入力様式【No.5】!$P$10)</f>
        <v/>
      </c>
      <c r="M253" s="755"/>
      <c r="N253" s="758" t="str">
        <f>IFERROR(IF($E253="計画生産量に基づいて算出",入力様式【No.5】!$R$10,"日"),"")</f>
        <v>日</v>
      </c>
      <c r="O253" s="192"/>
    </row>
    <row r="254" spans="1:16" ht="16.5" customHeight="1" x14ac:dyDescent="0.35">
      <c r="A254" s="160"/>
      <c r="B254" s="373"/>
      <c r="C254" s="741"/>
      <c r="D254" s="374"/>
      <c r="E254" s="745"/>
      <c r="F254" s="746"/>
      <c r="G254" s="747"/>
      <c r="H254" s="751"/>
      <c r="I254" s="752"/>
      <c r="J254" s="752"/>
      <c r="K254" s="753"/>
      <c r="L254" s="756"/>
      <c r="M254" s="757"/>
      <c r="N254" s="759"/>
    </row>
    <row r="255" spans="1:16" ht="27" customHeight="1" x14ac:dyDescent="0.35">
      <c r="A255" s="160"/>
      <c r="B255" s="760" t="s">
        <v>256</v>
      </c>
      <c r="C255" s="761"/>
      <c r="D255" s="762"/>
      <c r="E255" s="766" t="str">
        <f>IF(入力様式【No.5】!$P$7="","",入力様式【No.5】!$P$7)</f>
        <v/>
      </c>
      <c r="F255" s="767"/>
      <c r="G255" s="768"/>
      <c r="H255" s="772" t="s">
        <v>43</v>
      </c>
      <c r="I255" s="773"/>
      <c r="J255" s="692" t="str">
        <f>IF(入力様式【No.5】!$O$13="","",入力様式【No.5】!$O$13)</f>
        <v/>
      </c>
      <c r="K255" s="694"/>
      <c r="L255" s="718" t="str">
        <f>IF(入力様式【No.5】!$P$13="","",入力様式【No.5】!$P$13)</f>
        <v/>
      </c>
      <c r="M255" s="719"/>
      <c r="N255" s="126" t="str">
        <f>N253</f>
        <v>日</v>
      </c>
    </row>
    <row r="256" spans="1:16" ht="27" customHeight="1" x14ac:dyDescent="0.35">
      <c r="A256" s="160"/>
      <c r="B256" s="763"/>
      <c r="C256" s="764"/>
      <c r="D256" s="765"/>
      <c r="E256" s="769"/>
      <c r="F256" s="770"/>
      <c r="G256" s="771"/>
      <c r="H256" s="774"/>
      <c r="I256" s="775"/>
      <c r="J256" s="692" t="str">
        <f>IF(入力様式【No.5】!$O$14="","",入力様式【No.5】!$O$14)</f>
        <v/>
      </c>
      <c r="K256" s="694"/>
      <c r="L256" s="718">
        <f>IF(入力様式【No.5】!$P$14="","",入力様式【No.5】!$P$14)</f>
        <v>0</v>
      </c>
      <c r="M256" s="719"/>
      <c r="N256" s="126" t="str">
        <f>N255</f>
        <v>日</v>
      </c>
    </row>
    <row r="257" spans="1:16" ht="10.5" customHeight="1" x14ac:dyDescent="0.35">
      <c r="A257" s="160"/>
      <c r="B257" s="160"/>
      <c r="C257" s="160"/>
      <c r="D257" s="160"/>
      <c r="E257" s="160"/>
      <c r="H257" s="160"/>
      <c r="I257" s="160"/>
      <c r="J257" s="160"/>
      <c r="K257" s="160"/>
      <c r="L257" s="160"/>
      <c r="M257" s="160"/>
      <c r="N257" s="160"/>
    </row>
    <row r="258" spans="1:16" ht="18.75" customHeight="1" x14ac:dyDescent="0.35">
      <c r="A258" s="160"/>
      <c r="B258" s="160" t="s">
        <v>107</v>
      </c>
      <c r="C258" s="160"/>
      <c r="D258" s="160"/>
      <c r="E258" s="162"/>
      <c r="F258" s="162"/>
      <c r="G258" s="162"/>
      <c r="H258" s="160"/>
      <c r="I258" s="160"/>
      <c r="J258" s="160"/>
      <c r="K258" s="160"/>
      <c r="L258" s="160"/>
      <c r="M258" s="160"/>
      <c r="N258" s="160"/>
    </row>
    <row r="259" spans="1:16" ht="18.5" customHeight="1" x14ac:dyDescent="0.35">
      <c r="A259" s="160"/>
      <c r="B259" s="804" t="s">
        <v>108</v>
      </c>
      <c r="C259" s="805"/>
      <c r="D259" s="805"/>
      <c r="E259" s="805"/>
      <c r="F259" s="805"/>
      <c r="G259" s="806"/>
      <c r="H259" s="515" t="str">
        <f>IF(入力様式【No.5】!$P$17="","",入力様式【No.5】!$P$17)</f>
        <v/>
      </c>
      <c r="I259" s="516"/>
      <c r="J259" s="516"/>
      <c r="K259" s="516"/>
      <c r="L259" s="517"/>
      <c r="M259" s="726" t="str">
        <f>IF(入力様式【No.5】!$Q$17="","",入力様式【No.5】!$Q$17)</f>
        <v/>
      </c>
      <c r="N259" s="727"/>
    </row>
    <row r="260" spans="1:16" ht="18.75" customHeight="1" x14ac:dyDescent="0.35">
      <c r="A260" s="160"/>
      <c r="B260" s="807"/>
      <c r="C260" s="808"/>
      <c r="D260" s="808"/>
      <c r="E260" s="808"/>
      <c r="F260" s="808"/>
      <c r="G260" s="809"/>
      <c r="H260" s="518"/>
      <c r="I260" s="519"/>
      <c r="J260" s="519"/>
      <c r="K260" s="519"/>
      <c r="L260" s="520"/>
      <c r="M260" s="728"/>
      <c r="N260" s="729"/>
    </row>
    <row r="261" spans="1:16" ht="12" customHeight="1" x14ac:dyDescent="0.35">
      <c r="A261" s="160"/>
      <c r="B261" s="160"/>
      <c r="C261" s="160"/>
      <c r="D261" s="160"/>
      <c r="E261" s="160"/>
      <c r="F261" s="160"/>
      <c r="H261" s="160"/>
      <c r="I261" s="160"/>
      <c r="J261" s="160"/>
      <c r="K261" s="160"/>
      <c r="L261" s="160"/>
      <c r="M261" s="197"/>
      <c r="N261" s="197"/>
    </row>
    <row r="262" spans="1:16" ht="18.75" customHeight="1" thickBot="1" x14ac:dyDescent="0.4">
      <c r="A262" s="160"/>
      <c r="B262" s="160" t="s">
        <v>249</v>
      </c>
      <c r="C262" s="160"/>
      <c r="D262" s="160"/>
      <c r="E262" s="162"/>
      <c r="F262" s="162"/>
      <c r="H262" s="198"/>
      <c r="I262" s="198"/>
      <c r="J262" s="198"/>
      <c r="K262" s="198"/>
      <c r="L262" s="198"/>
      <c r="M262" s="160"/>
      <c r="N262" s="160"/>
    </row>
    <row r="263" spans="1:16" ht="18.75" customHeight="1" x14ac:dyDescent="0.35">
      <c r="A263" s="160"/>
      <c r="B263" s="810" t="s">
        <v>228</v>
      </c>
      <c r="C263" s="811"/>
      <c r="D263" s="811"/>
      <c r="E263" s="811"/>
      <c r="F263" s="811"/>
      <c r="G263" s="812"/>
      <c r="H263" s="782" t="str">
        <f>IF(入力様式【No.5】!$P$19="","",入力様式【No.5】!$P$19)</f>
        <v/>
      </c>
      <c r="I263" s="783"/>
      <c r="J263" s="783"/>
      <c r="K263" s="783"/>
      <c r="L263" s="784"/>
      <c r="M263" s="788" t="str">
        <f>IF(入力様式【No.5】!$Q$19="","",入力様式【No.5】!$Q$19)</f>
        <v/>
      </c>
      <c r="N263" s="789"/>
    </row>
    <row r="264" spans="1:16" ht="18.75" customHeight="1" thickBot="1" x14ac:dyDescent="0.4">
      <c r="A264" s="160"/>
      <c r="B264" s="813"/>
      <c r="C264" s="814"/>
      <c r="D264" s="814"/>
      <c r="E264" s="814"/>
      <c r="F264" s="814"/>
      <c r="G264" s="815"/>
      <c r="H264" s="785"/>
      <c r="I264" s="786"/>
      <c r="J264" s="786"/>
      <c r="K264" s="786"/>
      <c r="L264" s="787"/>
      <c r="M264" s="790"/>
      <c r="N264" s="791"/>
    </row>
    <row r="265" spans="1:16" ht="18.75" customHeight="1" x14ac:dyDescent="0.35">
      <c r="A265" s="160"/>
      <c r="B265" s="160"/>
      <c r="C265" s="160"/>
      <c r="D265" s="160"/>
      <c r="E265" s="199"/>
      <c r="F265" s="199"/>
      <c r="H265" s="160"/>
      <c r="I265" s="160"/>
      <c r="J265" s="160"/>
      <c r="K265" s="160"/>
      <c r="L265" s="160"/>
      <c r="M265" s="160"/>
      <c r="N265" s="160"/>
    </row>
    <row r="266" spans="1:16" ht="18.75" customHeight="1" thickBot="1" x14ac:dyDescent="0.4">
      <c r="A266" s="160"/>
      <c r="B266" s="160" t="s">
        <v>229</v>
      </c>
      <c r="P266" s="192" t="s">
        <v>97</v>
      </c>
    </row>
    <row r="267" spans="1:16" ht="18.75" customHeight="1" x14ac:dyDescent="0.35">
      <c r="A267" s="160"/>
      <c r="B267" s="776" t="s">
        <v>230</v>
      </c>
      <c r="C267" s="777"/>
      <c r="D267" s="777"/>
      <c r="E267" s="777"/>
      <c r="F267" s="777"/>
      <c r="G267" s="778"/>
      <c r="H267" s="782" t="str">
        <f>IF(H263="","",ROUNDDOWN(H263*INDEX(※エネルギー種別!F$2:F$33,MATCH(L233,※エネルギー種別!D$2:D$33,0))*0.0258/1000,3))</f>
        <v/>
      </c>
      <c r="I267" s="783"/>
      <c r="J267" s="783"/>
      <c r="K267" s="783"/>
      <c r="L267" s="784"/>
      <c r="M267" s="788" t="str">
        <f>IF(H267="","","kl")</f>
        <v/>
      </c>
      <c r="N267" s="789"/>
    </row>
    <row r="268" spans="1:16" ht="18.75" customHeight="1" thickBot="1" x14ac:dyDescent="0.4">
      <c r="A268" s="160"/>
      <c r="B268" s="779"/>
      <c r="C268" s="780"/>
      <c r="D268" s="780"/>
      <c r="E268" s="780"/>
      <c r="F268" s="780"/>
      <c r="G268" s="781"/>
      <c r="H268" s="785"/>
      <c r="I268" s="786"/>
      <c r="J268" s="786"/>
      <c r="K268" s="786"/>
      <c r="L268" s="787"/>
      <c r="M268" s="790"/>
      <c r="N268" s="791"/>
    </row>
    <row r="269" spans="1:16" ht="12.5" customHeight="1" x14ac:dyDescent="0.35">
      <c r="A269" s="160"/>
      <c r="B269" s="160"/>
      <c r="C269" s="160"/>
      <c r="D269" s="160"/>
      <c r="E269" s="160"/>
      <c r="F269" s="160"/>
      <c r="G269" s="160"/>
      <c r="H269" s="160"/>
      <c r="I269" s="160"/>
      <c r="J269" s="160"/>
      <c r="K269" s="160"/>
      <c r="L269" s="160"/>
      <c r="M269" s="160"/>
      <c r="N269" s="160"/>
    </row>
    <row r="270" spans="1:16" ht="18.75" customHeight="1" x14ac:dyDescent="0.35">
      <c r="A270" s="160"/>
      <c r="B270" s="160" t="s">
        <v>55</v>
      </c>
      <c r="C270" s="160"/>
      <c r="D270" s="160"/>
      <c r="E270" s="160"/>
      <c r="F270" s="160"/>
      <c r="G270" s="160"/>
      <c r="H270" s="160"/>
      <c r="I270" s="160"/>
      <c r="J270" s="160"/>
      <c r="K270" s="160"/>
      <c r="L270" s="160"/>
      <c r="M270" s="160"/>
      <c r="N270" s="160"/>
    </row>
    <row r="271" spans="1:16" ht="18.75" customHeight="1" x14ac:dyDescent="0.35">
      <c r="A271" s="160"/>
      <c r="B271" s="792" t="str">
        <f>IF(入力様式【No.5】!$S$18="","",入力様式【No.5】!$S$18)</f>
        <v/>
      </c>
      <c r="C271" s="793"/>
      <c r="D271" s="793"/>
      <c r="E271" s="793"/>
      <c r="F271" s="793"/>
      <c r="G271" s="793"/>
      <c r="H271" s="793"/>
      <c r="I271" s="793"/>
      <c r="J271" s="793"/>
      <c r="K271" s="793"/>
      <c r="L271" s="793"/>
      <c r="M271" s="793"/>
      <c r="N271" s="794"/>
    </row>
    <row r="272" spans="1:16" ht="18.75" customHeight="1" x14ac:dyDescent="0.35">
      <c r="A272" s="160"/>
      <c r="B272" s="795"/>
      <c r="C272" s="796"/>
      <c r="D272" s="796"/>
      <c r="E272" s="796"/>
      <c r="F272" s="796"/>
      <c r="G272" s="796"/>
      <c r="H272" s="796"/>
      <c r="I272" s="796"/>
      <c r="J272" s="796"/>
      <c r="K272" s="796"/>
      <c r="L272" s="796"/>
      <c r="M272" s="796"/>
      <c r="N272" s="797"/>
    </row>
    <row r="273" spans="1:16" ht="18.75" customHeight="1" x14ac:dyDescent="0.35">
      <c r="A273" s="160"/>
      <c r="B273" s="798"/>
      <c r="C273" s="799"/>
      <c r="D273" s="799"/>
      <c r="E273" s="799"/>
      <c r="F273" s="799"/>
      <c r="G273" s="799"/>
      <c r="H273" s="799"/>
      <c r="I273" s="799"/>
      <c r="J273" s="799"/>
      <c r="K273" s="799"/>
      <c r="L273" s="799"/>
      <c r="M273" s="799"/>
      <c r="N273" s="800"/>
    </row>
    <row r="274" spans="1:16" ht="18.75" customHeight="1" x14ac:dyDescent="0.35">
      <c r="A274" s="160"/>
      <c r="B274" s="160"/>
      <c r="C274" s="160"/>
      <c r="D274" s="160"/>
      <c r="E274" s="160"/>
      <c r="F274" s="160"/>
      <c r="G274" s="160"/>
      <c r="H274" s="160"/>
      <c r="I274" s="160"/>
      <c r="J274" s="160"/>
      <c r="K274" s="160"/>
      <c r="L274" s="160"/>
      <c r="M274" s="160"/>
      <c r="N274" s="160"/>
    </row>
    <row r="275" spans="1:16" ht="40.5" customHeight="1" x14ac:dyDescent="0.35">
      <c r="A275" s="160"/>
      <c r="B275" s="671" t="s">
        <v>98</v>
      </c>
      <c r="C275" s="671"/>
      <c r="D275" s="671"/>
      <c r="E275" s="671"/>
      <c r="F275" s="671"/>
      <c r="G275" s="671"/>
      <c r="H275" s="671"/>
      <c r="I275" s="671"/>
      <c r="J275" s="671"/>
      <c r="K275" s="671"/>
      <c r="L275" s="671"/>
      <c r="M275" s="671"/>
      <c r="N275" s="671"/>
    </row>
    <row r="276" spans="1:16" ht="18.75" customHeight="1" x14ac:dyDescent="0.35">
      <c r="A276" s="160"/>
    </row>
    <row r="277" spans="1:16" ht="27" customHeight="1" x14ac:dyDescent="0.35">
      <c r="A277" s="160"/>
      <c r="B277" s="652" t="s">
        <v>10</v>
      </c>
      <c r="C277" s="653"/>
      <c r="D277" s="654"/>
      <c r="E277" s="655" t="str">
        <f>IF(入力様式【No.6】!$E$2="","",入力様式【No.6】!$E$2)</f>
        <v/>
      </c>
      <c r="F277" s="656"/>
      <c r="H277" s="652" t="s">
        <v>39</v>
      </c>
      <c r="I277" s="653"/>
      <c r="J277" s="653"/>
      <c r="K277" s="654"/>
      <c r="L277" s="657" t="e">
        <f>IF(入力様式【No.6】!#REF!="","",入力様式【No.6】!#REF!)</f>
        <v>#REF!</v>
      </c>
      <c r="M277" s="658"/>
      <c r="N277" s="659"/>
    </row>
    <row r="278" spans="1:16" ht="18.75" customHeight="1" x14ac:dyDescent="0.35">
      <c r="A278" s="160"/>
      <c r="B278" s="191"/>
      <c r="C278" s="191"/>
      <c r="D278" s="191"/>
      <c r="E278" s="191"/>
      <c r="F278" s="191"/>
      <c r="G278" s="162"/>
      <c r="H278" s="160"/>
      <c r="I278" s="160"/>
      <c r="J278" s="160"/>
      <c r="L278" s="160"/>
      <c r="M278" s="160"/>
      <c r="N278" s="160"/>
    </row>
    <row r="279" spans="1:16" ht="18.75" customHeight="1" x14ac:dyDescent="0.35">
      <c r="A279" s="160"/>
      <c r="B279" s="160" t="s">
        <v>30</v>
      </c>
      <c r="C279" s="160"/>
      <c r="D279" s="160"/>
      <c r="E279" s="162"/>
      <c r="F279" s="162"/>
      <c r="H279" s="160" t="s">
        <v>91</v>
      </c>
      <c r="I279" s="160"/>
      <c r="J279" s="160"/>
      <c r="K279" s="160"/>
      <c r="L279" s="160"/>
      <c r="M279" s="160"/>
      <c r="N279" s="160"/>
    </row>
    <row r="280" spans="1:16" ht="27" customHeight="1" x14ac:dyDescent="0.35">
      <c r="A280" s="160"/>
      <c r="B280" s="660" t="s">
        <v>32</v>
      </c>
      <c r="C280" s="661"/>
      <c r="D280" s="662"/>
      <c r="E280" s="663" t="str">
        <f>IF(入力様式【No.6】!$F$7="","",入力様式【No.6】!$E$7&amp;入力様式【No.6】!$F$7)</f>
        <v/>
      </c>
      <c r="F280" s="664"/>
      <c r="H280" s="660" t="s">
        <v>40</v>
      </c>
      <c r="I280" s="661"/>
      <c r="J280" s="661"/>
      <c r="K280" s="662"/>
      <c r="L280" s="655" t="str">
        <f>IF(入力様式【No.6】!$E12="","",入力様式【No.6】!$E12)</f>
        <v/>
      </c>
      <c r="M280" s="665"/>
      <c r="N280" s="656"/>
    </row>
    <row r="281" spans="1:16" ht="27" customHeight="1" x14ac:dyDescent="0.35">
      <c r="A281" s="160"/>
      <c r="B281" s="660" t="s">
        <v>199</v>
      </c>
      <c r="C281" s="661"/>
      <c r="D281" s="662"/>
      <c r="E281" s="663" t="str">
        <f>IF(入力様式【No.6】!$E$8="","",入力様式【No.6】!$E$8)</f>
        <v/>
      </c>
      <c r="F281" s="664"/>
      <c r="H281" s="801" t="s">
        <v>254</v>
      </c>
      <c r="I281" s="802"/>
      <c r="J281" s="802"/>
      <c r="K281" s="803"/>
      <c r="L281" s="655" t="str">
        <f>IF(入力様式【No.6】!$E13="","",入力様式【No.6】!$E13)</f>
        <v/>
      </c>
      <c r="M281" s="665"/>
      <c r="N281" s="656"/>
    </row>
    <row r="282" spans="1:16" ht="27" customHeight="1" x14ac:dyDescent="0.35">
      <c r="A282" s="160"/>
      <c r="B282" s="660" t="s">
        <v>35</v>
      </c>
      <c r="C282" s="661"/>
      <c r="D282" s="662"/>
      <c r="E282" s="663" t="str">
        <f>IF(入力様式【No.6】!$E$9="","",入力様式【No.6】!$E$9)</f>
        <v/>
      </c>
      <c r="F282" s="664"/>
      <c r="G282" s="160"/>
      <c r="H282" s="660" t="s">
        <v>44</v>
      </c>
      <c r="I282" s="661"/>
      <c r="J282" s="661"/>
      <c r="K282" s="662"/>
      <c r="L282" s="655" t="str">
        <f>IF(入力様式【No.6】!$E14="","",入力様式【No.6】!$E14)</f>
        <v/>
      </c>
      <c r="M282" s="665"/>
      <c r="N282" s="656"/>
      <c r="P282" s="192" t="s">
        <v>97</v>
      </c>
    </row>
    <row r="283" spans="1:16" ht="10.5" customHeight="1" x14ac:dyDescent="0.35">
      <c r="A283" s="160"/>
      <c r="B283" s="160"/>
      <c r="C283" s="160"/>
      <c r="D283" s="160"/>
      <c r="E283" s="162"/>
      <c r="F283" s="162"/>
      <c r="G283" s="162"/>
      <c r="H283" s="192"/>
      <c r="I283" s="192"/>
      <c r="J283" s="160"/>
      <c r="K283" s="160"/>
      <c r="L283" s="160"/>
      <c r="M283" s="160"/>
      <c r="N283" s="160"/>
    </row>
    <row r="284" spans="1:16" ht="18.75" customHeight="1" x14ac:dyDescent="0.35">
      <c r="A284" s="160"/>
      <c r="B284" s="160" t="s">
        <v>31</v>
      </c>
      <c r="C284" s="160"/>
      <c r="D284" s="162"/>
      <c r="E284" s="162"/>
      <c r="F284" s="162"/>
      <c r="G284" s="160"/>
      <c r="H284" s="160"/>
      <c r="I284" s="160"/>
      <c r="J284" s="160"/>
      <c r="K284" s="160"/>
      <c r="L284" s="160"/>
      <c r="M284" s="160"/>
      <c r="N284" s="160"/>
    </row>
    <row r="285" spans="1:16" ht="27" customHeight="1" x14ac:dyDescent="0.35">
      <c r="A285" s="160"/>
      <c r="B285" s="672" t="s">
        <v>99</v>
      </c>
      <c r="C285" s="673"/>
      <c r="D285" s="194" t="s">
        <v>100</v>
      </c>
      <c r="E285" s="678" t="str">
        <f>IF(入力様式【No.6】!$J$7="","",入力様式【No.6】!$J$7)</f>
        <v/>
      </c>
      <c r="F285" s="679"/>
      <c r="G285" s="679"/>
      <c r="H285" s="679"/>
      <c r="I285" s="679"/>
      <c r="J285" s="679"/>
      <c r="K285" s="679"/>
      <c r="L285" s="679"/>
      <c r="M285" s="679"/>
      <c r="N285" s="680"/>
    </row>
    <row r="286" spans="1:16" ht="27" customHeight="1" x14ac:dyDescent="0.35">
      <c r="A286" s="160"/>
      <c r="B286" s="674"/>
      <c r="C286" s="675"/>
      <c r="D286" s="194" t="s">
        <v>85</v>
      </c>
      <c r="E286" s="678" t="str">
        <f>IF(入力様式【No.6】!$J$8="","",入力様式【No.6】!$J$8)</f>
        <v/>
      </c>
      <c r="F286" s="679"/>
      <c r="G286" s="679"/>
      <c r="H286" s="679"/>
      <c r="I286" s="679"/>
      <c r="J286" s="679"/>
      <c r="K286" s="679"/>
      <c r="L286" s="679"/>
      <c r="M286" s="679"/>
      <c r="N286" s="680"/>
    </row>
    <row r="287" spans="1:16" ht="27" customHeight="1" x14ac:dyDescent="0.35">
      <c r="A287" s="160"/>
      <c r="B287" s="676"/>
      <c r="C287" s="677"/>
      <c r="D287" s="194" t="s">
        <v>86</v>
      </c>
      <c r="E287" s="678" t="str">
        <f>IF(入力様式【No.6】!$J$9="","",入力様式【No.6】!$J$9)</f>
        <v/>
      </c>
      <c r="F287" s="679"/>
      <c r="G287" s="679"/>
      <c r="H287" s="679"/>
      <c r="I287" s="679"/>
      <c r="J287" s="679"/>
      <c r="K287" s="679"/>
      <c r="L287" s="679"/>
      <c r="M287" s="679"/>
      <c r="N287" s="680"/>
    </row>
    <row r="288" spans="1:16" ht="27" customHeight="1" x14ac:dyDescent="0.35">
      <c r="A288" s="160"/>
      <c r="B288" s="681" t="s">
        <v>3</v>
      </c>
      <c r="C288" s="682"/>
      <c r="D288" s="683"/>
      <c r="E288" s="678" t="str">
        <f>IF(入力様式【No.6】!$J$10="","",入力様式【No.6】!$J$10)</f>
        <v/>
      </c>
      <c r="F288" s="679"/>
      <c r="G288" s="679"/>
      <c r="H288" s="679"/>
      <c r="I288" s="679"/>
      <c r="J288" s="679"/>
      <c r="K288" s="679"/>
      <c r="L288" s="679"/>
      <c r="M288" s="679"/>
      <c r="N288" s="680"/>
      <c r="P288" s="192"/>
    </row>
    <row r="289" spans="1:16" ht="27" customHeight="1" x14ac:dyDescent="0.35">
      <c r="A289" s="160"/>
      <c r="B289" s="684" t="s">
        <v>101</v>
      </c>
      <c r="C289" s="685"/>
      <c r="D289" s="194" t="s">
        <v>102</v>
      </c>
      <c r="E289" s="678" t="str">
        <f>IF(入力様式【No.6】!$J$11="","",入力様式【No.6】!$J$11)</f>
        <v/>
      </c>
      <c r="F289" s="679"/>
      <c r="G289" s="679"/>
      <c r="H289" s="679"/>
      <c r="I289" s="679"/>
      <c r="J289" s="679"/>
      <c r="K289" s="679"/>
      <c r="L289" s="679"/>
      <c r="M289" s="679"/>
      <c r="N289" s="680"/>
      <c r="P289" s="192" t="s">
        <v>103</v>
      </c>
    </row>
    <row r="290" spans="1:16" ht="27" customHeight="1" x14ac:dyDescent="0.35">
      <c r="A290" s="160"/>
      <c r="B290" s="686"/>
      <c r="C290" s="687"/>
      <c r="D290" s="690" t="s">
        <v>104</v>
      </c>
      <c r="E290" s="692" t="s">
        <v>4</v>
      </c>
      <c r="F290" s="693"/>
      <c r="G290" s="694"/>
      <c r="H290" s="692" t="s">
        <v>41</v>
      </c>
      <c r="I290" s="693"/>
      <c r="J290" s="693"/>
      <c r="K290" s="694"/>
      <c r="L290" s="692" t="s">
        <v>42</v>
      </c>
      <c r="M290" s="693"/>
      <c r="N290" s="694"/>
      <c r="P290" s="192" t="s">
        <v>200</v>
      </c>
    </row>
    <row r="291" spans="1:16" ht="27" customHeight="1" x14ac:dyDescent="0.35">
      <c r="A291" s="160"/>
      <c r="B291" s="688"/>
      <c r="C291" s="689"/>
      <c r="D291" s="691"/>
      <c r="E291" s="663" t="str">
        <f>IF(入力様式【No.6】!$J$14="","",入力様式【No.6】!$J$14)</f>
        <v/>
      </c>
      <c r="F291" s="695"/>
      <c r="G291" s="664"/>
      <c r="H291" s="663" t="str">
        <f>IF(入力様式【No.6】!$K$14="","",入力様式【No.6】!$K$14)</f>
        <v/>
      </c>
      <c r="I291" s="695"/>
      <c r="J291" s="695"/>
      <c r="K291" s="664"/>
      <c r="L291" s="663" t="str">
        <f>IF(入力様式【No.6】!$L$14="","",入力様式【No.6】!$L$14)</f>
        <v/>
      </c>
      <c r="M291" s="695"/>
      <c r="N291" s="664"/>
    </row>
    <row r="292" spans="1:16" ht="10.5" customHeight="1" x14ac:dyDescent="0.35">
      <c r="A292" s="160"/>
      <c r="B292" s="160"/>
      <c r="C292" s="160"/>
      <c r="D292" s="160"/>
      <c r="E292" s="160"/>
      <c r="F292" s="160"/>
      <c r="G292" s="160"/>
      <c r="H292" s="160"/>
      <c r="I292" s="160"/>
      <c r="J292" s="160"/>
      <c r="K292" s="160"/>
      <c r="L292" s="160"/>
      <c r="M292" s="160"/>
      <c r="N292" s="160"/>
    </row>
    <row r="293" spans="1:16" ht="18.75" customHeight="1" x14ac:dyDescent="0.35">
      <c r="A293" s="160"/>
      <c r="B293" s="160" t="s">
        <v>105</v>
      </c>
      <c r="C293" s="160"/>
      <c r="D293" s="160"/>
      <c r="E293" s="160"/>
      <c r="F293" s="160"/>
      <c r="G293" s="160"/>
      <c r="H293" s="160"/>
      <c r="I293" s="160"/>
      <c r="J293" s="160"/>
      <c r="K293" s="160"/>
      <c r="L293" s="160"/>
      <c r="M293" s="160"/>
      <c r="N293" s="160"/>
    </row>
    <row r="294" spans="1:16" ht="26.5" customHeight="1" x14ac:dyDescent="0.35">
      <c r="A294" s="160"/>
      <c r="B294" s="681" t="s">
        <v>221</v>
      </c>
      <c r="C294" s="682"/>
      <c r="D294" s="683"/>
      <c r="E294" s="703" t="str">
        <f>IF(入力様式【No.6】!$J$16="","",入力様式【No.6】!$J$16)</f>
        <v/>
      </c>
      <c r="F294" s="704"/>
      <c r="G294" s="705"/>
      <c r="H294" s="692" t="s">
        <v>220</v>
      </c>
      <c r="I294" s="693"/>
      <c r="J294" s="693"/>
      <c r="K294" s="694"/>
      <c r="L294" s="663" t="str">
        <f>IF(入力様式【No.6】!$P$12="","",入力様式【No.6】!$P$12)</f>
        <v/>
      </c>
      <c r="M294" s="695"/>
      <c r="N294" s="195" t="s">
        <v>57</v>
      </c>
    </row>
    <row r="295" spans="1:16" ht="27.5" customHeight="1" x14ac:dyDescent="0.35">
      <c r="A295" s="160"/>
      <c r="B295" s="672" t="s">
        <v>51</v>
      </c>
      <c r="C295" s="673"/>
      <c r="D295" s="200"/>
      <c r="E295" s="706" t="s">
        <v>46</v>
      </c>
      <c r="F295" s="707"/>
      <c r="G295" s="707"/>
      <c r="H295" s="708"/>
      <c r="I295" s="709" t="s">
        <v>52</v>
      </c>
      <c r="J295" s="706" t="s">
        <v>53</v>
      </c>
      <c r="K295" s="707"/>
      <c r="L295" s="707"/>
      <c r="M295" s="707"/>
      <c r="N295" s="708"/>
    </row>
    <row r="296" spans="1:16" ht="27.5" customHeight="1" x14ac:dyDescent="0.35">
      <c r="A296" s="160"/>
      <c r="B296" s="674"/>
      <c r="C296" s="675"/>
      <c r="D296" s="194" t="s">
        <v>58</v>
      </c>
      <c r="E296" s="712" t="str">
        <f>IF(入力様式【No.6】!$J$18="","",入力様式【No.6】!$J$18)</f>
        <v/>
      </c>
      <c r="F296" s="713"/>
      <c r="G296" s="713"/>
      <c r="H296" s="714"/>
      <c r="I296" s="710"/>
      <c r="J296" s="715" t="str">
        <f>IF(入力様式【No.6】!$L$18="","",入力様式【No.6】!$L$18)</f>
        <v/>
      </c>
      <c r="K296" s="716"/>
      <c r="L296" s="716"/>
      <c r="M296" s="716"/>
      <c r="N296" s="717"/>
    </row>
    <row r="297" spans="1:16" ht="27.5" customHeight="1" x14ac:dyDescent="0.35">
      <c r="A297" s="160"/>
      <c r="B297" s="676"/>
      <c r="C297" s="677"/>
      <c r="D297" s="194" t="s">
        <v>60</v>
      </c>
      <c r="E297" s="696" t="str">
        <f>IF(入力様式【No.6】!$J$19="","",入力様式【No.6】!$J$19)</f>
        <v/>
      </c>
      <c r="F297" s="697"/>
      <c r="G297" s="697"/>
      <c r="H297" s="698"/>
      <c r="I297" s="711"/>
      <c r="J297" s="696" t="str">
        <f>IF(入力様式【No.6】!$L$19="","",入力様式【No.6】!$L$19)</f>
        <v/>
      </c>
      <c r="K297" s="697"/>
      <c r="L297" s="697"/>
      <c r="M297" s="697"/>
      <c r="N297" s="698"/>
    </row>
    <row r="298" spans="1:16" ht="27.5" customHeight="1" x14ac:dyDescent="0.35">
      <c r="A298" s="160"/>
      <c r="B298" s="681" t="s">
        <v>61</v>
      </c>
      <c r="C298" s="682"/>
      <c r="D298" s="683"/>
      <c r="E298" s="699" t="str">
        <f>IF(入力様式【No.6】!$J$20="","",入力様式【No.6】!$J$20)</f>
        <v/>
      </c>
      <c r="F298" s="700"/>
      <c r="G298" s="195" t="s">
        <v>57</v>
      </c>
      <c r="H298" s="681" t="s">
        <v>62</v>
      </c>
      <c r="I298" s="682"/>
      <c r="J298" s="682"/>
      <c r="K298" s="683"/>
      <c r="L298" s="701" t="str">
        <f>IF(入力様式【No.6】!$J$21="","",入力様式【No.6】!$J$21)</f>
        <v/>
      </c>
      <c r="M298" s="702"/>
      <c r="N298" s="196" t="s">
        <v>74</v>
      </c>
    </row>
    <row r="299" spans="1:16" ht="10.5" customHeight="1" x14ac:dyDescent="0.35">
      <c r="A299" s="160"/>
      <c r="B299" s="160"/>
      <c r="C299" s="160"/>
      <c r="D299" s="160"/>
      <c r="E299" s="160"/>
      <c r="F299" s="160"/>
      <c r="G299" s="160"/>
      <c r="H299" s="160"/>
      <c r="I299" s="160"/>
      <c r="J299" s="160"/>
      <c r="K299" s="160"/>
      <c r="L299" s="160"/>
      <c r="M299" s="160"/>
      <c r="N299" s="160"/>
    </row>
    <row r="300" spans="1:16" ht="18.75" customHeight="1" x14ac:dyDescent="0.35">
      <c r="A300" s="160"/>
      <c r="B300" s="160" t="s">
        <v>260</v>
      </c>
      <c r="C300" s="160"/>
      <c r="D300" s="160"/>
      <c r="E300" s="160"/>
      <c r="F300" s="160"/>
      <c r="G300" s="160"/>
      <c r="H300" s="160"/>
      <c r="I300" s="160"/>
      <c r="J300" s="160"/>
      <c r="K300" s="160"/>
      <c r="L300" s="160"/>
      <c r="M300" s="160"/>
      <c r="N300" s="160"/>
    </row>
    <row r="301" spans="1:16" ht="16.5" customHeight="1" x14ac:dyDescent="0.35">
      <c r="A301" s="160"/>
      <c r="B301" s="371" t="s">
        <v>106</v>
      </c>
      <c r="C301" s="740"/>
      <c r="D301" s="372"/>
      <c r="E301" s="742" t="str">
        <f>IF(入力様式【No.6】!$E$15="","",入力様式【No.6】!$E$15)</f>
        <v/>
      </c>
      <c r="F301" s="743"/>
      <c r="G301" s="744"/>
      <c r="H301" s="748" t="str">
        <f>IF(入力様式【No.6】!$N$10="","",入力様式【No.6】!$N$10)</f>
        <v/>
      </c>
      <c r="I301" s="749"/>
      <c r="J301" s="749"/>
      <c r="K301" s="750"/>
      <c r="L301" s="754" t="str">
        <f>IF(入力様式【No.6】!$P$10="","",入力様式【No.6】!$P$10)</f>
        <v/>
      </c>
      <c r="M301" s="755"/>
      <c r="N301" s="758" t="str">
        <f>IFERROR(IF($E301="計画生産量に基づいて算出",入力様式【No.6】!$R$10,"日"),"")</f>
        <v>日</v>
      </c>
      <c r="O301" s="192"/>
    </row>
    <row r="302" spans="1:16" ht="16.5" customHeight="1" x14ac:dyDescent="0.35">
      <c r="A302" s="160"/>
      <c r="B302" s="373"/>
      <c r="C302" s="741"/>
      <c r="D302" s="374"/>
      <c r="E302" s="745"/>
      <c r="F302" s="746"/>
      <c r="G302" s="747"/>
      <c r="H302" s="751"/>
      <c r="I302" s="752"/>
      <c r="J302" s="752"/>
      <c r="K302" s="753"/>
      <c r="L302" s="756"/>
      <c r="M302" s="757"/>
      <c r="N302" s="759"/>
    </row>
    <row r="303" spans="1:16" ht="27" customHeight="1" x14ac:dyDescent="0.35">
      <c r="A303" s="160"/>
      <c r="B303" s="760" t="s">
        <v>256</v>
      </c>
      <c r="C303" s="761"/>
      <c r="D303" s="762"/>
      <c r="E303" s="766" t="str">
        <f>IF(入力様式【No.6】!$P$7="","",入力様式【No.6】!$P$7)</f>
        <v/>
      </c>
      <c r="F303" s="767"/>
      <c r="G303" s="768"/>
      <c r="H303" s="772" t="s">
        <v>43</v>
      </c>
      <c r="I303" s="773"/>
      <c r="J303" s="692" t="str">
        <f>IF(入力様式【No.6】!$O$13="","",入力様式【No.6】!$O$13)</f>
        <v/>
      </c>
      <c r="K303" s="694"/>
      <c r="L303" s="718" t="str">
        <f>IF(入力様式【No.6】!$P$13="","",入力様式【No.6】!$P$13)</f>
        <v/>
      </c>
      <c r="M303" s="719"/>
      <c r="N303" s="126" t="str">
        <f>N301</f>
        <v>日</v>
      </c>
    </row>
    <row r="304" spans="1:16" ht="27" customHeight="1" x14ac:dyDescent="0.35">
      <c r="A304" s="160"/>
      <c r="B304" s="763"/>
      <c r="C304" s="764"/>
      <c r="D304" s="765"/>
      <c r="E304" s="769"/>
      <c r="F304" s="770"/>
      <c r="G304" s="771"/>
      <c r="H304" s="774"/>
      <c r="I304" s="775"/>
      <c r="J304" s="692" t="str">
        <f>IF(入力様式【No.6】!$O$14="","",入力様式【No.6】!$O$14)</f>
        <v/>
      </c>
      <c r="K304" s="694"/>
      <c r="L304" s="718">
        <f>IF(入力様式【No.6】!$P$14="","",入力様式【No.6】!$P$14)</f>
        <v>0</v>
      </c>
      <c r="M304" s="719"/>
      <c r="N304" s="126" t="str">
        <f>N303</f>
        <v>日</v>
      </c>
    </row>
    <row r="305" spans="1:16" ht="10.5" customHeight="1" x14ac:dyDescent="0.35">
      <c r="A305" s="160"/>
      <c r="B305" s="160"/>
      <c r="C305" s="160"/>
      <c r="D305" s="160"/>
      <c r="E305" s="160"/>
      <c r="H305" s="160"/>
      <c r="I305" s="160"/>
      <c r="J305" s="160"/>
      <c r="K305" s="160"/>
      <c r="L305" s="160"/>
      <c r="M305" s="160"/>
      <c r="N305" s="160"/>
    </row>
    <row r="306" spans="1:16" ht="18.75" customHeight="1" x14ac:dyDescent="0.35">
      <c r="A306" s="160"/>
      <c r="B306" s="160" t="s">
        <v>107</v>
      </c>
      <c r="C306" s="160"/>
      <c r="D306" s="160"/>
      <c r="E306" s="162"/>
      <c r="F306" s="162"/>
      <c r="G306" s="162"/>
      <c r="H306" s="160"/>
      <c r="I306" s="160"/>
      <c r="J306" s="160"/>
      <c r="K306" s="160"/>
      <c r="L306" s="160"/>
      <c r="M306" s="160"/>
      <c r="N306" s="160"/>
    </row>
    <row r="307" spans="1:16" ht="18.5" customHeight="1" x14ac:dyDescent="0.35">
      <c r="A307" s="160"/>
      <c r="B307" s="804" t="s">
        <v>108</v>
      </c>
      <c r="C307" s="805"/>
      <c r="D307" s="805"/>
      <c r="E307" s="805"/>
      <c r="F307" s="805"/>
      <c r="G307" s="806"/>
      <c r="H307" s="590" t="str">
        <f>IF(入力様式【No.6】!$P$17="","",入力様式【No.6】!$P$17)</f>
        <v/>
      </c>
      <c r="I307" s="591"/>
      <c r="J307" s="591"/>
      <c r="K307" s="591"/>
      <c r="L307" s="517"/>
      <c r="M307" s="726" t="str">
        <f>IF(入力様式【No.6】!$Q$17="","",入力様式【No.6】!$Q$17)</f>
        <v/>
      </c>
      <c r="N307" s="727"/>
    </row>
    <row r="308" spans="1:16" ht="18.75" customHeight="1" x14ac:dyDescent="0.35">
      <c r="A308" s="160"/>
      <c r="B308" s="807"/>
      <c r="C308" s="808"/>
      <c r="D308" s="808"/>
      <c r="E308" s="808"/>
      <c r="F308" s="808"/>
      <c r="G308" s="809"/>
      <c r="H308" s="592"/>
      <c r="I308" s="593"/>
      <c r="J308" s="593"/>
      <c r="K308" s="593"/>
      <c r="L308" s="520"/>
      <c r="M308" s="728"/>
      <c r="N308" s="729"/>
    </row>
    <row r="309" spans="1:16" ht="12" customHeight="1" x14ac:dyDescent="0.35">
      <c r="A309" s="160"/>
      <c r="B309" s="160"/>
      <c r="C309" s="160"/>
      <c r="D309" s="160"/>
      <c r="E309" s="160"/>
      <c r="F309" s="160"/>
      <c r="H309" s="160"/>
      <c r="I309" s="160"/>
      <c r="J309" s="160"/>
      <c r="K309" s="160"/>
      <c r="L309" s="160"/>
      <c r="M309" s="197"/>
      <c r="N309" s="197"/>
    </row>
    <row r="310" spans="1:16" ht="18.75" customHeight="1" thickBot="1" x14ac:dyDescent="0.4">
      <c r="A310" s="160"/>
      <c r="B310" s="160" t="s">
        <v>249</v>
      </c>
      <c r="C310" s="160"/>
      <c r="D310" s="160"/>
      <c r="E310" s="162"/>
      <c r="F310" s="162"/>
      <c r="H310" s="198"/>
      <c r="I310" s="198"/>
      <c r="J310" s="198"/>
      <c r="K310" s="198"/>
      <c r="L310" s="198"/>
      <c r="M310" s="160"/>
      <c r="N310" s="160"/>
    </row>
    <row r="311" spans="1:16" ht="18.75" customHeight="1" x14ac:dyDescent="0.35">
      <c r="A311" s="160"/>
      <c r="B311" s="810" t="s">
        <v>228</v>
      </c>
      <c r="C311" s="811"/>
      <c r="D311" s="811"/>
      <c r="E311" s="811"/>
      <c r="F311" s="811"/>
      <c r="G311" s="812"/>
      <c r="H311" s="782" t="str">
        <f>IF(入力様式【No.6】!$P$19="","",入力様式【No.6】!$P$19)</f>
        <v/>
      </c>
      <c r="I311" s="783"/>
      <c r="J311" s="783"/>
      <c r="K311" s="783"/>
      <c r="L311" s="784"/>
      <c r="M311" s="788" t="str">
        <f>IF(入力様式【No.6】!$Q$19="","",入力様式【No.6】!$Q$19)</f>
        <v/>
      </c>
      <c r="N311" s="789"/>
    </row>
    <row r="312" spans="1:16" ht="18.75" customHeight="1" thickBot="1" x14ac:dyDescent="0.4">
      <c r="A312" s="160"/>
      <c r="B312" s="813"/>
      <c r="C312" s="814"/>
      <c r="D312" s="814"/>
      <c r="E312" s="814"/>
      <c r="F312" s="814"/>
      <c r="G312" s="815"/>
      <c r="H312" s="785"/>
      <c r="I312" s="786"/>
      <c r="J312" s="786"/>
      <c r="K312" s="786"/>
      <c r="L312" s="787"/>
      <c r="M312" s="790"/>
      <c r="N312" s="791"/>
    </row>
    <row r="313" spans="1:16" ht="18.75" customHeight="1" x14ac:dyDescent="0.35">
      <c r="A313" s="160"/>
      <c r="B313" s="160"/>
      <c r="C313" s="160"/>
      <c r="D313" s="160"/>
      <c r="E313" s="199"/>
      <c r="F313" s="199"/>
      <c r="H313" s="160"/>
      <c r="I313" s="160"/>
      <c r="J313" s="160"/>
      <c r="K313" s="160"/>
      <c r="L313" s="160"/>
      <c r="M313" s="160"/>
      <c r="N313" s="160"/>
    </row>
    <row r="314" spans="1:16" ht="18.75" customHeight="1" thickBot="1" x14ac:dyDescent="0.4">
      <c r="A314" s="160"/>
      <c r="B314" s="160" t="s">
        <v>229</v>
      </c>
      <c r="P314" s="192" t="s">
        <v>97</v>
      </c>
    </row>
    <row r="315" spans="1:16" ht="18.75" customHeight="1" x14ac:dyDescent="0.35">
      <c r="A315" s="160"/>
      <c r="B315" s="776" t="s">
        <v>230</v>
      </c>
      <c r="C315" s="777"/>
      <c r="D315" s="777"/>
      <c r="E315" s="777"/>
      <c r="F315" s="777"/>
      <c r="G315" s="778"/>
      <c r="H315" s="782" t="str">
        <f>IF(H311="","",ROUNDDOWN(H311*INDEX(※エネルギー種別!F$2:F$33,MATCH(L281,※エネルギー種別!D$2:D$33,0))*0.0258/1000,3))</f>
        <v/>
      </c>
      <c r="I315" s="783"/>
      <c r="J315" s="783"/>
      <c r="K315" s="783"/>
      <c r="L315" s="784"/>
      <c r="M315" s="788" t="str">
        <f>IF(H315="","","kl")</f>
        <v/>
      </c>
      <c r="N315" s="789"/>
    </row>
    <row r="316" spans="1:16" ht="18.75" customHeight="1" thickBot="1" x14ac:dyDescent="0.4">
      <c r="A316" s="160"/>
      <c r="B316" s="779"/>
      <c r="C316" s="780"/>
      <c r="D316" s="780"/>
      <c r="E316" s="780"/>
      <c r="F316" s="780"/>
      <c r="G316" s="781"/>
      <c r="H316" s="785"/>
      <c r="I316" s="786"/>
      <c r="J316" s="786"/>
      <c r="K316" s="786"/>
      <c r="L316" s="787"/>
      <c r="M316" s="790"/>
      <c r="N316" s="791"/>
    </row>
    <row r="317" spans="1:16" ht="12.5" customHeight="1" x14ac:dyDescent="0.35">
      <c r="A317" s="160"/>
      <c r="B317" s="160"/>
      <c r="C317" s="160"/>
      <c r="D317" s="160"/>
      <c r="E317" s="160"/>
      <c r="F317" s="160"/>
      <c r="G317" s="160"/>
      <c r="H317" s="160"/>
      <c r="I317" s="160"/>
      <c r="J317" s="160"/>
      <c r="K317" s="160"/>
      <c r="L317" s="160"/>
      <c r="M317" s="160"/>
      <c r="N317" s="160"/>
    </row>
    <row r="318" spans="1:16" ht="18.75" customHeight="1" x14ac:dyDescent="0.35">
      <c r="A318" s="160"/>
      <c r="B318" s="160" t="s">
        <v>55</v>
      </c>
      <c r="C318" s="160"/>
      <c r="D318" s="160"/>
      <c r="E318" s="160"/>
      <c r="F318" s="160"/>
      <c r="G318" s="160"/>
      <c r="H318" s="160"/>
      <c r="I318" s="160"/>
      <c r="J318" s="160"/>
      <c r="K318" s="160"/>
      <c r="L318" s="160"/>
      <c r="M318" s="160"/>
      <c r="N318" s="160"/>
    </row>
    <row r="319" spans="1:16" ht="18.75" customHeight="1" x14ac:dyDescent="0.35">
      <c r="A319" s="160"/>
      <c r="B319" s="792" t="str">
        <f>IF(入力様式【No.6】!$S$18="","",入力様式【No.6】!$S$18)</f>
        <v/>
      </c>
      <c r="C319" s="793"/>
      <c r="D319" s="793"/>
      <c r="E319" s="793"/>
      <c r="F319" s="793"/>
      <c r="G319" s="793"/>
      <c r="H319" s="793"/>
      <c r="I319" s="793"/>
      <c r="J319" s="793"/>
      <c r="K319" s="793"/>
      <c r="L319" s="793"/>
      <c r="M319" s="793"/>
      <c r="N319" s="794"/>
    </row>
    <row r="320" spans="1:16" ht="18.75" customHeight="1" x14ac:dyDescent="0.35">
      <c r="A320" s="160"/>
      <c r="B320" s="795"/>
      <c r="C320" s="796"/>
      <c r="D320" s="796"/>
      <c r="E320" s="796"/>
      <c r="F320" s="796"/>
      <c r="G320" s="796"/>
      <c r="H320" s="796"/>
      <c r="I320" s="796"/>
      <c r="J320" s="796"/>
      <c r="K320" s="796"/>
      <c r="L320" s="796"/>
      <c r="M320" s="796"/>
      <c r="N320" s="797"/>
    </row>
    <row r="321" spans="1:16" ht="18.75" customHeight="1" x14ac:dyDescent="0.35">
      <c r="A321" s="160"/>
      <c r="B321" s="798"/>
      <c r="C321" s="799"/>
      <c r="D321" s="799"/>
      <c r="E321" s="799"/>
      <c r="F321" s="799"/>
      <c r="G321" s="799"/>
      <c r="H321" s="799"/>
      <c r="I321" s="799"/>
      <c r="J321" s="799"/>
      <c r="K321" s="799"/>
      <c r="L321" s="799"/>
      <c r="M321" s="799"/>
      <c r="N321" s="800"/>
    </row>
    <row r="322" spans="1:16" ht="18.75" customHeight="1" x14ac:dyDescent="0.35">
      <c r="A322" s="160"/>
      <c r="B322" s="160"/>
      <c r="C322" s="160"/>
      <c r="D322" s="160"/>
      <c r="E322" s="160"/>
      <c r="F322" s="160"/>
      <c r="G322" s="160"/>
      <c r="H322" s="160"/>
      <c r="I322" s="160"/>
      <c r="J322" s="160"/>
      <c r="K322" s="160"/>
      <c r="L322" s="160"/>
      <c r="M322" s="160"/>
      <c r="N322" s="160"/>
    </row>
    <row r="323" spans="1:16" ht="40.5" customHeight="1" x14ac:dyDescent="0.35">
      <c r="A323" s="160"/>
      <c r="B323" s="671" t="s">
        <v>98</v>
      </c>
      <c r="C323" s="671"/>
      <c r="D323" s="671"/>
      <c r="E323" s="671"/>
      <c r="F323" s="671"/>
      <c r="G323" s="671"/>
      <c r="H323" s="671"/>
      <c r="I323" s="671"/>
      <c r="J323" s="671"/>
      <c r="K323" s="671"/>
      <c r="L323" s="671"/>
      <c r="M323" s="671"/>
      <c r="N323" s="671"/>
    </row>
    <row r="324" spans="1:16" ht="18.75" customHeight="1" x14ac:dyDescent="0.35">
      <c r="A324" s="160"/>
    </row>
    <row r="325" spans="1:16" ht="27" customHeight="1" x14ac:dyDescent="0.35">
      <c r="A325" s="160"/>
      <c r="B325" s="652" t="s">
        <v>10</v>
      </c>
      <c r="C325" s="653"/>
      <c r="D325" s="654"/>
      <c r="E325" s="655" t="str">
        <f>IF(入力様式【No.7】!$E$2="","",入力様式【No.7】!$E$2)</f>
        <v/>
      </c>
      <c r="F325" s="656"/>
      <c r="H325" s="652" t="s">
        <v>39</v>
      </c>
      <c r="I325" s="653"/>
      <c r="J325" s="653"/>
      <c r="K325" s="654"/>
      <c r="L325" s="657" t="e">
        <f>IF(入力様式【No.7】!#REF!="","",入力様式【No.7】!#REF!)</f>
        <v>#REF!</v>
      </c>
      <c r="M325" s="658"/>
      <c r="N325" s="659"/>
    </row>
    <row r="326" spans="1:16" ht="18.75" customHeight="1" x14ac:dyDescent="0.35">
      <c r="A326" s="160"/>
      <c r="B326" s="191"/>
      <c r="C326" s="191"/>
      <c r="D326" s="191"/>
      <c r="E326" s="191"/>
      <c r="F326" s="191"/>
      <c r="G326" s="162"/>
      <c r="H326" s="160"/>
      <c r="I326" s="160"/>
      <c r="J326" s="160"/>
      <c r="L326" s="160"/>
      <c r="M326" s="160"/>
      <c r="N326" s="160"/>
    </row>
    <row r="327" spans="1:16" ht="18.75" customHeight="1" x14ac:dyDescent="0.35">
      <c r="A327" s="160"/>
      <c r="B327" s="160" t="s">
        <v>30</v>
      </c>
      <c r="C327" s="160"/>
      <c r="D327" s="160"/>
      <c r="E327" s="162"/>
      <c r="F327" s="162"/>
      <c r="H327" s="160" t="s">
        <v>91</v>
      </c>
      <c r="I327" s="160"/>
      <c r="J327" s="160"/>
      <c r="K327" s="160"/>
      <c r="L327" s="160"/>
      <c r="M327" s="160"/>
      <c r="N327" s="160"/>
    </row>
    <row r="328" spans="1:16" ht="27" customHeight="1" x14ac:dyDescent="0.35">
      <c r="A328" s="160"/>
      <c r="B328" s="660" t="s">
        <v>32</v>
      </c>
      <c r="C328" s="661"/>
      <c r="D328" s="662"/>
      <c r="E328" s="663" t="str">
        <f>IF(入力様式【No.7】!$F$7="","",入力様式【No.7】!$E$7&amp;入力様式【No.7】!$F$7)</f>
        <v/>
      </c>
      <c r="F328" s="664"/>
      <c r="H328" s="660" t="s">
        <v>40</v>
      </c>
      <c r="I328" s="661"/>
      <c r="J328" s="661"/>
      <c r="K328" s="662"/>
      <c r="L328" s="655" t="str">
        <f>IF(入力様式【No.7】!$E12="","",入力様式【No.7】!$E12)</f>
        <v/>
      </c>
      <c r="M328" s="665"/>
      <c r="N328" s="656"/>
    </row>
    <row r="329" spans="1:16" ht="27" customHeight="1" x14ac:dyDescent="0.35">
      <c r="A329" s="160"/>
      <c r="B329" s="660" t="s">
        <v>199</v>
      </c>
      <c r="C329" s="661"/>
      <c r="D329" s="662"/>
      <c r="E329" s="663" t="str">
        <f>IF(入力様式【No.7】!$E$8="","",入力様式【No.7】!$E$8)</f>
        <v/>
      </c>
      <c r="F329" s="664"/>
      <c r="H329" s="801" t="s">
        <v>254</v>
      </c>
      <c r="I329" s="802"/>
      <c r="J329" s="802"/>
      <c r="K329" s="803"/>
      <c r="L329" s="655" t="str">
        <f>IF(入力様式【No.7】!$E13="","",入力様式【No.7】!$E13)</f>
        <v/>
      </c>
      <c r="M329" s="665"/>
      <c r="N329" s="656"/>
    </row>
    <row r="330" spans="1:16" ht="27" customHeight="1" x14ac:dyDescent="0.35">
      <c r="A330" s="160"/>
      <c r="B330" s="660" t="s">
        <v>35</v>
      </c>
      <c r="C330" s="661"/>
      <c r="D330" s="662"/>
      <c r="E330" s="663" t="str">
        <f>IF(入力様式【No.7】!$E$9="","",入力様式【No.7】!$E$9)</f>
        <v/>
      </c>
      <c r="F330" s="664"/>
      <c r="G330" s="160"/>
      <c r="H330" s="660" t="s">
        <v>44</v>
      </c>
      <c r="I330" s="661"/>
      <c r="J330" s="661"/>
      <c r="K330" s="662"/>
      <c r="L330" s="655" t="str">
        <f>IF(入力様式【No.7】!$E14="","",入力様式【No.7】!$E14)</f>
        <v/>
      </c>
      <c r="M330" s="665"/>
      <c r="N330" s="656"/>
      <c r="P330" s="192" t="s">
        <v>97</v>
      </c>
    </row>
    <row r="331" spans="1:16" ht="10.5" customHeight="1" x14ac:dyDescent="0.35">
      <c r="A331" s="160"/>
      <c r="B331" s="160"/>
      <c r="C331" s="160"/>
      <c r="D331" s="160"/>
      <c r="E331" s="162"/>
      <c r="F331" s="162"/>
      <c r="G331" s="162"/>
      <c r="H331" s="192"/>
      <c r="I331" s="192"/>
      <c r="J331" s="160"/>
      <c r="K331" s="160"/>
      <c r="L331" s="160"/>
      <c r="M331" s="160"/>
      <c r="N331" s="160"/>
    </row>
    <row r="332" spans="1:16" ht="18.75" customHeight="1" x14ac:dyDescent="0.35">
      <c r="A332" s="160"/>
      <c r="B332" s="160" t="s">
        <v>31</v>
      </c>
      <c r="C332" s="160"/>
      <c r="D332" s="162"/>
      <c r="E332" s="162"/>
      <c r="F332" s="162"/>
      <c r="G332" s="160"/>
      <c r="H332" s="160"/>
      <c r="I332" s="160"/>
      <c r="J332" s="160"/>
      <c r="K332" s="160"/>
      <c r="L332" s="160"/>
      <c r="M332" s="160"/>
      <c r="N332" s="160"/>
    </row>
    <row r="333" spans="1:16" ht="27" customHeight="1" x14ac:dyDescent="0.35">
      <c r="A333" s="160"/>
      <c r="B333" s="672" t="s">
        <v>99</v>
      </c>
      <c r="C333" s="673"/>
      <c r="D333" s="194" t="s">
        <v>100</v>
      </c>
      <c r="E333" s="678" t="str">
        <f>IF(入力様式【No.7】!$J$7="","",入力様式【No.7】!$J$7)</f>
        <v/>
      </c>
      <c r="F333" s="679"/>
      <c r="G333" s="679"/>
      <c r="H333" s="679"/>
      <c r="I333" s="679"/>
      <c r="J333" s="679"/>
      <c r="K333" s="679"/>
      <c r="L333" s="679"/>
      <c r="M333" s="679"/>
      <c r="N333" s="680"/>
    </row>
    <row r="334" spans="1:16" ht="27" customHeight="1" x14ac:dyDescent="0.35">
      <c r="A334" s="160"/>
      <c r="B334" s="674"/>
      <c r="C334" s="675"/>
      <c r="D334" s="194" t="s">
        <v>85</v>
      </c>
      <c r="E334" s="678" t="str">
        <f>IF(入力様式【No.7】!$J$8="","",入力様式【No.7】!$J$8)</f>
        <v/>
      </c>
      <c r="F334" s="679"/>
      <c r="G334" s="679"/>
      <c r="H334" s="679"/>
      <c r="I334" s="679"/>
      <c r="J334" s="679"/>
      <c r="K334" s="679"/>
      <c r="L334" s="679"/>
      <c r="M334" s="679"/>
      <c r="N334" s="680"/>
    </row>
    <row r="335" spans="1:16" ht="27" customHeight="1" x14ac:dyDescent="0.35">
      <c r="A335" s="160"/>
      <c r="B335" s="676"/>
      <c r="C335" s="677"/>
      <c r="D335" s="194" t="s">
        <v>86</v>
      </c>
      <c r="E335" s="678" t="str">
        <f>IF(入力様式【No.7】!$J$9="","",入力様式【No.7】!$J$9)</f>
        <v/>
      </c>
      <c r="F335" s="679"/>
      <c r="G335" s="679"/>
      <c r="H335" s="679"/>
      <c r="I335" s="679"/>
      <c r="J335" s="679"/>
      <c r="K335" s="679"/>
      <c r="L335" s="679"/>
      <c r="M335" s="679"/>
      <c r="N335" s="680"/>
    </row>
    <row r="336" spans="1:16" ht="27" customHeight="1" x14ac:dyDescent="0.35">
      <c r="A336" s="160"/>
      <c r="B336" s="681" t="s">
        <v>3</v>
      </c>
      <c r="C336" s="682"/>
      <c r="D336" s="683"/>
      <c r="E336" s="678" t="str">
        <f>IF(入力様式【No.7】!$J$10="","",入力様式【No.7】!$J$10)</f>
        <v/>
      </c>
      <c r="F336" s="679"/>
      <c r="G336" s="679"/>
      <c r="H336" s="679"/>
      <c r="I336" s="679"/>
      <c r="J336" s="679"/>
      <c r="K336" s="679"/>
      <c r="L336" s="679"/>
      <c r="M336" s="679"/>
      <c r="N336" s="680"/>
      <c r="P336" s="192"/>
    </row>
    <row r="337" spans="1:16" ht="27" customHeight="1" x14ac:dyDescent="0.35">
      <c r="A337" s="160"/>
      <c r="B337" s="684" t="s">
        <v>101</v>
      </c>
      <c r="C337" s="685"/>
      <c r="D337" s="194" t="s">
        <v>102</v>
      </c>
      <c r="E337" s="678" t="str">
        <f>IF(入力様式【No.7】!$J$11="","",入力様式【No.7】!$J$11)</f>
        <v/>
      </c>
      <c r="F337" s="679"/>
      <c r="G337" s="679"/>
      <c r="H337" s="679"/>
      <c r="I337" s="679"/>
      <c r="J337" s="679"/>
      <c r="K337" s="679"/>
      <c r="L337" s="679"/>
      <c r="M337" s="679"/>
      <c r="N337" s="680"/>
      <c r="P337" s="192" t="s">
        <v>103</v>
      </c>
    </row>
    <row r="338" spans="1:16" ht="27" customHeight="1" x14ac:dyDescent="0.35">
      <c r="A338" s="160"/>
      <c r="B338" s="686"/>
      <c r="C338" s="687"/>
      <c r="D338" s="690" t="s">
        <v>104</v>
      </c>
      <c r="E338" s="692" t="s">
        <v>4</v>
      </c>
      <c r="F338" s="693"/>
      <c r="G338" s="694"/>
      <c r="H338" s="692" t="s">
        <v>41</v>
      </c>
      <c r="I338" s="693"/>
      <c r="J338" s="693"/>
      <c r="K338" s="694"/>
      <c r="L338" s="692" t="s">
        <v>42</v>
      </c>
      <c r="M338" s="693"/>
      <c r="N338" s="694"/>
      <c r="P338" s="192" t="s">
        <v>200</v>
      </c>
    </row>
    <row r="339" spans="1:16" ht="27" customHeight="1" x14ac:dyDescent="0.35">
      <c r="A339" s="160"/>
      <c r="B339" s="688"/>
      <c r="C339" s="689"/>
      <c r="D339" s="691"/>
      <c r="E339" s="663" t="str">
        <f>IF(入力様式【No.7】!$J$14="","",入力様式【No.7】!$J$14)</f>
        <v/>
      </c>
      <c r="F339" s="695"/>
      <c r="G339" s="664"/>
      <c r="H339" s="663" t="str">
        <f>IF(入力様式【No.7】!$K$14="","",入力様式【No.7】!$K$14)</f>
        <v/>
      </c>
      <c r="I339" s="695"/>
      <c r="J339" s="695"/>
      <c r="K339" s="664"/>
      <c r="L339" s="663" t="str">
        <f>IF(入力様式【No.7】!$L$14="","",入力様式【No.7】!$L$14)</f>
        <v/>
      </c>
      <c r="M339" s="695"/>
      <c r="N339" s="664"/>
    </row>
    <row r="340" spans="1:16" ht="10.5" customHeight="1" x14ac:dyDescent="0.35">
      <c r="A340" s="160"/>
      <c r="B340" s="160"/>
      <c r="C340" s="160"/>
      <c r="D340" s="160"/>
      <c r="E340" s="160"/>
      <c r="F340" s="160"/>
      <c r="G340" s="160"/>
      <c r="H340" s="160"/>
      <c r="I340" s="160"/>
      <c r="J340" s="160"/>
      <c r="K340" s="160"/>
      <c r="L340" s="160"/>
      <c r="M340" s="160"/>
      <c r="N340" s="160"/>
    </row>
    <row r="341" spans="1:16" ht="18.75" customHeight="1" x14ac:dyDescent="0.35">
      <c r="A341" s="160"/>
      <c r="B341" s="160" t="s">
        <v>105</v>
      </c>
      <c r="C341" s="160"/>
      <c r="D341" s="160"/>
      <c r="E341" s="160"/>
      <c r="F341" s="160"/>
      <c r="G341" s="160"/>
      <c r="H341" s="160"/>
      <c r="I341" s="160"/>
      <c r="J341" s="160"/>
      <c r="K341" s="160"/>
      <c r="L341" s="160"/>
      <c r="M341" s="160"/>
      <c r="N341" s="160"/>
    </row>
    <row r="342" spans="1:16" ht="26.5" customHeight="1" x14ac:dyDescent="0.35">
      <c r="A342" s="160"/>
      <c r="B342" s="681" t="s">
        <v>221</v>
      </c>
      <c r="C342" s="682"/>
      <c r="D342" s="683"/>
      <c r="E342" s="703" t="str">
        <f>IF(入力様式【No.7】!$J$16="","",入力様式【No.7】!$J$16)</f>
        <v/>
      </c>
      <c r="F342" s="704"/>
      <c r="G342" s="705"/>
      <c r="H342" s="692" t="s">
        <v>220</v>
      </c>
      <c r="I342" s="693"/>
      <c r="J342" s="693"/>
      <c r="K342" s="694"/>
      <c r="L342" s="663" t="str">
        <f>IF(入力様式【No.7】!$P$12="","",入力様式【No.7】!$P$12)</f>
        <v/>
      </c>
      <c r="M342" s="695"/>
      <c r="N342" s="195" t="s">
        <v>57</v>
      </c>
    </row>
    <row r="343" spans="1:16" ht="27.5" customHeight="1" x14ac:dyDescent="0.35">
      <c r="A343" s="160"/>
      <c r="B343" s="672" t="s">
        <v>51</v>
      </c>
      <c r="C343" s="673"/>
      <c r="D343" s="200"/>
      <c r="E343" s="706" t="s">
        <v>46</v>
      </c>
      <c r="F343" s="707"/>
      <c r="G343" s="707"/>
      <c r="H343" s="708"/>
      <c r="I343" s="709" t="s">
        <v>52</v>
      </c>
      <c r="J343" s="706" t="s">
        <v>53</v>
      </c>
      <c r="K343" s="707"/>
      <c r="L343" s="707"/>
      <c r="M343" s="707"/>
      <c r="N343" s="708"/>
    </row>
    <row r="344" spans="1:16" ht="27.5" customHeight="1" x14ac:dyDescent="0.35">
      <c r="A344" s="160"/>
      <c r="B344" s="674"/>
      <c r="C344" s="675"/>
      <c r="D344" s="194" t="s">
        <v>58</v>
      </c>
      <c r="E344" s="712" t="str">
        <f>IF(入力様式【No.7】!$J$18="","",入力様式【No.7】!$J$18)</f>
        <v/>
      </c>
      <c r="F344" s="713"/>
      <c r="G344" s="713"/>
      <c r="H344" s="714"/>
      <c r="I344" s="710"/>
      <c r="J344" s="715" t="str">
        <f>IF(入力様式【No.7】!$L$18="","",入力様式【No.7】!$L$18)</f>
        <v/>
      </c>
      <c r="K344" s="716"/>
      <c r="L344" s="716"/>
      <c r="M344" s="716"/>
      <c r="N344" s="717"/>
    </row>
    <row r="345" spans="1:16" ht="27.5" customHeight="1" x14ac:dyDescent="0.35">
      <c r="A345" s="160"/>
      <c r="B345" s="676"/>
      <c r="C345" s="677"/>
      <c r="D345" s="194" t="s">
        <v>60</v>
      </c>
      <c r="E345" s="696" t="str">
        <f>IF(入力様式【No.7】!$J$19="","",入力様式【No.7】!$J$19)</f>
        <v/>
      </c>
      <c r="F345" s="697"/>
      <c r="G345" s="697"/>
      <c r="H345" s="698"/>
      <c r="I345" s="711"/>
      <c r="J345" s="696" t="str">
        <f>IF(入力様式【No.7】!$L$19="","",入力様式【No.7】!$L$19)</f>
        <v/>
      </c>
      <c r="K345" s="697"/>
      <c r="L345" s="697"/>
      <c r="M345" s="697"/>
      <c r="N345" s="698"/>
    </row>
    <row r="346" spans="1:16" ht="27.5" customHeight="1" x14ac:dyDescent="0.35">
      <c r="A346" s="160"/>
      <c r="B346" s="681" t="s">
        <v>61</v>
      </c>
      <c r="C346" s="682"/>
      <c r="D346" s="683"/>
      <c r="E346" s="699" t="str">
        <f>IF(入力様式【No.7】!$J$20="","",入力様式【No.7】!$J$20)</f>
        <v/>
      </c>
      <c r="F346" s="700"/>
      <c r="G346" s="195" t="s">
        <v>57</v>
      </c>
      <c r="H346" s="681" t="s">
        <v>62</v>
      </c>
      <c r="I346" s="682"/>
      <c r="J346" s="682"/>
      <c r="K346" s="683"/>
      <c r="L346" s="701" t="str">
        <f>IF(入力様式【No.7】!$J$21="","",入力様式【No.7】!$J$21)</f>
        <v/>
      </c>
      <c r="M346" s="702"/>
      <c r="N346" s="196" t="s">
        <v>74</v>
      </c>
    </row>
    <row r="347" spans="1:16" ht="10.5" customHeight="1" x14ac:dyDescent="0.35">
      <c r="A347" s="160"/>
      <c r="B347" s="160"/>
      <c r="C347" s="160"/>
      <c r="D347" s="160"/>
      <c r="E347" s="160"/>
      <c r="F347" s="160"/>
      <c r="G347" s="160"/>
      <c r="H347" s="160"/>
      <c r="I347" s="160"/>
      <c r="J347" s="160"/>
      <c r="K347" s="160"/>
      <c r="L347" s="160"/>
      <c r="M347" s="160"/>
      <c r="N347" s="160"/>
    </row>
    <row r="348" spans="1:16" ht="18.75" customHeight="1" x14ac:dyDescent="0.35">
      <c r="A348" s="160"/>
      <c r="B348" s="160" t="s">
        <v>260</v>
      </c>
      <c r="C348" s="160"/>
      <c r="D348" s="160"/>
      <c r="E348" s="160"/>
      <c r="F348" s="160"/>
      <c r="G348" s="160"/>
      <c r="H348" s="160"/>
      <c r="I348" s="160"/>
      <c r="J348" s="160"/>
      <c r="K348" s="160"/>
      <c r="L348" s="160"/>
      <c r="M348" s="160"/>
      <c r="N348" s="160"/>
    </row>
    <row r="349" spans="1:16" ht="16.5" customHeight="1" x14ac:dyDescent="0.35">
      <c r="A349" s="160"/>
      <c r="B349" s="371" t="s">
        <v>106</v>
      </c>
      <c r="C349" s="740"/>
      <c r="D349" s="372"/>
      <c r="E349" s="742" t="str">
        <f>IF(入力様式【No.7】!$E$15="","",入力様式【No.7】!$E$15)</f>
        <v/>
      </c>
      <c r="F349" s="743"/>
      <c r="G349" s="744"/>
      <c r="H349" s="748" t="str">
        <f>IF(入力様式【No.7】!$N$10="","",入力様式【No.7】!$N$10)</f>
        <v/>
      </c>
      <c r="I349" s="749"/>
      <c r="J349" s="749"/>
      <c r="K349" s="750"/>
      <c r="L349" s="754" t="str">
        <f>IF(入力様式【No.7】!$P$10="","",入力様式【No.7】!$P$10)</f>
        <v/>
      </c>
      <c r="M349" s="755"/>
      <c r="N349" s="758" t="str">
        <f>IFERROR(IF($E349="計画生産量に基づいて算出",入力様式【No.7】!$R$10,"日"),"")</f>
        <v>日</v>
      </c>
      <c r="O349" s="192"/>
    </row>
    <row r="350" spans="1:16" ht="16.5" customHeight="1" x14ac:dyDescent="0.35">
      <c r="A350" s="160"/>
      <c r="B350" s="373"/>
      <c r="C350" s="741"/>
      <c r="D350" s="374"/>
      <c r="E350" s="745"/>
      <c r="F350" s="746"/>
      <c r="G350" s="747"/>
      <c r="H350" s="751"/>
      <c r="I350" s="752"/>
      <c r="J350" s="752"/>
      <c r="K350" s="753"/>
      <c r="L350" s="756"/>
      <c r="M350" s="757"/>
      <c r="N350" s="759"/>
    </row>
    <row r="351" spans="1:16" ht="27" customHeight="1" x14ac:dyDescent="0.35">
      <c r="A351" s="160"/>
      <c r="B351" s="760" t="s">
        <v>256</v>
      </c>
      <c r="C351" s="761"/>
      <c r="D351" s="762"/>
      <c r="E351" s="766" t="str">
        <f>IF(入力様式【No.7】!$P$7="","",入力様式【No.7】!$P$7)</f>
        <v/>
      </c>
      <c r="F351" s="767"/>
      <c r="G351" s="768"/>
      <c r="H351" s="772" t="s">
        <v>43</v>
      </c>
      <c r="I351" s="773"/>
      <c r="J351" s="692" t="str">
        <f>IF(入力様式【No.7】!$O$13="","",入力様式【No.7】!$O$13)</f>
        <v/>
      </c>
      <c r="K351" s="694"/>
      <c r="L351" s="718" t="str">
        <f>IF(入力様式【No.7】!$P$13="","",入力様式【No.7】!$P$13)</f>
        <v/>
      </c>
      <c r="M351" s="719"/>
      <c r="N351" s="126" t="str">
        <f>N349</f>
        <v>日</v>
      </c>
    </row>
    <row r="352" spans="1:16" ht="27" customHeight="1" x14ac:dyDescent="0.35">
      <c r="A352" s="160"/>
      <c r="B352" s="763"/>
      <c r="C352" s="764"/>
      <c r="D352" s="765"/>
      <c r="E352" s="769"/>
      <c r="F352" s="770"/>
      <c r="G352" s="771"/>
      <c r="H352" s="774"/>
      <c r="I352" s="775"/>
      <c r="J352" s="692" t="str">
        <f>IF(入力様式【No.7】!$O$14="","",入力様式【No.7】!$O$14)</f>
        <v/>
      </c>
      <c r="K352" s="694"/>
      <c r="L352" s="718">
        <f>IF(入力様式【No.7】!$P$14="","",入力様式【No.7】!$P$14)</f>
        <v>0</v>
      </c>
      <c r="M352" s="719"/>
      <c r="N352" s="126" t="str">
        <f>N351</f>
        <v>日</v>
      </c>
    </row>
    <row r="353" spans="1:16" ht="10.5" customHeight="1" x14ac:dyDescent="0.35">
      <c r="A353" s="160"/>
      <c r="B353" s="160"/>
      <c r="C353" s="160"/>
      <c r="D353" s="160"/>
      <c r="E353" s="160"/>
      <c r="H353" s="160"/>
      <c r="I353" s="160"/>
      <c r="J353" s="160"/>
      <c r="K353" s="160"/>
      <c r="L353" s="160"/>
      <c r="M353" s="160"/>
      <c r="N353" s="160"/>
    </row>
    <row r="354" spans="1:16" ht="18.75" customHeight="1" x14ac:dyDescent="0.35">
      <c r="A354" s="160"/>
      <c r="B354" s="160" t="s">
        <v>107</v>
      </c>
      <c r="C354" s="160"/>
      <c r="D354" s="160"/>
      <c r="E354" s="162"/>
      <c r="F354" s="162"/>
      <c r="G354" s="162"/>
      <c r="H354" s="160"/>
      <c r="I354" s="160"/>
      <c r="J354" s="160"/>
      <c r="K354" s="160"/>
      <c r="L354" s="160"/>
      <c r="M354" s="160"/>
      <c r="N354" s="160"/>
    </row>
    <row r="355" spans="1:16" ht="18.5" customHeight="1" x14ac:dyDescent="0.35">
      <c r="A355" s="160"/>
      <c r="B355" s="804" t="s">
        <v>108</v>
      </c>
      <c r="C355" s="805"/>
      <c r="D355" s="805"/>
      <c r="E355" s="805"/>
      <c r="F355" s="805"/>
      <c r="G355" s="806"/>
      <c r="H355" s="590" t="str">
        <f>IF(入力様式【No.7】!$P$17="","",入力様式【No.7】!$P$17)</f>
        <v/>
      </c>
      <c r="I355" s="591"/>
      <c r="J355" s="591"/>
      <c r="K355" s="591"/>
      <c r="L355" s="517"/>
      <c r="M355" s="726" t="str">
        <f>IF(入力様式【No.7】!$Q$17="","",入力様式【No.7】!$Q$17)</f>
        <v/>
      </c>
      <c r="N355" s="727"/>
    </row>
    <row r="356" spans="1:16" ht="18.75" customHeight="1" x14ac:dyDescent="0.35">
      <c r="A356" s="160"/>
      <c r="B356" s="807"/>
      <c r="C356" s="808"/>
      <c r="D356" s="808"/>
      <c r="E356" s="808"/>
      <c r="F356" s="808"/>
      <c r="G356" s="809"/>
      <c r="H356" s="592"/>
      <c r="I356" s="593"/>
      <c r="J356" s="593"/>
      <c r="K356" s="593"/>
      <c r="L356" s="520"/>
      <c r="M356" s="728"/>
      <c r="N356" s="729"/>
    </row>
    <row r="357" spans="1:16" ht="12" customHeight="1" x14ac:dyDescent="0.35">
      <c r="A357" s="160"/>
      <c r="B357" s="160"/>
      <c r="C357" s="160"/>
      <c r="D357" s="160"/>
      <c r="E357" s="160"/>
      <c r="F357" s="160"/>
      <c r="H357" s="160"/>
      <c r="I357" s="160"/>
      <c r="J357" s="160"/>
      <c r="K357" s="160"/>
      <c r="L357" s="160"/>
      <c r="M357" s="197"/>
      <c r="N357" s="197"/>
    </row>
    <row r="358" spans="1:16" ht="18.75" customHeight="1" thickBot="1" x14ac:dyDescent="0.4">
      <c r="A358" s="160"/>
      <c r="B358" s="160" t="s">
        <v>249</v>
      </c>
      <c r="C358" s="160"/>
      <c r="D358" s="160"/>
      <c r="E358" s="162"/>
      <c r="F358" s="162"/>
      <c r="H358" s="198"/>
      <c r="I358" s="198"/>
      <c r="J358" s="198"/>
      <c r="K358" s="198"/>
      <c r="L358" s="198"/>
      <c r="M358" s="160"/>
      <c r="N358" s="160"/>
    </row>
    <row r="359" spans="1:16" ht="18.75" customHeight="1" x14ac:dyDescent="0.35">
      <c r="A359" s="160"/>
      <c r="B359" s="810" t="s">
        <v>228</v>
      </c>
      <c r="C359" s="811"/>
      <c r="D359" s="811"/>
      <c r="E359" s="811"/>
      <c r="F359" s="811"/>
      <c r="G359" s="812"/>
      <c r="H359" s="782" t="str">
        <f>IF(入力様式【No.7】!$P$19="","",入力様式【No.7】!$P$19)</f>
        <v/>
      </c>
      <c r="I359" s="783"/>
      <c r="J359" s="783"/>
      <c r="K359" s="783"/>
      <c r="L359" s="784"/>
      <c r="M359" s="788" t="str">
        <f>IF(入力様式【No.7】!$Q$19="","",入力様式【No.7】!$Q$19)</f>
        <v/>
      </c>
      <c r="N359" s="789"/>
    </row>
    <row r="360" spans="1:16" ht="18.75" customHeight="1" thickBot="1" x14ac:dyDescent="0.4">
      <c r="A360" s="160"/>
      <c r="B360" s="813"/>
      <c r="C360" s="814"/>
      <c r="D360" s="814"/>
      <c r="E360" s="814"/>
      <c r="F360" s="814"/>
      <c r="G360" s="815"/>
      <c r="H360" s="785"/>
      <c r="I360" s="786"/>
      <c r="J360" s="786"/>
      <c r="K360" s="786"/>
      <c r="L360" s="787"/>
      <c r="M360" s="790"/>
      <c r="N360" s="791"/>
    </row>
    <row r="361" spans="1:16" ht="18.75" customHeight="1" x14ac:dyDescent="0.35">
      <c r="A361" s="160"/>
      <c r="B361" s="160"/>
      <c r="C361" s="160"/>
      <c r="D361" s="160"/>
      <c r="E361" s="199"/>
      <c r="F361" s="199"/>
      <c r="H361" s="160"/>
      <c r="I361" s="160"/>
      <c r="J361" s="160"/>
      <c r="K361" s="160"/>
      <c r="L361" s="160"/>
      <c r="M361" s="160"/>
      <c r="N361" s="160"/>
    </row>
    <row r="362" spans="1:16" ht="18.75" customHeight="1" thickBot="1" x14ac:dyDescent="0.4">
      <c r="A362" s="160"/>
      <c r="B362" s="160" t="s">
        <v>229</v>
      </c>
      <c r="P362" s="192" t="s">
        <v>97</v>
      </c>
    </row>
    <row r="363" spans="1:16" ht="18.75" customHeight="1" x14ac:dyDescent="0.35">
      <c r="A363" s="160"/>
      <c r="B363" s="776" t="s">
        <v>230</v>
      </c>
      <c r="C363" s="777"/>
      <c r="D363" s="777"/>
      <c r="E363" s="777"/>
      <c r="F363" s="777"/>
      <c r="G363" s="778"/>
      <c r="H363" s="782" t="str">
        <f>IF(H359="","",ROUNDDOWN(H359*INDEX(※エネルギー種別!F$2:F$33,MATCH(L329,※エネルギー種別!D$2:D$33,0))*0.0258/1000,3))</f>
        <v/>
      </c>
      <c r="I363" s="783"/>
      <c r="J363" s="783"/>
      <c r="K363" s="783"/>
      <c r="L363" s="784"/>
      <c r="M363" s="788" t="str">
        <f>IF(H363="","","kl")</f>
        <v/>
      </c>
      <c r="N363" s="789"/>
    </row>
    <row r="364" spans="1:16" ht="18.75" customHeight="1" thickBot="1" x14ac:dyDescent="0.4">
      <c r="A364" s="160"/>
      <c r="B364" s="779"/>
      <c r="C364" s="780"/>
      <c r="D364" s="780"/>
      <c r="E364" s="780"/>
      <c r="F364" s="780"/>
      <c r="G364" s="781"/>
      <c r="H364" s="785"/>
      <c r="I364" s="786"/>
      <c r="J364" s="786"/>
      <c r="K364" s="786"/>
      <c r="L364" s="787"/>
      <c r="M364" s="790"/>
      <c r="N364" s="791"/>
    </row>
    <row r="365" spans="1:16" ht="12.5" customHeight="1" x14ac:dyDescent="0.35">
      <c r="A365" s="160"/>
      <c r="B365" s="160"/>
      <c r="C365" s="160"/>
      <c r="D365" s="160"/>
      <c r="E365" s="160"/>
      <c r="F365" s="160"/>
      <c r="G365" s="160"/>
      <c r="H365" s="160"/>
      <c r="I365" s="160"/>
      <c r="J365" s="160"/>
      <c r="K365" s="160"/>
      <c r="L365" s="160"/>
      <c r="M365" s="160"/>
      <c r="N365" s="160"/>
    </row>
    <row r="366" spans="1:16" ht="18.75" customHeight="1" x14ac:dyDescent="0.35">
      <c r="A366" s="160"/>
      <c r="B366" s="160" t="s">
        <v>55</v>
      </c>
      <c r="C366" s="160"/>
      <c r="D366" s="160"/>
      <c r="E366" s="160"/>
      <c r="F366" s="160"/>
      <c r="G366" s="160"/>
      <c r="H366" s="160"/>
      <c r="I366" s="160"/>
      <c r="J366" s="160"/>
      <c r="K366" s="160"/>
      <c r="L366" s="160"/>
      <c r="M366" s="160"/>
      <c r="N366" s="160"/>
    </row>
    <row r="367" spans="1:16" ht="18.75" customHeight="1" x14ac:dyDescent="0.35">
      <c r="A367" s="160"/>
      <c r="B367" s="792" t="str">
        <f>IF(入力様式【No.7】!$S$18="","",入力様式【No.7】!$S$18)</f>
        <v/>
      </c>
      <c r="C367" s="793"/>
      <c r="D367" s="793"/>
      <c r="E367" s="793"/>
      <c r="F367" s="793"/>
      <c r="G367" s="793"/>
      <c r="H367" s="793"/>
      <c r="I367" s="793"/>
      <c r="J367" s="793"/>
      <c r="K367" s="793"/>
      <c r="L367" s="793"/>
      <c r="M367" s="793"/>
      <c r="N367" s="794"/>
    </row>
    <row r="368" spans="1:16" ht="18.75" customHeight="1" x14ac:dyDescent="0.35">
      <c r="A368" s="160"/>
      <c r="B368" s="795"/>
      <c r="C368" s="796"/>
      <c r="D368" s="796"/>
      <c r="E368" s="796"/>
      <c r="F368" s="796"/>
      <c r="G368" s="796"/>
      <c r="H368" s="796"/>
      <c r="I368" s="796"/>
      <c r="J368" s="796"/>
      <c r="K368" s="796"/>
      <c r="L368" s="796"/>
      <c r="M368" s="796"/>
      <c r="N368" s="797"/>
    </row>
    <row r="369" spans="1:16" ht="18.75" customHeight="1" x14ac:dyDescent="0.35">
      <c r="A369" s="160"/>
      <c r="B369" s="798"/>
      <c r="C369" s="799"/>
      <c r="D369" s="799"/>
      <c r="E369" s="799"/>
      <c r="F369" s="799"/>
      <c r="G369" s="799"/>
      <c r="H369" s="799"/>
      <c r="I369" s="799"/>
      <c r="J369" s="799"/>
      <c r="K369" s="799"/>
      <c r="L369" s="799"/>
      <c r="M369" s="799"/>
      <c r="N369" s="800"/>
    </row>
    <row r="370" spans="1:16" ht="18.75" customHeight="1" x14ac:dyDescent="0.35">
      <c r="A370" s="160"/>
      <c r="B370" s="160"/>
      <c r="C370" s="160"/>
      <c r="D370" s="160"/>
      <c r="E370" s="160"/>
      <c r="F370" s="160"/>
      <c r="G370" s="160"/>
      <c r="H370" s="160"/>
      <c r="I370" s="160"/>
      <c r="J370" s="160"/>
      <c r="K370" s="160"/>
      <c r="L370" s="160"/>
      <c r="M370" s="160"/>
      <c r="N370" s="160"/>
    </row>
    <row r="371" spans="1:16" ht="40.5" customHeight="1" x14ac:dyDescent="0.35">
      <c r="A371" s="160"/>
      <c r="B371" s="671" t="s">
        <v>98</v>
      </c>
      <c r="C371" s="671"/>
      <c r="D371" s="671"/>
      <c r="E371" s="671"/>
      <c r="F371" s="671"/>
      <c r="G371" s="671"/>
      <c r="H371" s="671"/>
      <c r="I371" s="671"/>
      <c r="J371" s="671"/>
      <c r="K371" s="671"/>
      <c r="L371" s="671"/>
      <c r="M371" s="671"/>
      <c r="N371" s="671"/>
    </row>
    <row r="372" spans="1:16" ht="18.75" customHeight="1" x14ac:dyDescent="0.35">
      <c r="A372" s="160"/>
    </row>
    <row r="373" spans="1:16" ht="27" customHeight="1" x14ac:dyDescent="0.35">
      <c r="A373" s="160"/>
      <c r="B373" s="652" t="s">
        <v>10</v>
      </c>
      <c r="C373" s="653"/>
      <c r="D373" s="654"/>
      <c r="E373" s="655" t="str">
        <f>IF(入力様式【No.8】!$E$2="","",入力様式【No.8】!$E$2)</f>
        <v/>
      </c>
      <c r="F373" s="656"/>
      <c r="H373" s="652" t="s">
        <v>39</v>
      </c>
      <c r="I373" s="653"/>
      <c r="J373" s="653"/>
      <c r="K373" s="654"/>
      <c r="L373" s="657" t="e">
        <f>IF(入力様式【No.8】!#REF!="","",入力様式【No.8】!#REF!)</f>
        <v>#REF!</v>
      </c>
      <c r="M373" s="658"/>
      <c r="N373" s="659"/>
    </row>
    <row r="374" spans="1:16" ht="18.75" customHeight="1" x14ac:dyDescent="0.35">
      <c r="A374" s="160"/>
      <c r="B374" s="191"/>
      <c r="C374" s="191"/>
      <c r="D374" s="191"/>
      <c r="E374" s="191"/>
      <c r="F374" s="191"/>
      <c r="G374" s="162"/>
      <c r="H374" s="160"/>
      <c r="I374" s="160"/>
      <c r="J374" s="160"/>
      <c r="L374" s="160"/>
      <c r="M374" s="160"/>
      <c r="N374" s="160"/>
    </row>
    <row r="375" spans="1:16" ht="18.75" customHeight="1" x14ac:dyDescent="0.35">
      <c r="A375" s="160"/>
      <c r="B375" s="160" t="s">
        <v>30</v>
      </c>
      <c r="C375" s="160"/>
      <c r="D375" s="160"/>
      <c r="E375" s="162"/>
      <c r="F375" s="162"/>
      <c r="H375" s="160" t="s">
        <v>91</v>
      </c>
      <c r="I375" s="160"/>
      <c r="J375" s="160"/>
      <c r="K375" s="160"/>
      <c r="L375" s="160"/>
      <c r="M375" s="160"/>
      <c r="N375" s="160"/>
    </row>
    <row r="376" spans="1:16" ht="27" customHeight="1" x14ac:dyDescent="0.35">
      <c r="A376" s="160"/>
      <c r="B376" s="660" t="s">
        <v>32</v>
      </c>
      <c r="C376" s="661"/>
      <c r="D376" s="662"/>
      <c r="E376" s="663" t="str">
        <f>IF(入力様式【No.8】!$F$7="","",入力様式【No.8】!$E$7&amp;入力様式【No.8】!$F$7)</f>
        <v/>
      </c>
      <c r="F376" s="664"/>
      <c r="H376" s="660" t="s">
        <v>40</v>
      </c>
      <c r="I376" s="661"/>
      <c r="J376" s="661"/>
      <c r="K376" s="662"/>
      <c r="L376" s="655" t="str">
        <f>IF(入力様式【No.8】!$E12="","",入力様式【No.8】!$E12)</f>
        <v/>
      </c>
      <c r="M376" s="665"/>
      <c r="N376" s="656"/>
    </row>
    <row r="377" spans="1:16" ht="27" customHeight="1" x14ac:dyDescent="0.35">
      <c r="A377" s="160"/>
      <c r="B377" s="660" t="s">
        <v>199</v>
      </c>
      <c r="C377" s="661"/>
      <c r="D377" s="662"/>
      <c r="E377" s="663" t="str">
        <f>IF(入力様式【No.8】!$E$8="","",入力様式【No.8】!$E$8)</f>
        <v/>
      </c>
      <c r="F377" s="664"/>
      <c r="H377" s="801" t="s">
        <v>254</v>
      </c>
      <c r="I377" s="802"/>
      <c r="J377" s="802"/>
      <c r="K377" s="803"/>
      <c r="L377" s="655" t="str">
        <f>IF(入力様式【No.8】!$E13="","",入力様式【No.8】!$E13)</f>
        <v/>
      </c>
      <c r="M377" s="665"/>
      <c r="N377" s="656"/>
    </row>
    <row r="378" spans="1:16" ht="27" customHeight="1" x14ac:dyDescent="0.35">
      <c r="A378" s="160"/>
      <c r="B378" s="660" t="s">
        <v>35</v>
      </c>
      <c r="C378" s="661"/>
      <c r="D378" s="662"/>
      <c r="E378" s="663" t="str">
        <f>IF(入力様式【No.8】!$E$9="","",入力様式【No.8】!$E$9)</f>
        <v/>
      </c>
      <c r="F378" s="664"/>
      <c r="G378" s="160"/>
      <c r="H378" s="660" t="s">
        <v>44</v>
      </c>
      <c r="I378" s="661"/>
      <c r="J378" s="661"/>
      <c r="K378" s="662"/>
      <c r="L378" s="655" t="str">
        <f>IF(入力様式【No.8】!$E14="","",入力様式【No.8】!$E14)</f>
        <v/>
      </c>
      <c r="M378" s="665"/>
      <c r="N378" s="656"/>
      <c r="P378" s="192" t="s">
        <v>97</v>
      </c>
    </row>
    <row r="379" spans="1:16" ht="10.5" customHeight="1" x14ac:dyDescent="0.35">
      <c r="A379" s="160"/>
      <c r="B379" s="160"/>
      <c r="C379" s="160"/>
      <c r="D379" s="160"/>
      <c r="E379" s="162"/>
      <c r="F379" s="162"/>
      <c r="G379" s="162"/>
      <c r="H379" s="192"/>
      <c r="I379" s="192"/>
      <c r="J379" s="160"/>
      <c r="K379" s="160"/>
      <c r="L379" s="160"/>
      <c r="M379" s="160"/>
      <c r="N379" s="160"/>
    </row>
    <row r="380" spans="1:16" ht="18.75" customHeight="1" x14ac:dyDescent="0.35">
      <c r="A380" s="160"/>
      <c r="B380" s="160" t="s">
        <v>31</v>
      </c>
      <c r="C380" s="160"/>
      <c r="D380" s="162"/>
      <c r="E380" s="162"/>
      <c r="F380" s="162"/>
      <c r="G380" s="160"/>
      <c r="H380" s="160"/>
      <c r="I380" s="160"/>
      <c r="J380" s="160"/>
      <c r="K380" s="160"/>
      <c r="L380" s="160"/>
      <c r="M380" s="160"/>
      <c r="N380" s="160"/>
    </row>
    <row r="381" spans="1:16" ht="27" customHeight="1" x14ac:dyDescent="0.35">
      <c r="A381" s="160"/>
      <c r="B381" s="672" t="s">
        <v>99</v>
      </c>
      <c r="C381" s="673"/>
      <c r="D381" s="194" t="s">
        <v>100</v>
      </c>
      <c r="E381" s="678" t="str">
        <f>IF(入力様式【No.8】!$J$7="","",入力様式【No.8】!$J$7)</f>
        <v/>
      </c>
      <c r="F381" s="679"/>
      <c r="G381" s="679"/>
      <c r="H381" s="679"/>
      <c r="I381" s="679"/>
      <c r="J381" s="679"/>
      <c r="K381" s="679"/>
      <c r="L381" s="679"/>
      <c r="M381" s="679"/>
      <c r="N381" s="680"/>
    </row>
    <row r="382" spans="1:16" ht="27" customHeight="1" x14ac:dyDescent="0.35">
      <c r="A382" s="160"/>
      <c r="B382" s="674"/>
      <c r="C382" s="675"/>
      <c r="D382" s="194" t="s">
        <v>85</v>
      </c>
      <c r="E382" s="678" t="str">
        <f>IF(入力様式【No.8】!$J$8="","",入力様式【No.8】!$J$8)</f>
        <v/>
      </c>
      <c r="F382" s="679"/>
      <c r="G382" s="679"/>
      <c r="H382" s="679"/>
      <c r="I382" s="679"/>
      <c r="J382" s="679"/>
      <c r="K382" s="679"/>
      <c r="L382" s="679"/>
      <c r="M382" s="679"/>
      <c r="N382" s="680"/>
    </row>
    <row r="383" spans="1:16" ht="27" customHeight="1" x14ac:dyDescent="0.35">
      <c r="A383" s="160"/>
      <c r="B383" s="676"/>
      <c r="C383" s="677"/>
      <c r="D383" s="194" t="s">
        <v>86</v>
      </c>
      <c r="E383" s="678" t="str">
        <f>IF(入力様式【No.8】!$J$9="","",入力様式【No.8】!$J$9)</f>
        <v/>
      </c>
      <c r="F383" s="679"/>
      <c r="G383" s="679"/>
      <c r="H383" s="679"/>
      <c r="I383" s="679"/>
      <c r="J383" s="679"/>
      <c r="K383" s="679"/>
      <c r="L383" s="679"/>
      <c r="M383" s="679"/>
      <c r="N383" s="680"/>
    </row>
    <row r="384" spans="1:16" ht="27" customHeight="1" x14ac:dyDescent="0.35">
      <c r="A384" s="160"/>
      <c r="B384" s="681" t="s">
        <v>3</v>
      </c>
      <c r="C384" s="682"/>
      <c r="D384" s="683"/>
      <c r="E384" s="678" t="str">
        <f>IF(入力様式【No.8】!$J$10="","",入力様式【No.8】!$J$10)</f>
        <v/>
      </c>
      <c r="F384" s="679"/>
      <c r="G384" s="679"/>
      <c r="H384" s="679"/>
      <c r="I384" s="679"/>
      <c r="J384" s="679"/>
      <c r="K384" s="679"/>
      <c r="L384" s="679"/>
      <c r="M384" s="679"/>
      <c r="N384" s="680"/>
      <c r="P384" s="192"/>
    </row>
    <row r="385" spans="1:16" ht="27" customHeight="1" x14ac:dyDescent="0.35">
      <c r="A385" s="160"/>
      <c r="B385" s="684" t="s">
        <v>101</v>
      </c>
      <c r="C385" s="685"/>
      <c r="D385" s="194" t="s">
        <v>102</v>
      </c>
      <c r="E385" s="678" t="str">
        <f>IF(入力様式【No.8】!$J$11="","",入力様式【No.8】!$J$11)</f>
        <v/>
      </c>
      <c r="F385" s="679"/>
      <c r="G385" s="679"/>
      <c r="H385" s="679"/>
      <c r="I385" s="679"/>
      <c r="J385" s="679"/>
      <c r="K385" s="679"/>
      <c r="L385" s="679"/>
      <c r="M385" s="679"/>
      <c r="N385" s="680"/>
      <c r="P385" s="192" t="s">
        <v>103</v>
      </c>
    </row>
    <row r="386" spans="1:16" ht="27" customHeight="1" x14ac:dyDescent="0.35">
      <c r="A386" s="160"/>
      <c r="B386" s="686"/>
      <c r="C386" s="687"/>
      <c r="D386" s="690" t="s">
        <v>104</v>
      </c>
      <c r="E386" s="692" t="s">
        <v>4</v>
      </c>
      <c r="F386" s="693"/>
      <c r="G386" s="694"/>
      <c r="H386" s="692" t="s">
        <v>41</v>
      </c>
      <c r="I386" s="693"/>
      <c r="J386" s="693"/>
      <c r="K386" s="694"/>
      <c r="L386" s="692" t="s">
        <v>42</v>
      </c>
      <c r="M386" s="693"/>
      <c r="N386" s="694"/>
      <c r="P386" s="192" t="s">
        <v>200</v>
      </c>
    </row>
    <row r="387" spans="1:16" ht="27" customHeight="1" x14ac:dyDescent="0.35">
      <c r="A387" s="160"/>
      <c r="B387" s="688"/>
      <c r="C387" s="689"/>
      <c r="D387" s="691"/>
      <c r="E387" s="663" t="str">
        <f>IF(入力様式【No.8】!$J$14="","",入力様式【No.8】!$J$14)</f>
        <v/>
      </c>
      <c r="F387" s="695"/>
      <c r="G387" s="664"/>
      <c r="H387" s="663" t="str">
        <f>IF(入力様式【No.8】!$K$14="","",入力様式【No.8】!$K$14)</f>
        <v/>
      </c>
      <c r="I387" s="695"/>
      <c r="J387" s="695"/>
      <c r="K387" s="664"/>
      <c r="L387" s="663" t="str">
        <f>IF(入力様式【No.8】!$L$14="","",入力様式【No.8】!$L$14)</f>
        <v/>
      </c>
      <c r="M387" s="695"/>
      <c r="N387" s="664"/>
    </row>
    <row r="388" spans="1:16" ht="10.5" customHeight="1" x14ac:dyDescent="0.35">
      <c r="A388" s="160"/>
      <c r="B388" s="160"/>
      <c r="C388" s="160"/>
      <c r="D388" s="160"/>
      <c r="E388" s="160"/>
      <c r="F388" s="160"/>
      <c r="G388" s="160"/>
      <c r="H388" s="160"/>
      <c r="I388" s="160"/>
      <c r="J388" s="160"/>
      <c r="K388" s="160"/>
      <c r="L388" s="160"/>
      <c r="M388" s="160"/>
      <c r="N388" s="160"/>
    </row>
    <row r="389" spans="1:16" ht="18.75" customHeight="1" x14ac:dyDescent="0.35">
      <c r="A389" s="160"/>
      <c r="B389" s="160" t="s">
        <v>105</v>
      </c>
      <c r="C389" s="160"/>
      <c r="D389" s="160"/>
      <c r="E389" s="160"/>
      <c r="F389" s="160"/>
      <c r="G389" s="160"/>
      <c r="H389" s="160"/>
      <c r="I389" s="160"/>
      <c r="J389" s="160"/>
      <c r="K389" s="160"/>
      <c r="L389" s="160"/>
      <c r="M389" s="160"/>
      <c r="N389" s="160"/>
    </row>
    <row r="390" spans="1:16" ht="26.5" customHeight="1" x14ac:dyDescent="0.35">
      <c r="A390" s="160"/>
      <c r="B390" s="681" t="s">
        <v>221</v>
      </c>
      <c r="C390" s="682"/>
      <c r="D390" s="683"/>
      <c r="E390" s="703" t="str">
        <f>IF(入力様式【No.8】!$J$16="","",入力様式【No.8】!$J$16)</f>
        <v/>
      </c>
      <c r="F390" s="704"/>
      <c r="G390" s="705"/>
      <c r="H390" s="692" t="s">
        <v>220</v>
      </c>
      <c r="I390" s="693"/>
      <c r="J390" s="693"/>
      <c r="K390" s="694"/>
      <c r="L390" s="663" t="str">
        <f>IF(入力様式【No.8】!$P$12="","",入力様式【No.8】!$P$12)</f>
        <v/>
      </c>
      <c r="M390" s="695"/>
      <c r="N390" s="195" t="s">
        <v>57</v>
      </c>
    </row>
    <row r="391" spans="1:16" ht="27.5" customHeight="1" x14ac:dyDescent="0.35">
      <c r="A391" s="160"/>
      <c r="B391" s="672" t="s">
        <v>51</v>
      </c>
      <c r="C391" s="673"/>
      <c r="D391" s="200"/>
      <c r="E391" s="706" t="s">
        <v>46</v>
      </c>
      <c r="F391" s="707"/>
      <c r="G391" s="707"/>
      <c r="H391" s="708"/>
      <c r="I391" s="709" t="s">
        <v>52</v>
      </c>
      <c r="J391" s="706" t="s">
        <v>53</v>
      </c>
      <c r="K391" s="707"/>
      <c r="L391" s="707"/>
      <c r="M391" s="707"/>
      <c r="N391" s="708"/>
    </row>
    <row r="392" spans="1:16" ht="27.5" customHeight="1" x14ac:dyDescent="0.35">
      <c r="A392" s="160"/>
      <c r="B392" s="674"/>
      <c r="C392" s="675"/>
      <c r="D392" s="194" t="s">
        <v>58</v>
      </c>
      <c r="E392" s="712" t="str">
        <f>IF(入力様式【No.8】!$J$18="","",入力様式【No.8】!$J$18)</f>
        <v/>
      </c>
      <c r="F392" s="713"/>
      <c r="G392" s="713"/>
      <c r="H392" s="714"/>
      <c r="I392" s="710"/>
      <c r="J392" s="715" t="str">
        <f>IF(入力様式【No.8】!$L$18="","",入力様式【No.8】!$L$18)</f>
        <v/>
      </c>
      <c r="K392" s="716"/>
      <c r="L392" s="716"/>
      <c r="M392" s="716"/>
      <c r="N392" s="717"/>
    </row>
    <row r="393" spans="1:16" ht="27.5" customHeight="1" x14ac:dyDescent="0.35">
      <c r="A393" s="160"/>
      <c r="B393" s="676"/>
      <c r="C393" s="677"/>
      <c r="D393" s="194" t="s">
        <v>60</v>
      </c>
      <c r="E393" s="696" t="str">
        <f>IF(入力様式【No.8】!$J$19="","",入力様式【No.8】!$J$19)</f>
        <v/>
      </c>
      <c r="F393" s="697"/>
      <c r="G393" s="697"/>
      <c r="H393" s="698"/>
      <c r="I393" s="711"/>
      <c r="J393" s="696" t="str">
        <f>IF(入力様式【No.8】!$L$19="","",入力様式【No.8】!$L$19)</f>
        <v/>
      </c>
      <c r="K393" s="697"/>
      <c r="L393" s="697"/>
      <c r="M393" s="697"/>
      <c r="N393" s="698"/>
    </row>
    <row r="394" spans="1:16" ht="27.5" customHeight="1" x14ac:dyDescent="0.35">
      <c r="A394" s="160"/>
      <c r="B394" s="681" t="s">
        <v>61</v>
      </c>
      <c r="C394" s="682"/>
      <c r="D394" s="683"/>
      <c r="E394" s="699" t="str">
        <f>IF(入力様式【No.8】!$J$20="","",入力様式【No.8】!$J$20)</f>
        <v/>
      </c>
      <c r="F394" s="700"/>
      <c r="G394" s="195" t="s">
        <v>57</v>
      </c>
      <c r="H394" s="681" t="s">
        <v>62</v>
      </c>
      <c r="I394" s="682"/>
      <c r="J394" s="682"/>
      <c r="K394" s="683"/>
      <c r="L394" s="701" t="str">
        <f>IF(入力様式【No.8】!$J$21="","",入力様式【No.8】!$J$21)</f>
        <v/>
      </c>
      <c r="M394" s="702"/>
      <c r="N394" s="196" t="s">
        <v>74</v>
      </c>
    </row>
    <row r="395" spans="1:16" ht="10.5" customHeight="1" x14ac:dyDescent="0.35">
      <c r="A395" s="160"/>
      <c r="B395" s="160"/>
      <c r="C395" s="160"/>
      <c r="D395" s="160"/>
      <c r="E395" s="160"/>
      <c r="F395" s="160"/>
      <c r="G395" s="160"/>
      <c r="H395" s="160"/>
      <c r="I395" s="160"/>
      <c r="J395" s="160"/>
      <c r="K395" s="160"/>
      <c r="L395" s="160"/>
      <c r="M395" s="160"/>
      <c r="N395" s="160"/>
    </row>
    <row r="396" spans="1:16" ht="18.75" customHeight="1" x14ac:dyDescent="0.35">
      <c r="A396" s="160"/>
      <c r="B396" s="160" t="s">
        <v>260</v>
      </c>
      <c r="C396" s="160"/>
      <c r="D396" s="160"/>
      <c r="E396" s="160"/>
      <c r="F396" s="160"/>
      <c r="G396" s="160"/>
      <c r="H396" s="160"/>
      <c r="I396" s="160"/>
      <c r="J396" s="160"/>
      <c r="K396" s="160"/>
      <c r="L396" s="160"/>
      <c r="M396" s="160"/>
      <c r="N396" s="160"/>
    </row>
    <row r="397" spans="1:16" ht="16.5" customHeight="1" x14ac:dyDescent="0.35">
      <c r="A397" s="160"/>
      <c r="B397" s="371" t="s">
        <v>106</v>
      </c>
      <c r="C397" s="740"/>
      <c r="D397" s="372"/>
      <c r="E397" s="742" t="str">
        <f>IF(入力様式【No.8】!$E$15="","",入力様式【No.8】!$E$15)</f>
        <v/>
      </c>
      <c r="F397" s="743"/>
      <c r="G397" s="744"/>
      <c r="H397" s="748" t="str">
        <f>IF(入力様式【No.8】!$N$10="","",入力様式【No.8】!$N$10)</f>
        <v/>
      </c>
      <c r="I397" s="749"/>
      <c r="J397" s="749"/>
      <c r="K397" s="750"/>
      <c r="L397" s="754" t="str">
        <f>IF(入力様式【No.8】!$P$10="","",入力様式【No.8】!$P$10)</f>
        <v/>
      </c>
      <c r="M397" s="755"/>
      <c r="N397" s="758" t="str">
        <f>IFERROR(IF($E397="計画生産量に基づいて算出",入力様式【No.8】!$R$10,"日"),"")</f>
        <v>日</v>
      </c>
      <c r="O397" s="192"/>
    </row>
    <row r="398" spans="1:16" ht="16.5" customHeight="1" x14ac:dyDescent="0.35">
      <c r="A398" s="160"/>
      <c r="B398" s="373"/>
      <c r="C398" s="741"/>
      <c r="D398" s="374"/>
      <c r="E398" s="745"/>
      <c r="F398" s="746"/>
      <c r="G398" s="747"/>
      <c r="H398" s="751"/>
      <c r="I398" s="752"/>
      <c r="J398" s="752"/>
      <c r="K398" s="753"/>
      <c r="L398" s="756"/>
      <c r="M398" s="757"/>
      <c r="N398" s="759"/>
    </row>
    <row r="399" spans="1:16" ht="27" customHeight="1" x14ac:dyDescent="0.35">
      <c r="A399" s="160"/>
      <c r="B399" s="760" t="s">
        <v>256</v>
      </c>
      <c r="C399" s="761"/>
      <c r="D399" s="762"/>
      <c r="E399" s="766" t="str">
        <f>IF(入力様式【No.8】!$P$7="","",入力様式【No.8】!$P$7)</f>
        <v/>
      </c>
      <c r="F399" s="767"/>
      <c r="G399" s="768"/>
      <c r="H399" s="772" t="s">
        <v>43</v>
      </c>
      <c r="I399" s="773"/>
      <c r="J399" s="692" t="str">
        <f>IF(入力様式【No.8】!$O$13="","",入力様式【No.8】!$O$13)</f>
        <v/>
      </c>
      <c r="K399" s="694"/>
      <c r="L399" s="718" t="str">
        <f>IF(入力様式【No.8】!$P$13="","",入力様式【No.8】!$P$13)</f>
        <v/>
      </c>
      <c r="M399" s="719"/>
      <c r="N399" s="126" t="str">
        <f>N397</f>
        <v>日</v>
      </c>
    </row>
    <row r="400" spans="1:16" ht="27" customHeight="1" x14ac:dyDescent="0.35">
      <c r="A400" s="160"/>
      <c r="B400" s="763"/>
      <c r="C400" s="764"/>
      <c r="D400" s="765"/>
      <c r="E400" s="769"/>
      <c r="F400" s="770"/>
      <c r="G400" s="771"/>
      <c r="H400" s="774"/>
      <c r="I400" s="775"/>
      <c r="J400" s="692" t="str">
        <f>IF(入力様式【No.8】!$O$14="","",入力様式【No.8】!$O$14)</f>
        <v/>
      </c>
      <c r="K400" s="694"/>
      <c r="L400" s="718">
        <f>IF(入力様式【No.8】!$P$14="","",入力様式【No.8】!$P$14)</f>
        <v>0</v>
      </c>
      <c r="M400" s="719"/>
      <c r="N400" s="126" t="str">
        <f>N399</f>
        <v>日</v>
      </c>
    </row>
    <row r="401" spans="1:16" ht="10.5" customHeight="1" x14ac:dyDescent="0.35">
      <c r="A401" s="160"/>
      <c r="B401" s="160"/>
      <c r="C401" s="160"/>
      <c r="D401" s="160"/>
      <c r="E401" s="160"/>
      <c r="H401" s="160"/>
      <c r="I401" s="160"/>
      <c r="J401" s="160"/>
      <c r="K401" s="160"/>
      <c r="L401" s="160"/>
      <c r="M401" s="160"/>
      <c r="N401" s="160"/>
    </row>
    <row r="402" spans="1:16" ht="18.75" customHeight="1" x14ac:dyDescent="0.35">
      <c r="A402" s="160"/>
      <c r="B402" s="160" t="s">
        <v>107</v>
      </c>
      <c r="C402" s="160"/>
      <c r="D402" s="160"/>
      <c r="E402" s="162"/>
      <c r="F402" s="162"/>
      <c r="G402" s="162"/>
      <c r="H402" s="160"/>
      <c r="I402" s="160"/>
      <c r="J402" s="160"/>
      <c r="K402" s="160"/>
      <c r="L402" s="160"/>
      <c r="M402" s="160"/>
      <c r="N402" s="160"/>
    </row>
    <row r="403" spans="1:16" ht="18.5" customHeight="1" x14ac:dyDescent="0.35">
      <c r="A403" s="160"/>
      <c r="B403" s="804" t="s">
        <v>108</v>
      </c>
      <c r="C403" s="805"/>
      <c r="D403" s="805"/>
      <c r="E403" s="805"/>
      <c r="F403" s="805"/>
      <c r="G403" s="806"/>
      <c r="H403" s="515" t="str">
        <f>IF(入力様式【No.8】!$P$17="","",入力様式【No.8】!$P$17)</f>
        <v/>
      </c>
      <c r="I403" s="516"/>
      <c r="J403" s="516"/>
      <c r="K403" s="516"/>
      <c r="L403" s="517"/>
      <c r="M403" s="726" t="str">
        <f>IF(入力様式【No.8】!$Q$17="","",入力様式【No.8】!$Q$17)</f>
        <v/>
      </c>
      <c r="N403" s="727"/>
    </row>
    <row r="404" spans="1:16" ht="18.75" customHeight="1" x14ac:dyDescent="0.35">
      <c r="A404" s="160"/>
      <c r="B404" s="807"/>
      <c r="C404" s="808"/>
      <c r="D404" s="808"/>
      <c r="E404" s="808"/>
      <c r="F404" s="808"/>
      <c r="G404" s="809"/>
      <c r="H404" s="518"/>
      <c r="I404" s="519"/>
      <c r="J404" s="519"/>
      <c r="K404" s="519"/>
      <c r="L404" s="520"/>
      <c r="M404" s="728"/>
      <c r="N404" s="729"/>
    </row>
    <row r="405" spans="1:16" ht="12" customHeight="1" x14ac:dyDescent="0.35">
      <c r="A405" s="160"/>
      <c r="B405" s="160"/>
      <c r="C405" s="160"/>
      <c r="D405" s="160"/>
      <c r="E405" s="160"/>
      <c r="F405" s="160"/>
      <c r="H405" s="160"/>
      <c r="I405" s="160"/>
      <c r="J405" s="160"/>
      <c r="K405" s="160"/>
      <c r="L405" s="160"/>
      <c r="M405" s="197"/>
      <c r="N405" s="197"/>
    </row>
    <row r="406" spans="1:16" ht="18.75" customHeight="1" thickBot="1" x14ac:dyDescent="0.4">
      <c r="A406" s="160"/>
      <c r="B406" s="160" t="s">
        <v>249</v>
      </c>
      <c r="C406" s="160"/>
      <c r="D406" s="160"/>
      <c r="E406" s="162"/>
      <c r="F406" s="162"/>
      <c r="H406" s="198"/>
      <c r="I406" s="198"/>
      <c r="J406" s="198"/>
      <c r="K406" s="198"/>
      <c r="L406" s="198"/>
      <c r="M406" s="160"/>
      <c r="N406" s="160"/>
    </row>
    <row r="407" spans="1:16" ht="18.75" customHeight="1" x14ac:dyDescent="0.35">
      <c r="A407" s="160"/>
      <c r="B407" s="810" t="s">
        <v>228</v>
      </c>
      <c r="C407" s="811"/>
      <c r="D407" s="811"/>
      <c r="E407" s="811"/>
      <c r="F407" s="811"/>
      <c r="G407" s="812"/>
      <c r="H407" s="782" t="str">
        <f>IF(入力様式【No.8】!$P$19="","",入力様式【No.8】!$P$19)</f>
        <v/>
      </c>
      <c r="I407" s="783"/>
      <c r="J407" s="783"/>
      <c r="K407" s="783"/>
      <c r="L407" s="784"/>
      <c r="M407" s="788" t="str">
        <f>IF(入力様式【No.8】!$Q$19="","",入力様式【No.8】!$Q$19)</f>
        <v/>
      </c>
      <c r="N407" s="789"/>
    </row>
    <row r="408" spans="1:16" ht="18.75" customHeight="1" thickBot="1" x14ac:dyDescent="0.4">
      <c r="A408" s="160"/>
      <c r="B408" s="813"/>
      <c r="C408" s="814"/>
      <c r="D408" s="814"/>
      <c r="E408" s="814"/>
      <c r="F408" s="814"/>
      <c r="G408" s="815"/>
      <c r="H408" s="785"/>
      <c r="I408" s="786"/>
      <c r="J408" s="786"/>
      <c r="K408" s="786"/>
      <c r="L408" s="787"/>
      <c r="M408" s="790"/>
      <c r="N408" s="791"/>
    </row>
    <row r="409" spans="1:16" ht="18.75" customHeight="1" x14ac:dyDescent="0.35">
      <c r="A409" s="160"/>
      <c r="B409" s="160"/>
      <c r="C409" s="160"/>
      <c r="D409" s="160"/>
      <c r="E409" s="199"/>
      <c r="F409" s="199"/>
      <c r="H409" s="160"/>
      <c r="I409" s="160"/>
      <c r="J409" s="160"/>
      <c r="K409" s="160"/>
      <c r="L409" s="160"/>
      <c r="M409" s="160"/>
      <c r="N409" s="160"/>
    </row>
    <row r="410" spans="1:16" ht="18.75" customHeight="1" thickBot="1" x14ac:dyDescent="0.4">
      <c r="A410" s="160"/>
      <c r="B410" s="160" t="s">
        <v>229</v>
      </c>
      <c r="P410" s="192" t="s">
        <v>97</v>
      </c>
    </row>
    <row r="411" spans="1:16" ht="18.75" customHeight="1" x14ac:dyDescent="0.35">
      <c r="A411" s="160"/>
      <c r="B411" s="776" t="s">
        <v>230</v>
      </c>
      <c r="C411" s="777"/>
      <c r="D411" s="777"/>
      <c r="E411" s="777"/>
      <c r="F411" s="777"/>
      <c r="G411" s="778"/>
      <c r="H411" s="782" t="str">
        <f>IF(H407="","",ROUNDDOWN(H407*INDEX(※エネルギー種別!F$2:F$33,MATCH(L377,※エネルギー種別!D$2:D$33,0))*0.0258/1000,3))</f>
        <v/>
      </c>
      <c r="I411" s="783"/>
      <c r="J411" s="783"/>
      <c r="K411" s="783"/>
      <c r="L411" s="784"/>
      <c r="M411" s="788" t="str">
        <f>IF(H411="","","kl")</f>
        <v/>
      </c>
      <c r="N411" s="789"/>
    </row>
    <row r="412" spans="1:16" ht="18.75" customHeight="1" thickBot="1" x14ac:dyDescent="0.4">
      <c r="A412" s="160"/>
      <c r="B412" s="779"/>
      <c r="C412" s="780"/>
      <c r="D412" s="780"/>
      <c r="E412" s="780"/>
      <c r="F412" s="780"/>
      <c r="G412" s="781"/>
      <c r="H412" s="785"/>
      <c r="I412" s="786"/>
      <c r="J412" s="786"/>
      <c r="K412" s="786"/>
      <c r="L412" s="787"/>
      <c r="M412" s="790"/>
      <c r="N412" s="791"/>
    </row>
    <row r="413" spans="1:16" ht="12.5" customHeight="1" x14ac:dyDescent="0.35">
      <c r="A413" s="160"/>
      <c r="B413" s="160"/>
      <c r="C413" s="160"/>
      <c r="D413" s="160"/>
      <c r="E413" s="160"/>
      <c r="F413" s="160"/>
      <c r="G413" s="160"/>
      <c r="H413" s="160"/>
      <c r="I413" s="160"/>
      <c r="J413" s="160"/>
      <c r="K413" s="160"/>
      <c r="L413" s="160"/>
      <c r="M413" s="160"/>
      <c r="N413" s="160"/>
    </row>
    <row r="414" spans="1:16" ht="18.75" customHeight="1" x14ac:dyDescent="0.35">
      <c r="A414" s="160"/>
      <c r="B414" s="160" t="s">
        <v>55</v>
      </c>
      <c r="C414" s="160"/>
      <c r="D414" s="160"/>
      <c r="E414" s="160"/>
      <c r="F414" s="160"/>
      <c r="G414" s="160"/>
      <c r="H414" s="160"/>
      <c r="I414" s="160"/>
      <c r="J414" s="160"/>
      <c r="K414" s="160"/>
      <c r="L414" s="160"/>
      <c r="M414" s="160"/>
      <c r="N414" s="160"/>
    </row>
    <row r="415" spans="1:16" ht="18.75" customHeight="1" x14ac:dyDescent="0.35">
      <c r="A415" s="160"/>
      <c r="B415" s="792" t="str">
        <f>IF(入力様式【No.8】!$S$18="","",入力様式【No.8】!$S$18)</f>
        <v/>
      </c>
      <c r="C415" s="793"/>
      <c r="D415" s="793"/>
      <c r="E415" s="793"/>
      <c r="F415" s="793"/>
      <c r="G415" s="793"/>
      <c r="H415" s="793"/>
      <c r="I415" s="793"/>
      <c r="J415" s="793"/>
      <c r="K415" s="793"/>
      <c r="L415" s="793"/>
      <c r="M415" s="793"/>
      <c r="N415" s="794"/>
    </row>
    <row r="416" spans="1:16" ht="18.75" customHeight="1" x14ac:dyDescent="0.35">
      <c r="A416" s="160"/>
      <c r="B416" s="795"/>
      <c r="C416" s="796"/>
      <c r="D416" s="796"/>
      <c r="E416" s="796"/>
      <c r="F416" s="796"/>
      <c r="G416" s="796"/>
      <c r="H416" s="796"/>
      <c r="I416" s="796"/>
      <c r="J416" s="796"/>
      <c r="K416" s="796"/>
      <c r="L416" s="796"/>
      <c r="M416" s="796"/>
      <c r="N416" s="797"/>
    </row>
    <row r="417" spans="1:16" ht="18.75" customHeight="1" x14ac:dyDescent="0.35">
      <c r="A417" s="160"/>
      <c r="B417" s="798"/>
      <c r="C417" s="799"/>
      <c r="D417" s="799"/>
      <c r="E417" s="799"/>
      <c r="F417" s="799"/>
      <c r="G417" s="799"/>
      <c r="H417" s="799"/>
      <c r="I417" s="799"/>
      <c r="J417" s="799"/>
      <c r="K417" s="799"/>
      <c r="L417" s="799"/>
      <c r="M417" s="799"/>
      <c r="N417" s="800"/>
    </row>
    <row r="418" spans="1:16" ht="18.75" customHeight="1" x14ac:dyDescent="0.35">
      <c r="A418" s="160"/>
      <c r="B418" s="160"/>
      <c r="C418" s="160"/>
      <c r="D418" s="160"/>
      <c r="E418" s="160"/>
      <c r="F418" s="160"/>
      <c r="G418" s="160"/>
      <c r="H418" s="160"/>
      <c r="I418" s="160"/>
      <c r="J418" s="160"/>
      <c r="K418" s="160"/>
      <c r="L418" s="160"/>
      <c r="M418" s="160"/>
      <c r="N418" s="160"/>
    </row>
    <row r="419" spans="1:16" ht="40.5" customHeight="1" x14ac:dyDescent="0.35">
      <c r="A419" s="160"/>
      <c r="B419" s="671" t="s">
        <v>98</v>
      </c>
      <c r="C419" s="671"/>
      <c r="D419" s="671"/>
      <c r="E419" s="671"/>
      <c r="F419" s="671"/>
      <c r="G419" s="671"/>
      <c r="H419" s="671"/>
      <c r="I419" s="671"/>
      <c r="J419" s="671"/>
      <c r="K419" s="671"/>
      <c r="L419" s="671"/>
      <c r="M419" s="671"/>
      <c r="N419" s="671"/>
    </row>
    <row r="420" spans="1:16" ht="18.75" customHeight="1" x14ac:dyDescent="0.35">
      <c r="A420" s="160"/>
    </row>
    <row r="421" spans="1:16" ht="27" customHeight="1" x14ac:dyDescent="0.35">
      <c r="A421" s="160"/>
      <c r="B421" s="652" t="s">
        <v>10</v>
      </c>
      <c r="C421" s="653"/>
      <c r="D421" s="654"/>
      <c r="E421" s="655" t="str">
        <f>IF(入力様式【No.9】!$E$2="","",入力様式【No.9】!$E$2)</f>
        <v/>
      </c>
      <c r="F421" s="656"/>
      <c r="H421" s="652" t="s">
        <v>39</v>
      </c>
      <c r="I421" s="653"/>
      <c r="J421" s="653"/>
      <c r="K421" s="654"/>
      <c r="L421" s="657" t="e">
        <f>IF(入力様式【No.9】!#REF!="","",入力様式【No.9】!#REF!)</f>
        <v>#REF!</v>
      </c>
      <c r="M421" s="658"/>
      <c r="N421" s="659"/>
    </row>
    <row r="422" spans="1:16" ht="18.75" customHeight="1" x14ac:dyDescent="0.35">
      <c r="A422" s="160"/>
      <c r="B422" s="191"/>
      <c r="C422" s="191"/>
      <c r="D422" s="191"/>
      <c r="E422" s="191"/>
      <c r="F422" s="191"/>
      <c r="G422" s="162"/>
      <c r="H422" s="160"/>
      <c r="I422" s="160"/>
      <c r="J422" s="160"/>
      <c r="L422" s="160"/>
      <c r="M422" s="160"/>
      <c r="N422" s="160"/>
    </row>
    <row r="423" spans="1:16" ht="18.75" customHeight="1" x14ac:dyDescent="0.35">
      <c r="A423" s="160"/>
      <c r="B423" s="160" t="s">
        <v>30</v>
      </c>
      <c r="C423" s="160"/>
      <c r="D423" s="160"/>
      <c r="E423" s="162"/>
      <c r="F423" s="162"/>
      <c r="H423" s="160" t="s">
        <v>91</v>
      </c>
      <c r="I423" s="160"/>
      <c r="J423" s="160"/>
      <c r="K423" s="160"/>
      <c r="L423" s="160"/>
      <c r="M423" s="160"/>
      <c r="N423" s="160"/>
    </row>
    <row r="424" spans="1:16" ht="27" customHeight="1" x14ac:dyDescent="0.35">
      <c r="A424" s="160"/>
      <c r="B424" s="660" t="s">
        <v>32</v>
      </c>
      <c r="C424" s="661"/>
      <c r="D424" s="662"/>
      <c r="E424" s="663" t="str">
        <f>IF(入力様式【No.9】!$F$7="","",入力様式【No.9】!$E$7&amp;入力様式【No.9】!$F$7)</f>
        <v/>
      </c>
      <c r="F424" s="664"/>
      <c r="H424" s="660" t="s">
        <v>40</v>
      </c>
      <c r="I424" s="661"/>
      <c r="J424" s="661"/>
      <c r="K424" s="662"/>
      <c r="L424" s="655" t="str">
        <f>IF(入力様式【No.9】!$E12="","",入力様式【No.9】!$E12)</f>
        <v/>
      </c>
      <c r="M424" s="665"/>
      <c r="N424" s="656"/>
    </row>
    <row r="425" spans="1:16" ht="27" customHeight="1" x14ac:dyDescent="0.35">
      <c r="A425" s="160"/>
      <c r="B425" s="660" t="s">
        <v>199</v>
      </c>
      <c r="C425" s="661"/>
      <c r="D425" s="662"/>
      <c r="E425" s="663" t="str">
        <f>IF(入力様式【No.9】!$E$8="","",入力様式【No.9】!$E$8)</f>
        <v/>
      </c>
      <c r="F425" s="664"/>
      <c r="H425" s="801" t="s">
        <v>254</v>
      </c>
      <c r="I425" s="802"/>
      <c r="J425" s="802"/>
      <c r="K425" s="803"/>
      <c r="L425" s="655" t="str">
        <f>IF(入力様式【No.9】!$E13="","",入力様式【No.9】!$E13)</f>
        <v/>
      </c>
      <c r="M425" s="665"/>
      <c r="N425" s="656"/>
    </row>
    <row r="426" spans="1:16" ht="27" customHeight="1" x14ac:dyDescent="0.35">
      <c r="A426" s="160"/>
      <c r="B426" s="660" t="s">
        <v>35</v>
      </c>
      <c r="C426" s="661"/>
      <c r="D426" s="662"/>
      <c r="E426" s="663" t="str">
        <f>IF(入力様式【No.9】!$E$9="","",入力様式【No.9】!$E$9)</f>
        <v/>
      </c>
      <c r="F426" s="664"/>
      <c r="G426" s="160"/>
      <c r="H426" s="660" t="s">
        <v>44</v>
      </c>
      <c r="I426" s="661"/>
      <c r="J426" s="661"/>
      <c r="K426" s="662"/>
      <c r="L426" s="655" t="str">
        <f>IF(入力様式【No.9】!$E14="","",入力様式【No.9】!$E14)</f>
        <v/>
      </c>
      <c r="M426" s="665"/>
      <c r="N426" s="656"/>
      <c r="P426" s="192" t="s">
        <v>97</v>
      </c>
    </row>
    <row r="427" spans="1:16" ht="10.5" customHeight="1" x14ac:dyDescent="0.35">
      <c r="A427" s="160"/>
      <c r="B427" s="160"/>
      <c r="C427" s="160"/>
      <c r="D427" s="160"/>
      <c r="E427" s="162"/>
      <c r="F427" s="162"/>
      <c r="G427" s="162"/>
      <c r="H427" s="192"/>
      <c r="I427" s="192"/>
      <c r="J427" s="160"/>
      <c r="K427" s="160"/>
      <c r="L427" s="160"/>
      <c r="M427" s="160"/>
      <c r="N427" s="160"/>
    </row>
    <row r="428" spans="1:16" ht="18.75" customHeight="1" x14ac:dyDescent="0.35">
      <c r="A428" s="160"/>
      <c r="B428" s="160" t="s">
        <v>31</v>
      </c>
      <c r="C428" s="160"/>
      <c r="D428" s="162"/>
      <c r="E428" s="162"/>
      <c r="F428" s="162"/>
      <c r="G428" s="160"/>
      <c r="H428" s="160"/>
      <c r="I428" s="160"/>
      <c r="J428" s="160"/>
      <c r="K428" s="160"/>
      <c r="L428" s="160"/>
      <c r="M428" s="160"/>
      <c r="N428" s="160"/>
    </row>
    <row r="429" spans="1:16" ht="27" customHeight="1" x14ac:dyDescent="0.35">
      <c r="A429" s="160"/>
      <c r="B429" s="672" t="s">
        <v>99</v>
      </c>
      <c r="C429" s="673"/>
      <c r="D429" s="194" t="s">
        <v>100</v>
      </c>
      <c r="E429" s="678" t="str">
        <f>IF(入力様式【No.9】!$J$7="","",入力様式【No.9】!$J$7)</f>
        <v/>
      </c>
      <c r="F429" s="679"/>
      <c r="G429" s="679"/>
      <c r="H429" s="679"/>
      <c r="I429" s="679"/>
      <c r="J429" s="679"/>
      <c r="K429" s="679"/>
      <c r="L429" s="679"/>
      <c r="M429" s="679"/>
      <c r="N429" s="680"/>
    </row>
    <row r="430" spans="1:16" ht="27" customHeight="1" x14ac:dyDescent="0.35">
      <c r="A430" s="160"/>
      <c r="B430" s="674"/>
      <c r="C430" s="675"/>
      <c r="D430" s="194" t="s">
        <v>85</v>
      </c>
      <c r="E430" s="678" t="str">
        <f>IF(入力様式【No.9】!$J$8="","",入力様式【No.9】!$J$8)</f>
        <v/>
      </c>
      <c r="F430" s="679"/>
      <c r="G430" s="679"/>
      <c r="H430" s="679"/>
      <c r="I430" s="679"/>
      <c r="J430" s="679"/>
      <c r="K430" s="679"/>
      <c r="L430" s="679"/>
      <c r="M430" s="679"/>
      <c r="N430" s="680"/>
    </row>
    <row r="431" spans="1:16" ht="27" customHeight="1" x14ac:dyDescent="0.35">
      <c r="A431" s="160"/>
      <c r="B431" s="676"/>
      <c r="C431" s="677"/>
      <c r="D431" s="194" t="s">
        <v>86</v>
      </c>
      <c r="E431" s="678" t="str">
        <f>IF(入力様式【No.9】!$J$9="","",入力様式【No.9】!$J$9)</f>
        <v/>
      </c>
      <c r="F431" s="679"/>
      <c r="G431" s="679"/>
      <c r="H431" s="679"/>
      <c r="I431" s="679"/>
      <c r="J431" s="679"/>
      <c r="K431" s="679"/>
      <c r="L431" s="679"/>
      <c r="M431" s="679"/>
      <c r="N431" s="680"/>
    </row>
    <row r="432" spans="1:16" ht="27" customHeight="1" x14ac:dyDescent="0.35">
      <c r="A432" s="160"/>
      <c r="B432" s="681" t="s">
        <v>3</v>
      </c>
      <c r="C432" s="682"/>
      <c r="D432" s="683"/>
      <c r="E432" s="678" t="str">
        <f>IF(入力様式【No.9】!$J$10="","",入力様式【No.9】!$J$10)</f>
        <v/>
      </c>
      <c r="F432" s="679"/>
      <c r="G432" s="679"/>
      <c r="H432" s="679"/>
      <c r="I432" s="679"/>
      <c r="J432" s="679"/>
      <c r="K432" s="679"/>
      <c r="L432" s="679"/>
      <c r="M432" s="679"/>
      <c r="N432" s="680"/>
      <c r="P432" s="192"/>
    </row>
    <row r="433" spans="1:16" ht="27" customHeight="1" x14ac:dyDescent="0.35">
      <c r="A433" s="160"/>
      <c r="B433" s="684" t="s">
        <v>101</v>
      </c>
      <c r="C433" s="685"/>
      <c r="D433" s="194" t="s">
        <v>102</v>
      </c>
      <c r="E433" s="678" t="str">
        <f>IF(入力様式【No.9】!$J$11="","",入力様式【No.9】!$J$11)</f>
        <v/>
      </c>
      <c r="F433" s="679"/>
      <c r="G433" s="679"/>
      <c r="H433" s="679"/>
      <c r="I433" s="679"/>
      <c r="J433" s="679"/>
      <c r="K433" s="679"/>
      <c r="L433" s="679"/>
      <c r="M433" s="679"/>
      <c r="N433" s="680"/>
      <c r="P433" s="192" t="s">
        <v>103</v>
      </c>
    </row>
    <row r="434" spans="1:16" ht="27" customHeight="1" x14ac:dyDescent="0.35">
      <c r="A434" s="160"/>
      <c r="B434" s="686"/>
      <c r="C434" s="687"/>
      <c r="D434" s="690" t="s">
        <v>104</v>
      </c>
      <c r="E434" s="692" t="s">
        <v>4</v>
      </c>
      <c r="F434" s="693"/>
      <c r="G434" s="694"/>
      <c r="H434" s="692" t="s">
        <v>41</v>
      </c>
      <c r="I434" s="693"/>
      <c r="J434" s="693"/>
      <c r="K434" s="694"/>
      <c r="L434" s="692" t="s">
        <v>42</v>
      </c>
      <c r="M434" s="693"/>
      <c r="N434" s="694"/>
      <c r="P434" s="192" t="s">
        <v>200</v>
      </c>
    </row>
    <row r="435" spans="1:16" ht="27" customHeight="1" x14ac:dyDescent="0.35">
      <c r="A435" s="160"/>
      <c r="B435" s="688"/>
      <c r="C435" s="689"/>
      <c r="D435" s="691"/>
      <c r="E435" s="663" t="str">
        <f>IF(入力様式【No.9】!$J$14="","",入力様式【No.9】!$J$14)</f>
        <v/>
      </c>
      <c r="F435" s="695"/>
      <c r="G435" s="664"/>
      <c r="H435" s="663" t="str">
        <f>IF(入力様式【No.9】!$K$14="","",入力様式【No.9】!$K$14)</f>
        <v/>
      </c>
      <c r="I435" s="695"/>
      <c r="J435" s="695"/>
      <c r="K435" s="664"/>
      <c r="L435" s="663" t="str">
        <f>IF(入力様式【No.9】!$L$14="","",入力様式【No.9】!$L$14)</f>
        <v/>
      </c>
      <c r="M435" s="695"/>
      <c r="N435" s="664"/>
    </row>
    <row r="436" spans="1:16" ht="10.5" customHeight="1" x14ac:dyDescent="0.35">
      <c r="A436" s="160"/>
      <c r="B436" s="160"/>
      <c r="C436" s="160"/>
      <c r="D436" s="160"/>
      <c r="E436" s="160"/>
      <c r="F436" s="160"/>
      <c r="G436" s="160"/>
      <c r="H436" s="160"/>
      <c r="I436" s="160"/>
      <c r="J436" s="160"/>
      <c r="K436" s="160"/>
      <c r="L436" s="160"/>
      <c r="M436" s="160"/>
      <c r="N436" s="160"/>
    </row>
    <row r="437" spans="1:16" ht="18.75" customHeight="1" x14ac:dyDescent="0.35">
      <c r="A437" s="160"/>
      <c r="B437" s="160" t="s">
        <v>105</v>
      </c>
      <c r="C437" s="160"/>
      <c r="D437" s="160"/>
      <c r="E437" s="160"/>
      <c r="F437" s="160"/>
      <c r="G437" s="160"/>
      <c r="H437" s="160"/>
      <c r="I437" s="160"/>
      <c r="J437" s="160"/>
      <c r="K437" s="160"/>
      <c r="L437" s="160"/>
      <c r="M437" s="160"/>
      <c r="N437" s="160"/>
    </row>
    <row r="438" spans="1:16" ht="26.5" customHeight="1" x14ac:dyDescent="0.35">
      <c r="A438" s="160"/>
      <c r="B438" s="681" t="s">
        <v>221</v>
      </c>
      <c r="C438" s="682"/>
      <c r="D438" s="683"/>
      <c r="E438" s="703" t="str">
        <f>IF(入力様式【No.9】!$J$16="","",入力様式【No.9】!$J$16)</f>
        <v/>
      </c>
      <c r="F438" s="704"/>
      <c r="G438" s="705"/>
      <c r="H438" s="692" t="s">
        <v>220</v>
      </c>
      <c r="I438" s="693"/>
      <c r="J438" s="693"/>
      <c r="K438" s="694"/>
      <c r="L438" s="663" t="str">
        <f>IF(入力様式【No.9】!$P$12="","",入力様式【No.9】!$P$12)</f>
        <v/>
      </c>
      <c r="M438" s="695"/>
      <c r="N438" s="195" t="s">
        <v>57</v>
      </c>
    </row>
    <row r="439" spans="1:16" ht="27.5" customHeight="1" x14ac:dyDescent="0.35">
      <c r="A439" s="160"/>
      <c r="B439" s="672" t="s">
        <v>51</v>
      </c>
      <c r="C439" s="673"/>
      <c r="D439" s="200"/>
      <c r="E439" s="706" t="s">
        <v>46</v>
      </c>
      <c r="F439" s="707"/>
      <c r="G439" s="707"/>
      <c r="H439" s="708"/>
      <c r="I439" s="709" t="s">
        <v>52</v>
      </c>
      <c r="J439" s="706" t="s">
        <v>53</v>
      </c>
      <c r="K439" s="707"/>
      <c r="L439" s="707"/>
      <c r="M439" s="707"/>
      <c r="N439" s="708"/>
    </row>
    <row r="440" spans="1:16" ht="27.5" customHeight="1" x14ac:dyDescent="0.35">
      <c r="A440" s="160"/>
      <c r="B440" s="674"/>
      <c r="C440" s="675"/>
      <c r="D440" s="194" t="s">
        <v>58</v>
      </c>
      <c r="E440" s="712" t="str">
        <f>IF(入力様式【No.9】!$J$18="","",入力様式【No.9】!$J$18)</f>
        <v/>
      </c>
      <c r="F440" s="713"/>
      <c r="G440" s="713"/>
      <c r="H440" s="714"/>
      <c r="I440" s="710"/>
      <c r="J440" s="715" t="str">
        <f>IF(入力様式【No.9】!$L$18="","",入力様式【No.9】!$L$18)</f>
        <v/>
      </c>
      <c r="K440" s="716"/>
      <c r="L440" s="716"/>
      <c r="M440" s="716"/>
      <c r="N440" s="717"/>
    </row>
    <row r="441" spans="1:16" ht="27.5" customHeight="1" x14ac:dyDescent="0.35">
      <c r="A441" s="160"/>
      <c r="B441" s="676"/>
      <c r="C441" s="677"/>
      <c r="D441" s="194" t="s">
        <v>60</v>
      </c>
      <c r="E441" s="696" t="str">
        <f>IF(入力様式【No.9】!$J$19="","",入力様式【No.9】!$J$19)</f>
        <v/>
      </c>
      <c r="F441" s="697"/>
      <c r="G441" s="697"/>
      <c r="H441" s="698"/>
      <c r="I441" s="711"/>
      <c r="J441" s="696" t="str">
        <f>IF(入力様式【No.9】!$L$19="","",入力様式【No.9】!$L$19)</f>
        <v/>
      </c>
      <c r="K441" s="697"/>
      <c r="L441" s="697"/>
      <c r="M441" s="697"/>
      <c r="N441" s="698"/>
    </row>
    <row r="442" spans="1:16" ht="27.5" customHeight="1" x14ac:dyDescent="0.35">
      <c r="A442" s="160"/>
      <c r="B442" s="681" t="s">
        <v>61</v>
      </c>
      <c r="C442" s="682"/>
      <c r="D442" s="683"/>
      <c r="E442" s="699" t="str">
        <f>IF(入力様式【No.9】!$J$20="","",入力様式【No.9】!$J$20)</f>
        <v/>
      </c>
      <c r="F442" s="700"/>
      <c r="G442" s="195" t="s">
        <v>57</v>
      </c>
      <c r="H442" s="681" t="s">
        <v>62</v>
      </c>
      <c r="I442" s="682"/>
      <c r="J442" s="682"/>
      <c r="K442" s="683"/>
      <c r="L442" s="701" t="str">
        <f>IF(入力様式【No.9】!$J$21="","",入力様式【No.9】!$J$21)</f>
        <v/>
      </c>
      <c r="M442" s="702"/>
      <c r="N442" s="196" t="s">
        <v>74</v>
      </c>
    </row>
    <row r="443" spans="1:16" ht="10.5" customHeight="1" x14ac:dyDescent="0.35">
      <c r="A443" s="160"/>
      <c r="B443" s="160"/>
      <c r="C443" s="160"/>
      <c r="D443" s="160"/>
      <c r="E443" s="160"/>
      <c r="F443" s="160"/>
      <c r="G443" s="160"/>
      <c r="H443" s="160"/>
      <c r="I443" s="160"/>
      <c r="J443" s="160"/>
      <c r="K443" s="160"/>
      <c r="L443" s="160"/>
      <c r="M443" s="160"/>
      <c r="N443" s="160"/>
    </row>
    <row r="444" spans="1:16" ht="18.75" customHeight="1" x14ac:dyDescent="0.35">
      <c r="A444" s="160"/>
      <c r="B444" s="160" t="s">
        <v>260</v>
      </c>
      <c r="C444" s="160"/>
      <c r="D444" s="160"/>
      <c r="E444" s="160"/>
      <c r="F444" s="160"/>
      <c r="G444" s="160"/>
      <c r="H444" s="160"/>
      <c r="I444" s="160"/>
      <c r="J444" s="160"/>
      <c r="K444" s="160"/>
      <c r="L444" s="160"/>
      <c r="M444" s="160"/>
      <c r="N444" s="160"/>
    </row>
    <row r="445" spans="1:16" ht="16.5" customHeight="1" x14ac:dyDescent="0.35">
      <c r="A445" s="160"/>
      <c r="B445" s="371" t="s">
        <v>106</v>
      </c>
      <c r="C445" s="740"/>
      <c r="D445" s="372"/>
      <c r="E445" s="742" t="str">
        <f>IF(入力様式【No.9】!$E$15="","",入力様式【No.9】!$E$15)</f>
        <v/>
      </c>
      <c r="F445" s="743"/>
      <c r="G445" s="744"/>
      <c r="H445" s="748" t="str">
        <f>IF(入力様式【No.9】!$N$10="","",入力様式【No.9】!$N$10)</f>
        <v/>
      </c>
      <c r="I445" s="749"/>
      <c r="J445" s="749"/>
      <c r="K445" s="750"/>
      <c r="L445" s="754" t="str">
        <f>IF(入力様式【No.9】!$P$10="","",入力様式【No.9】!$P$10)</f>
        <v/>
      </c>
      <c r="M445" s="755"/>
      <c r="N445" s="758" t="str">
        <f>IFERROR(IF($E445="計画生産量に基づいて算出",入力様式【No.9】!$R$10,"日"),"")</f>
        <v>日</v>
      </c>
      <c r="O445" s="192"/>
    </row>
    <row r="446" spans="1:16" ht="16.5" customHeight="1" x14ac:dyDescent="0.35">
      <c r="A446" s="160"/>
      <c r="B446" s="373"/>
      <c r="C446" s="741"/>
      <c r="D446" s="374"/>
      <c r="E446" s="745"/>
      <c r="F446" s="746"/>
      <c r="G446" s="747"/>
      <c r="H446" s="751"/>
      <c r="I446" s="752"/>
      <c r="J446" s="752"/>
      <c r="K446" s="753"/>
      <c r="L446" s="756"/>
      <c r="M446" s="757"/>
      <c r="N446" s="759"/>
    </row>
    <row r="447" spans="1:16" ht="27" customHeight="1" x14ac:dyDescent="0.35">
      <c r="A447" s="160"/>
      <c r="B447" s="760" t="s">
        <v>256</v>
      </c>
      <c r="C447" s="761"/>
      <c r="D447" s="762"/>
      <c r="E447" s="766" t="str">
        <f>IF(入力様式【No.9】!$P$7="","",入力様式【No.9】!$P$7)</f>
        <v/>
      </c>
      <c r="F447" s="767"/>
      <c r="G447" s="768"/>
      <c r="H447" s="772" t="s">
        <v>43</v>
      </c>
      <c r="I447" s="773"/>
      <c r="J447" s="692" t="str">
        <f>IF(入力様式【No.9】!$O$13="","",入力様式【No.9】!$O$13)</f>
        <v/>
      </c>
      <c r="K447" s="694"/>
      <c r="L447" s="718" t="str">
        <f>IF(入力様式【No.9】!$P$13="","",入力様式【No.9】!$P$13)</f>
        <v/>
      </c>
      <c r="M447" s="719"/>
      <c r="N447" s="126" t="str">
        <f>N445</f>
        <v>日</v>
      </c>
    </row>
    <row r="448" spans="1:16" ht="27" customHeight="1" x14ac:dyDescent="0.35">
      <c r="A448" s="160"/>
      <c r="B448" s="763"/>
      <c r="C448" s="764"/>
      <c r="D448" s="765"/>
      <c r="E448" s="769"/>
      <c r="F448" s="770"/>
      <c r="G448" s="771"/>
      <c r="H448" s="774"/>
      <c r="I448" s="775"/>
      <c r="J448" s="692" t="str">
        <f>IF(入力様式【No.9】!$O$14="","",入力様式【No.9】!$O$14)</f>
        <v/>
      </c>
      <c r="K448" s="694"/>
      <c r="L448" s="718">
        <f>IF(入力様式【No.9】!$P$14="","",入力様式【No.9】!$P$14)</f>
        <v>0</v>
      </c>
      <c r="M448" s="719"/>
      <c r="N448" s="126" t="str">
        <f>N447</f>
        <v>日</v>
      </c>
    </row>
    <row r="449" spans="1:16" ht="10.5" customHeight="1" x14ac:dyDescent="0.35">
      <c r="A449" s="160"/>
      <c r="B449" s="160"/>
      <c r="C449" s="160"/>
      <c r="D449" s="160"/>
      <c r="E449" s="160"/>
      <c r="H449" s="160"/>
      <c r="I449" s="160"/>
      <c r="J449" s="160"/>
      <c r="K449" s="160"/>
      <c r="L449" s="160"/>
      <c r="M449" s="160"/>
      <c r="N449" s="160"/>
    </row>
    <row r="450" spans="1:16" ht="18.75" customHeight="1" x14ac:dyDescent="0.35">
      <c r="A450" s="160"/>
      <c r="B450" s="160" t="s">
        <v>107</v>
      </c>
      <c r="C450" s="160"/>
      <c r="D450" s="160"/>
      <c r="E450" s="162"/>
      <c r="F450" s="162"/>
      <c r="G450" s="162"/>
      <c r="H450" s="160"/>
      <c r="I450" s="160"/>
      <c r="J450" s="160"/>
      <c r="K450" s="160"/>
      <c r="L450" s="160"/>
      <c r="M450" s="160"/>
      <c r="N450" s="160"/>
    </row>
    <row r="451" spans="1:16" ht="18.5" customHeight="1" x14ac:dyDescent="0.35">
      <c r="A451" s="160"/>
      <c r="B451" s="804" t="s">
        <v>108</v>
      </c>
      <c r="C451" s="805"/>
      <c r="D451" s="805"/>
      <c r="E451" s="805"/>
      <c r="F451" s="805"/>
      <c r="G451" s="806"/>
      <c r="H451" s="515" t="str">
        <f>IF(入力様式【No.9】!$P$17="","",入力様式【No.9】!$P$17)</f>
        <v/>
      </c>
      <c r="I451" s="516"/>
      <c r="J451" s="516"/>
      <c r="K451" s="516"/>
      <c r="L451" s="517"/>
      <c r="M451" s="726" t="str">
        <f>IF(入力様式【No.9】!$Q$17="","",入力様式【No.9】!$Q$17)</f>
        <v/>
      </c>
      <c r="N451" s="727"/>
    </row>
    <row r="452" spans="1:16" ht="18.75" customHeight="1" x14ac:dyDescent="0.35">
      <c r="A452" s="160"/>
      <c r="B452" s="807"/>
      <c r="C452" s="808"/>
      <c r="D452" s="808"/>
      <c r="E452" s="808"/>
      <c r="F452" s="808"/>
      <c r="G452" s="809"/>
      <c r="H452" s="518"/>
      <c r="I452" s="519"/>
      <c r="J452" s="519"/>
      <c r="K452" s="519"/>
      <c r="L452" s="520"/>
      <c r="M452" s="728"/>
      <c r="N452" s="729"/>
    </row>
    <row r="453" spans="1:16" ht="12" customHeight="1" x14ac:dyDescent="0.35">
      <c r="A453" s="160"/>
      <c r="B453" s="160"/>
      <c r="C453" s="160"/>
      <c r="D453" s="160"/>
      <c r="E453" s="160"/>
      <c r="F453" s="160"/>
      <c r="H453" s="160"/>
      <c r="I453" s="160"/>
      <c r="J453" s="160"/>
      <c r="K453" s="160"/>
      <c r="L453" s="160"/>
      <c r="M453" s="197"/>
      <c r="N453" s="197"/>
    </row>
    <row r="454" spans="1:16" ht="18.75" customHeight="1" thickBot="1" x14ac:dyDescent="0.4">
      <c r="A454" s="160"/>
      <c r="B454" s="160" t="s">
        <v>249</v>
      </c>
      <c r="C454" s="160"/>
      <c r="D454" s="160"/>
      <c r="E454" s="162"/>
      <c r="F454" s="162"/>
      <c r="H454" s="198"/>
      <c r="I454" s="198"/>
      <c r="J454" s="198"/>
      <c r="K454" s="198"/>
      <c r="L454" s="198"/>
      <c r="M454" s="160"/>
      <c r="N454" s="160"/>
    </row>
    <row r="455" spans="1:16" ht="18.75" customHeight="1" x14ac:dyDescent="0.35">
      <c r="A455" s="160"/>
      <c r="B455" s="810" t="s">
        <v>228</v>
      </c>
      <c r="C455" s="811"/>
      <c r="D455" s="811"/>
      <c r="E455" s="811"/>
      <c r="F455" s="811"/>
      <c r="G455" s="812"/>
      <c r="H455" s="782" t="str">
        <f>IF(入力様式【No.9】!$P$19="","",入力様式【No.9】!$P$19)</f>
        <v/>
      </c>
      <c r="I455" s="783"/>
      <c r="J455" s="783"/>
      <c r="K455" s="783"/>
      <c r="L455" s="784"/>
      <c r="M455" s="788" t="str">
        <f>IF(入力様式【No.9】!$Q$19="","",入力様式【No.9】!$Q$19)</f>
        <v/>
      </c>
      <c r="N455" s="789"/>
    </row>
    <row r="456" spans="1:16" ht="18.75" customHeight="1" thickBot="1" x14ac:dyDescent="0.4">
      <c r="A456" s="160"/>
      <c r="B456" s="813"/>
      <c r="C456" s="814"/>
      <c r="D456" s="814"/>
      <c r="E456" s="814"/>
      <c r="F456" s="814"/>
      <c r="G456" s="815"/>
      <c r="H456" s="785"/>
      <c r="I456" s="786"/>
      <c r="J456" s="786"/>
      <c r="K456" s="786"/>
      <c r="L456" s="787"/>
      <c r="M456" s="790"/>
      <c r="N456" s="791"/>
    </row>
    <row r="457" spans="1:16" ht="18.75" customHeight="1" x14ac:dyDescent="0.35">
      <c r="A457" s="160"/>
      <c r="B457" s="160"/>
      <c r="C457" s="160"/>
      <c r="D457" s="160"/>
      <c r="E457" s="199"/>
      <c r="F457" s="199"/>
      <c r="H457" s="160"/>
      <c r="I457" s="160"/>
      <c r="J457" s="160"/>
      <c r="K457" s="160"/>
      <c r="L457" s="160"/>
      <c r="M457" s="160"/>
      <c r="N457" s="160"/>
    </row>
    <row r="458" spans="1:16" ht="18.75" customHeight="1" thickBot="1" x14ac:dyDescent="0.4">
      <c r="A458" s="160"/>
      <c r="B458" s="160" t="s">
        <v>229</v>
      </c>
      <c r="P458" s="192" t="s">
        <v>97</v>
      </c>
    </row>
    <row r="459" spans="1:16" ht="18.75" customHeight="1" x14ac:dyDescent="0.35">
      <c r="A459" s="160"/>
      <c r="B459" s="776" t="s">
        <v>230</v>
      </c>
      <c r="C459" s="777"/>
      <c r="D459" s="777"/>
      <c r="E459" s="777"/>
      <c r="F459" s="777"/>
      <c r="G459" s="778"/>
      <c r="H459" s="782" t="str">
        <f>IF(H455="","",ROUNDDOWN(H455*INDEX(※エネルギー種別!F$2:F$33,MATCH(L425,※エネルギー種別!D$2:D$33,0))*0.0258/1000,3))</f>
        <v/>
      </c>
      <c r="I459" s="783"/>
      <c r="J459" s="783"/>
      <c r="K459" s="783"/>
      <c r="L459" s="784"/>
      <c r="M459" s="788" t="str">
        <f>IF(H459="","","kl")</f>
        <v/>
      </c>
      <c r="N459" s="789"/>
    </row>
    <row r="460" spans="1:16" ht="18.75" customHeight="1" thickBot="1" x14ac:dyDescent="0.4">
      <c r="A460" s="160"/>
      <c r="B460" s="779"/>
      <c r="C460" s="780"/>
      <c r="D460" s="780"/>
      <c r="E460" s="780"/>
      <c r="F460" s="780"/>
      <c r="G460" s="781"/>
      <c r="H460" s="785"/>
      <c r="I460" s="786"/>
      <c r="J460" s="786"/>
      <c r="K460" s="786"/>
      <c r="L460" s="787"/>
      <c r="M460" s="790"/>
      <c r="N460" s="791"/>
    </row>
    <row r="461" spans="1:16" ht="12.5" customHeight="1" x14ac:dyDescent="0.35">
      <c r="A461" s="160"/>
      <c r="B461" s="160"/>
      <c r="C461" s="160"/>
      <c r="D461" s="160"/>
      <c r="E461" s="160"/>
      <c r="F461" s="160"/>
      <c r="G461" s="160"/>
      <c r="H461" s="160"/>
      <c r="I461" s="160"/>
      <c r="J461" s="160"/>
      <c r="K461" s="160"/>
      <c r="L461" s="160"/>
      <c r="M461" s="160"/>
      <c r="N461" s="160"/>
    </row>
    <row r="462" spans="1:16" ht="18.75" customHeight="1" x14ac:dyDescent="0.35">
      <c r="A462" s="160"/>
      <c r="B462" s="160" t="s">
        <v>55</v>
      </c>
      <c r="C462" s="160"/>
      <c r="D462" s="160"/>
      <c r="E462" s="160"/>
      <c r="F462" s="160"/>
      <c r="G462" s="160"/>
      <c r="H462" s="160"/>
      <c r="I462" s="160"/>
      <c r="J462" s="160"/>
      <c r="K462" s="160"/>
      <c r="L462" s="160"/>
      <c r="M462" s="160"/>
      <c r="N462" s="160"/>
    </row>
    <row r="463" spans="1:16" ht="18.75" customHeight="1" x14ac:dyDescent="0.35">
      <c r="A463" s="160"/>
      <c r="B463" s="792" t="str">
        <f>IF(入力様式【No.9】!$S$18="","",入力様式【No.9】!$S$18)</f>
        <v/>
      </c>
      <c r="C463" s="793"/>
      <c r="D463" s="793"/>
      <c r="E463" s="793"/>
      <c r="F463" s="793"/>
      <c r="G463" s="793"/>
      <c r="H463" s="793"/>
      <c r="I463" s="793"/>
      <c r="J463" s="793"/>
      <c r="K463" s="793"/>
      <c r="L463" s="793"/>
      <c r="M463" s="793"/>
      <c r="N463" s="794"/>
    </row>
    <row r="464" spans="1:16" ht="18.75" customHeight="1" x14ac:dyDescent="0.35">
      <c r="A464" s="160"/>
      <c r="B464" s="795"/>
      <c r="C464" s="796"/>
      <c r="D464" s="796"/>
      <c r="E464" s="796"/>
      <c r="F464" s="796"/>
      <c r="G464" s="796"/>
      <c r="H464" s="796"/>
      <c r="I464" s="796"/>
      <c r="J464" s="796"/>
      <c r="K464" s="796"/>
      <c r="L464" s="796"/>
      <c r="M464" s="796"/>
      <c r="N464" s="797"/>
    </row>
    <row r="465" spans="1:16" ht="18.75" customHeight="1" x14ac:dyDescent="0.35">
      <c r="A465" s="160"/>
      <c r="B465" s="798"/>
      <c r="C465" s="799"/>
      <c r="D465" s="799"/>
      <c r="E465" s="799"/>
      <c r="F465" s="799"/>
      <c r="G465" s="799"/>
      <c r="H465" s="799"/>
      <c r="I465" s="799"/>
      <c r="J465" s="799"/>
      <c r="K465" s="799"/>
      <c r="L465" s="799"/>
      <c r="M465" s="799"/>
      <c r="N465" s="800"/>
    </row>
    <row r="466" spans="1:16" ht="18.75" customHeight="1" x14ac:dyDescent="0.35">
      <c r="A466" s="160"/>
      <c r="B466" s="160"/>
      <c r="C466" s="160"/>
      <c r="D466" s="160"/>
      <c r="E466" s="160"/>
      <c r="F466" s="160"/>
      <c r="G466" s="160"/>
      <c r="H466" s="160"/>
      <c r="I466" s="160"/>
      <c r="J466" s="160"/>
      <c r="K466" s="160"/>
      <c r="L466" s="160"/>
      <c r="M466" s="160"/>
      <c r="N466" s="160"/>
    </row>
    <row r="467" spans="1:16" ht="40.5" customHeight="1" x14ac:dyDescent="0.35">
      <c r="A467" s="160"/>
      <c r="B467" s="671" t="s">
        <v>98</v>
      </c>
      <c r="C467" s="671"/>
      <c r="D467" s="671"/>
      <c r="E467" s="671"/>
      <c r="F467" s="671"/>
      <c r="G467" s="671"/>
      <c r="H467" s="671"/>
      <c r="I467" s="671"/>
      <c r="J467" s="671"/>
      <c r="K467" s="671"/>
      <c r="L467" s="671"/>
      <c r="M467" s="671"/>
      <c r="N467" s="671"/>
    </row>
    <row r="468" spans="1:16" ht="18.75" customHeight="1" x14ac:dyDescent="0.35">
      <c r="A468" s="160"/>
    </row>
    <row r="469" spans="1:16" ht="27" customHeight="1" x14ac:dyDescent="0.35">
      <c r="A469" s="160"/>
      <c r="B469" s="652" t="s">
        <v>10</v>
      </c>
      <c r="C469" s="653"/>
      <c r="D469" s="654"/>
      <c r="E469" s="655" t="str">
        <f>IF(入力様式【No.10】!$E$2="","",入力様式【No.10】!$E$2)</f>
        <v/>
      </c>
      <c r="F469" s="656"/>
      <c r="H469" s="652" t="s">
        <v>39</v>
      </c>
      <c r="I469" s="653"/>
      <c r="J469" s="653"/>
      <c r="K469" s="654"/>
      <c r="L469" s="657" t="e">
        <f>IF(入力様式【No.10】!#REF!="","",入力様式【No.10】!#REF!)</f>
        <v>#REF!</v>
      </c>
      <c r="M469" s="658"/>
      <c r="N469" s="659"/>
    </row>
    <row r="470" spans="1:16" ht="18.75" customHeight="1" x14ac:dyDescent="0.35">
      <c r="A470" s="160"/>
      <c r="B470" s="191"/>
      <c r="C470" s="191"/>
      <c r="D470" s="191"/>
      <c r="E470" s="191"/>
      <c r="F470" s="191"/>
      <c r="G470" s="162"/>
      <c r="H470" s="160"/>
      <c r="I470" s="160"/>
      <c r="J470" s="160"/>
      <c r="L470" s="160"/>
      <c r="M470" s="160"/>
      <c r="N470" s="160"/>
    </row>
    <row r="471" spans="1:16" ht="18.75" customHeight="1" x14ac:dyDescent="0.35">
      <c r="A471" s="160"/>
      <c r="B471" s="160" t="s">
        <v>30</v>
      </c>
      <c r="C471" s="160"/>
      <c r="D471" s="160"/>
      <c r="E471" s="162"/>
      <c r="F471" s="162"/>
      <c r="H471" s="160" t="s">
        <v>91</v>
      </c>
      <c r="I471" s="160"/>
      <c r="J471" s="160"/>
      <c r="K471" s="160"/>
      <c r="L471" s="160"/>
      <c r="M471" s="160"/>
      <c r="N471" s="160"/>
    </row>
    <row r="472" spans="1:16" ht="27" customHeight="1" x14ac:dyDescent="0.35">
      <c r="A472" s="160"/>
      <c r="B472" s="660" t="s">
        <v>32</v>
      </c>
      <c r="C472" s="661"/>
      <c r="D472" s="662"/>
      <c r="E472" s="663" t="str">
        <f>IF(入力様式【No.10】!$F$7="","",入力様式【No.10】!$E$7&amp;入力様式【No.10】!$F$7)</f>
        <v/>
      </c>
      <c r="F472" s="664"/>
      <c r="H472" s="660" t="s">
        <v>40</v>
      </c>
      <c r="I472" s="661"/>
      <c r="J472" s="661"/>
      <c r="K472" s="662"/>
      <c r="L472" s="655" t="str">
        <f>IF(入力様式【No.10】!$E12="","",入力様式【No.10】!$E12)</f>
        <v/>
      </c>
      <c r="M472" s="665"/>
      <c r="N472" s="656"/>
    </row>
    <row r="473" spans="1:16" ht="27" customHeight="1" x14ac:dyDescent="0.35">
      <c r="A473" s="160"/>
      <c r="B473" s="660" t="s">
        <v>199</v>
      </c>
      <c r="C473" s="661"/>
      <c r="D473" s="662"/>
      <c r="E473" s="663" t="str">
        <f>IF(入力様式【No.10】!$E$8="","",入力様式【No.10】!$E$8)</f>
        <v/>
      </c>
      <c r="F473" s="664"/>
      <c r="H473" s="801" t="s">
        <v>254</v>
      </c>
      <c r="I473" s="802"/>
      <c r="J473" s="802"/>
      <c r="K473" s="803"/>
      <c r="L473" s="655" t="str">
        <f>IF(入力様式【No.10】!$E13="","",入力様式【No.10】!$E13)</f>
        <v/>
      </c>
      <c r="M473" s="665"/>
      <c r="N473" s="656"/>
    </row>
    <row r="474" spans="1:16" ht="27" customHeight="1" x14ac:dyDescent="0.35">
      <c r="A474" s="160"/>
      <c r="B474" s="660" t="s">
        <v>35</v>
      </c>
      <c r="C474" s="661"/>
      <c r="D474" s="662"/>
      <c r="E474" s="663" t="str">
        <f>IF(入力様式【No.10】!$E$9="","",入力様式【No.10】!$E$9)</f>
        <v/>
      </c>
      <c r="F474" s="664"/>
      <c r="G474" s="160"/>
      <c r="H474" s="660" t="s">
        <v>44</v>
      </c>
      <c r="I474" s="661"/>
      <c r="J474" s="661"/>
      <c r="K474" s="662"/>
      <c r="L474" s="655" t="str">
        <f>IF(入力様式【No.10】!$E14="","",入力様式【No.10】!$E14)</f>
        <v/>
      </c>
      <c r="M474" s="665"/>
      <c r="N474" s="656"/>
      <c r="P474" s="192" t="s">
        <v>97</v>
      </c>
    </row>
    <row r="475" spans="1:16" ht="10.5" customHeight="1" x14ac:dyDescent="0.35">
      <c r="A475" s="160"/>
      <c r="B475" s="160"/>
      <c r="C475" s="160"/>
      <c r="D475" s="160"/>
      <c r="E475" s="162"/>
      <c r="F475" s="162"/>
      <c r="G475" s="162"/>
      <c r="H475" s="192"/>
      <c r="I475" s="192"/>
      <c r="J475" s="160"/>
      <c r="K475" s="160"/>
      <c r="L475" s="160"/>
      <c r="M475" s="160"/>
      <c r="N475" s="160"/>
    </row>
    <row r="476" spans="1:16" ht="18.75" customHeight="1" x14ac:dyDescent="0.35">
      <c r="A476" s="160"/>
      <c r="B476" s="160" t="s">
        <v>31</v>
      </c>
      <c r="C476" s="160"/>
      <c r="D476" s="162"/>
      <c r="E476" s="162"/>
      <c r="F476" s="162"/>
      <c r="G476" s="160"/>
      <c r="H476" s="160"/>
      <c r="I476" s="160"/>
      <c r="J476" s="160"/>
      <c r="K476" s="160"/>
      <c r="L476" s="160"/>
      <c r="M476" s="160"/>
      <c r="N476" s="160"/>
    </row>
    <row r="477" spans="1:16" ht="27" customHeight="1" x14ac:dyDescent="0.35">
      <c r="A477" s="160"/>
      <c r="B477" s="672" t="s">
        <v>99</v>
      </c>
      <c r="C477" s="673"/>
      <c r="D477" s="194" t="s">
        <v>100</v>
      </c>
      <c r="E477" s="678" t="str">
        <f>IF(入力様式【No.10】!$J$7="","",入力様式【No.10】!$J$7)</f>
        <v/>
      </c>
      <c r="F477" s="679"/>
      <c r="G477" s="679"/>
      <c r="H477" s="679"/>
      <c r="I477" s="679"/>
      <c r="J477" s="679"/>
      <c r="K477" s="679"/>
      <c r="L477" s="679"/>
      <c r="M477" s="679"/>
      <c r="N477" s="680"/>
    </row>
    <row r="478" spans="1:16" ht="27" customHeight="1" x14ac:dyDescent="0.35">
      <c r="A478" s="160"/>
      <c r="B478" s="674"/>
      <c r="C478" s="675"/>
      <c r="D478" s="194" t="s">
        <v>85</v>
      </c>
      <c r="E478" s="678" t="str">
        <f>IF(入力様式【No.10】!$J$8="","",入力様式【No.10】!$J$8)</f>
        <v/>
      </c>
      <c r="F478" s="679"/>
      <c r="G478" s="679"/>
      <c r="H478" s="679"/>
      <c r="I478" s="679"/>
      <c r="J478" s="679"/>
      <c r="K478" s="679"/>
      <c r="L478" s="679"/>
      <c r="M478" s="679"/>
      <c r="N478" s="680"/>
    </row>
    <row r="479" spans="1:16" ht="27" customHeight="1" x14ac:dyDescent="0.35">
      <c r="A479" s="160"/>
      <c r="B479" s="676"/>
      <c r="C479" s="677"/>
      <c r="D479" s="194" t="s">
        <v>86</v>
      </c>
      <c r="E479" s="678" t="str">
        <f>IF(入力様式【No.10】!$J$9="","",入力様式【No.10】!$J$9)</f>
        <v/>
      </c>
      <c r="F479" s="679"/>
      <c r="G479" s="679"/>
      <c r="H479" s="679"/>
      <c r="I479" s="679"/>
      <c r="J479" s="679"/>
      <c r="K479" s="679"/>
      <c r="L479" s="679"/>
      <c r="M479" s="679"/>
      <c r="N479" s="680"/>
    </row>
    <row r="480" spans="1:16" ht="27" customHeight="1" x14ac:dyDescent="0.35">
      <c r="A480" s="160"/>
      <c r="B480" s="681" t="s">
        <v>3</v>
      </c>
      <c r="C480" s="682"/>
      <c r="D480" s="683"/>
      <c r="E480" s="678" t="str">
        <f>IF(入力様式【No.10】!$J$10="","",入力様式【No.10】!$J$10)</f>
        <v/>
      </c>
      <c r="F480" s="679"/>
      <c r="G480" s="679"/>
      <c r="H480" s="679"/>
      <c r="I480" s="679"/>
      <c r="J480" s="679"/>
      <c r="K480" s="679"/>
      <c r="L480" s="679"/>
      <c r="M480" s="679"/>
      <c r="N480" s="680"/>
      <c r="P480" s="192"/>
    </row>
    <row r="481" spans="1:16" ht="27" customHeight="1" x14ac:dyDescent="0.35">
      <c r="A481" s="160"/>
      <c r="B481" s="684" t="s">
        <v>101</v>
      </c>
      <c r="C481" s="685"/>
      <c r="D481" s="194" t="s">
        <v>102</v>
      </c>
      <c r="E481" s="678" t="str">
        <f>IF(入力様式【No.10】!$J$11="","",入力様式【No.10】!$J$11)</f>
        <v/>
      </c>
      <c r="F481" s="679"/>
      <c r="G481" s="679"/>
      <c r="H481" s="679"/>
      <c r="I481" s="679"/>
      <c r="J481" s="679"/>
      <c r="K481" s="679"/>
      <c r="L481" s="679"/>
      <c r="M481" s="679"/>
      <c r="N481" s="680"/>
      <c r="P481" s="192" t="s">
        <v>103</v>
      </c>
    </row>
    <row r="482" spans="1:16" ht="27" customHeight="1" x14ac:dyDescent="0.35">
      <c r="A482" s="160"/>
      <c r="B482" s="686"/>
      <c r="C482" s="687"/>
      <c r="D482" s="690" t="s">
        <v>104</v>
      </c>
      <c r="E482" s="692" t="s">
        <v>4</v>
      </c>
      <c r="F482" s="693"/>
      <c r="G482" s="694"/>
      <c r="H482" s="692" t="s">
        <v>41</v>
      </c>
      <c r="I482" s="693"/>
      <c r="J482" s="693"/>
      <c r="K482" s="694"/>
      <c r="L482" s="692" t="s">
        <v>42</v>
      </c>
      <c r="M482" s="693"/>
      <c r="N482" s="694"/>
      <c r="P482" s="192" t="s">
        <v>200</v>
      </c>
    </row>
    <row r="483" spans="1:16" ht="27" customHeight="1" x14ac:dyDescent="0.35">
      <c r="A483" s="160"/>
      <c r="B483" s="688"/>
      <c r="C483" s="689"/>
      <c r="D483" s="691"/>
      <c r="E483" s="663" t="str">
        <f>IF(入力様式【No.10】!$J$14="","",入力様式【No.10】!$J$14)</f>
        <v/>
      </c>
      <c r="F483" s="695"/>
      <c r="G483" s="664"/>
      <c r="H483" s="663" t="str">
        <f>IF(入力様式【No.10】!$K$14="","",入力様式【No.10】!$K$14)</f>
        <v/>
      </c>
      <c r="I483" s="695"/>
      <c r="J483" s="695"/>
      <c r="K483" s="664"/>
      <c r="L483" s="663" t="str">
        <f>IF(入力様式【No.10】!$L$14="","",入力様式【No.10】!$L$14)</f>
        <v/>
      </c>
      <c r="M483" s="695"/>
      <c r="N483" s="664"/>
    </row>
    <row r="484" spans="1:16" ht="10.5" customHeight="1" x14ac:dyDescent="0.35">
      <c r="A484" s="160"/>
      <c r="B484" s="160"/>
      <c r="C484" s="160"/>
      <c r="D484" s="160"/>
      <c r="E484" s="160"/>
      <c r="F484" s="160"/>
      <c r="G484" s="160"/>
      <c r="H484" s="160"/>
      <c r="I484" s="160"/>
      <c r="J484" s="160"/>
      <c r="K484" s="160"/>
      <c r="L484" s="160"/>
      <c r="M484" s="160"/>
      <c r="N484" s="160"/>
    </row>
    <row r="485" spans="1:16" ht="18.75" customHeight="1" x14ac:dyDescent="0.35">
      <c r="A485" s="160"/>
      <c r="B485" s="160" t="s">
        <v>105</v>
      </c>
      <c r="C485" s="160"/>
      <c r="D485" s="160"/>
      <c r="E485" s="160"/>
      <c r="F485" s="160"/>
      <c r="G485" s="160"/>
      <c r="H485" s="160"/>
      <c r="I485" s="160"/>
      <c r="J485" s="160"/>
      <c r="K485" s="160"/>
      <c r="L485" s="160"/>
      <c r="M485" s="160"/>
      <c r="N485" s="160"/>
    </row>
    <row r="486" spans="1:16" ht="26.5" customHeight="1" x14ac:dyDescent="0.35">
      <c r="A486" s="160"/>
      <c r="B486" s="681" t="s">
        <v>221</v>
      </c>
      <c r="C486" s="682"/>
      <c r="D486" s="683"/>
      <c r="E486" s="703" t="str">
        <f>IF(入力様式【No.10】!$J$16="","",入力様式【No.10】!$J$16)</f>
        <v/>
      </c>
      <c r="F486" s="704"/>
      <c r="G486" s="705"/>
      <c r="H486" s="692" t="s">
        <v>220</v>
      </c>
      <c r="I486" s="693"/>
      <c r="J486" s="693"/>
      <c r="K486" s="694"/>
      <c r="L486" s="663" t="str">
        <f>IF(入力様式【No.10】!$P$12="","",入力様式【No.10】!$P$12)</f>
        <v/>
      </c>
      <c r="M486" s="695"/>
      <c r="N486" s="195" t="s">
        <v>57</v>
      </c>
    </row>
    <row r="487" spans="1:16" ht="27.5" customHeight="1" x14ac:dyDescent="0.35">
      <c r="A487" s="160"/>
      <c r="B487" s="672" t="s">
        <v>51</v>
      </c>
      <c r="C487" s="673"/>
      <c r="D487" s="200"/>
      <c r="E487" s="706" t="s">
        <v>46</v>
      </c>
      <c r="F487" s="707"/>
      <c r="G487" s="707"/>
      <c r="H487" s="708"/>
      <c r="I487" s="709" t="s">
        <v>52</v>
      </c>
      <c r="J487" s="706" t="s">
        <v>53</v>
      </c>
      <c r="K487" s="707"/>
      <c r="L487" s="707"/>
      <c r="M487" s="707"/>
      <c r="N487" s="708"/>
    </row>
    <row r="488" spans="1:16" ht="27.5" customHeight="1" x14ac:dyDescent="0.35">
      <c r="A488" s="160"/>
      <c r="B488" s="674"/>
      <c r="C488" s="675"/>
      <c r="D488" s="194" t="s">
        <v>58</v>
      </c>
      <c r="E488" s="712" t="str">
        <f>IF(入力様式【No.10】!$J$18="","",入力様式【No.10】!$J$18)</f>
        <v/>
      </c>
      <c r="F488" s="713"/>
      <c r="G488" s="713"/>
      <c r="H488" s="714"/>
      <c r="I488" s="710"/>
      <c r="J488" s="715" t="str">
        <f>IF(入力様式【No.10】!$L$18="","",入力様式【No.10】!$L$18)</f>
        <v/>
      </c>
      <c r="K488" s="716"/>
      <c r="L488" s="716"/>
      <c r="M488" s="716"/>
      <c r="N488" s="717"/>
    </row>
    <row r="489" spans="1:16" ht="27.5" customHeight="1" x14ac:dyDescent="0.35">
      <c r="A489" s="160"/>
      <c r="B489" s="676"/>
      <c r="C489" s="677"/>
      <c r="D489" s="194" t="s">
        <v>60</v>
      </c>
      <c r="E489" s="696" t="str">
        <f>IF(入力様式【No.10】!$J$19="","",入力様式【No.10】!$J$19)</f>
        <v/>
      </c>
      <c r="F489" s="697"/>
      <c r="G489" s="697"/>
      <c r="H489" s="698"/>
      <c r="I489" s="711"/>
      <c r="J489" s="696" t="str">
        <f>IF(入力様式【No.10】!$L$19="","",入力様式【No.10】!$L$19)</f>
        <v/>
      </c>
      <c r="K489" s="697"/>
      <c r="L489" s="697"/>
      <c r="M489" s="697"/>
      <c r="N489" s="698"/>
    </row>
    <row r="490" spans="1:16" ht="27.5" customHeight="1" x14ac:dyDescent="0.35">
      <c r="A490" s="160"/>
      <c r="B490" s="681" t="s">
        <v>61</v>
      </c>
      <c r="C490" s="682"/>
      <c r="D490" s="683"/>
      <c r="E490" s="699" t="str">
        <f>IF(入力様式【No.10】!$J$20="","",入力様式【No.10】!$J$20)</f>
        <v/>
      </c>
      <c r="F490" s="700"/>
      <c r="G490" s="195" t="s">
        <v>57</v>
      </c>
      <c r="H490" s="681" t="s">
        <v>62</v>
      </c>
      <c r="I490" s="682"/>
      <c r="J490" s="682"/>
      <c r="K490" s="683"/>
      <c r="L490" s="701" t="str">
        <f>IF(入力様式【No.10】!$J$21="","",入力様式【No.10】!$J$21)</f>
        <v/>
      </c>
      <c r="M490" s="702"/>
      <c r="N490" s="196" t="s">
        <v>74</v>
      </c>
    </row>
    <row r="491" spans="1:16" ht="10.5" customHeight="1" x14ac:dyDescent="0.35">
      <c r="A491" s="160"/>
      <c r="B491" s="160"/>
      <c r="C491" s="160"/>
      <c r="D491" s="160"/>
      <c r="E491" s="160"/>
      <c r="F491" s="160"/>
      <c r="G491" s="160"/>
      <c r="H491" s="160"/>
      <c r="I491" s="160"/>
      <c r="J491" s="160"/>
      <c r="K491" s="160"/>
      <c r="L491" s="160"/>
      <c r="M491" s="160"/>
      <c r="N491" s="160"/>
    </row>
    <row r="492" spans="1:16" ht="18.75" customHeight="1" x14ac:dyDescent="0.35">
      <c r="A492" s="160"/>
      <c r="B492" s="160" t="s">
        <v>260</v>
      </c>
      <c r="C492" s="160"/>
      <c r="D492" s="160"/>
      <c r="E492" s="160"/>
      <c r="F492" s="160"/>
      <c r="G492" s="160"/>
      <c r="H492" s="160"/>
      <c r="I492" s="160"/>
      <c r="J492" s="160"/>
      <c r="K492" s="160"/>
      <c r="L492" s="160"/>
      <c r="M492" s="160"/>
      <c r="N492" s="160"/>
    </row>
    <row r="493" spans="1:16" ht="16.5" customHeight="1" x14ac:dyDescent="0.35">
      <c r="A493" s="160"/>
      <c r="B493" s="371" t="s">
        <v>106</v>
      </c>
      <c r="C493" s="740"/>
      <c r="D493" s="372"/>
      <c r="E493" s="742" t="str">
        <f>IF(入力様式【No.10】!$E$15="","",入力様式【No.10】!$E$15)</f>
        <v/>
      </c>
      <c r="F493" s="743"/>
      <c r="G493" s="744"/>
      <c r="H493" s="748" t="str">
        <f>IF(入力様式【No.10】!$N$10="","",入力様式【No.10】!$N$10)</f>
        <v/>
      </c>
      <c r="I493" s="749"/>
      <c r="J493" s="749"/>
      <c r="K493" s="750"/>
      <c r="L493" s="754" t="str">
        <f>IF(入力様式【No.10】!$P$10="","",入力様式【No.10】!$P$10)</f>
        <v/>
      </c>
      <c r="M493" s="755"/>
      <c r="N493" s="758" t="str">
        <f>IFERROR(IF($E493="計画生産量に基づいて算出",入力様式【No.10】!$R$10,"日"),"")</f>
        <v>日</v>
      </c>
      <c r="O493" s="192"/>
    </row>
    <row r="494" spans="1:16" ht="16.5" customHeight="1" x14ac:dyDescent="0.35">
      <c r="A494" s="160"/>
      <c r="B494" s="373"/>
      <c r="C494" s="741"/>
      <c r="D494" s="374"/>
      <c r="E494" s="745"/>
      <c r="F494" s="746"/>
      <c r="G494" s="747"/>
      <c r="H494" s="751"/>
      <c r="I494" s="752"/>
      <c r="J494" s="752"/>
      <c r="K494" s="753"/>
      <c r="L494" s="756"/>
      <c r="M494" s="757"/>
      <c r="N494" s="759"/>
    </row>
    <row r="495" spans="1:16" ht="27" customHeight="1" x14ac:dyDescent="0.35">
      <c r="A495" s="160"/>
      <c r="B495" s="760" t="s">
        <v>256</v>
      </c>
      <c r="C495" s="761"/>
      <c r="D495" s="762"/>
      <c r="E495" s="766" t="str">
        <f>IF(入力様式【No.10】!$P$7="","",入力様式【No.10】!$P$7)</f>
        <v/>
      </c>
      <c r="F495" s="767"/>
      <c r="G495" s="768"/>
      <c r="H495" s="772" t="s">
        <v>43</v>
      </c>
      <c r="I495" s="773"/>
      <c r="J495" s="692" t="str">
        <f>IF(入力様式【No.10】!$O$13="","",入力様式【No.10】!$O$13)</f>
        <v/>
      </c>
      <c r="K495" s="694"/>
      <c r="L495" s="718" t="str">
        <f>IF(入力様式【No.10】!$P$13="","",入力様式【No.10】!$P$13)</f>
        <v/>
      </c>
      <c r="M495" s="719"/>
      <c r="N495" s="126" t="str">
        <f>N493</f>
        <v>日</v>
      </c>
    </row>
    <row r="496" spans="1:16" ht="27" customHeight="1" x14ac:dyDescent="0.35">
      <c r="A496" s="160"/>
      <c r="B496" s="763"/>
      <c r="C496" s="764"/>
      <c r="D496" s="765"/>
      <c r="E496" s="769"/>
      <c r="F496" s="770"/>
      <c r="G496" s="771"/>
      <c r="H496" s="774"/>
      <c r="I496" s="775"/>
      <c r="J496" s="692" t="str">
        <f>IF(入力様式【No.10】!$O$14="","",入力様式【No.10】!$O$14)</f>
        <v/>
      </c>
      <c r="K496" s="694"/>
      <c r="L496" s="718">
        <f>IF(入力様式【No.10】!$P$14="","",入力様式【No.10】!$P$14)</f>
        <v>0</v>
      </c>
      <c r="M496" s="719"/>
      <c r="N496" s="126" t="str">
        <f>N495</f>
        <v>日</v>
      </c>
    </row>
    <row r="497" spans="1:16" ht="10.5" customHeight="1" x14ac:dyDescent="0.35">
      <c r="A497" s="160"/>
      <c r="B497" s="160"/>
      <c r="C497" s="160"/>
      <c r="D497" s="160"/>
      <c r="E497" s="160"/>
      <c r="H497" s="160"/>
      <c r="I497" s="160"/>
      <c r="J497" s="160"/>
      <c r="K497" s="160"/>
      <c r="L497" s="160"/>
      <c r="M497" s="160"/>
      <c r="N497" s="160"/>
    </row>
    <row r="498" spans="1:16" ht="18.75" customHeight="1" x14ac:dyDescent="0.35">
      <c r="A498" s="160"/>
      <c r="B498" s="160" t="s">
        <v>107</v>
      </c>
      <c r="C498" s="160"/>
      <c r="D498" s="160"/>
      <c r="E498" s="162"/>
      <c r="F498" s="162"/>
      <c r="G498" s="162"/>
      <c r="H498" s="160"/>
      <c r="I498" s="160"/>
      <c r="J498" s="160"/>
      <c r="K498" s="160"/>
      <c r="L498" s="160"/>
      <c r="M498" s="160"/>
      <c r="N498" s="160"/>
    </row>
    <row r="499" spans="1:16" ht="18.5" customHeight="1" x14ac:dyDescent="0.35">
      <c r="A499" s="160"/>
      <c r="B499" s="804" t="s">
        <v>108</v>
      </c>
      <c r="C499" s="805"/>
      <c r="D499" s="805"/>
      <c r="E499" s="805"/>
      <c r="F499" s="805"/>
      <c r="G499" s="806"/>
      <c r="H499" s="515" t="str">
        <f>IF(入力様式【No.10】!$P$17="","",入力様式【No.10】!$P$17)</f>
        <v/>
      </c>
      <c r="I499" s="516"/>
      <c r="J499" s="516"/>
      <c r="K499" s="516"/>
      <c r="L499" s="517"/>
      <c r="M499" s="726" t="str">
        <f>IF(入力様式【No.10】!$Q$17="","",入力様式【No.10】!$Q$17)</f>
        <v/>
      </c>
      <c r="N499" s="727"/>
    </row>
    <row r="500" spans="1:16" ht="18.75" customHeight="1" x14ac:dyDescent="0.35">
      <c r="A500" s="160"/>
      <c r="B500" s="807"/>
      <c r="C500" s="808"/>
      <c r="D500" s="808"/>
      <c r="E500" s="808"/>
      <c r="F500" s="808"/>
      <c r="G500" s="809"/>
      <c r="H500" s="518"/>
      <c r="I500" s="519"/>
      <c r="J500" s="519"/>
      <c r="K500" s="519"/>
      <c r="L500" s="520"/>
      <c r="M500" s="728"/>
      <c r="N500" s="729"/>
    </row>
    <row r="501" spans="1:16" ht="12" customHeight="1" x14ac:dyDescent="0.35">
      <c r="A501" s="160"/>
      <c r="B501" s="160"/>
      <c r="C501" s="160"/>
      <c r="D501" s="160"/>
      <c r="E501" s="160"/>
      <c r="F501" s="160"/>
      <c r="H501" s="160"/>
      <c r="I501" s="160"/>
      <c r="J501" s="160"/>
      <c r="K501" s="160"/>
      <c r="L501" s="160"/>
      <c r="M501" s="197"/>
      <c r="N501" s="197"/>
    </row>
    <row r="502" spans="1:16" ht="18.75" customHeight="1" thickBot="1" x14ac:dyDescent="0.4">
      <c r="A502" s="160"/>
      <c r="B502" s="160" t="s">
        <v>249</v>
      </c>
      <c r="C502" s="160"/>
      <c r="D502" s="160"/>
      <c r="E502" s="162"/>
      <c r="F502" s="162"/>
      <c r="H502" s="198"/>
      <c r="I502" s="198"/>
      <c r="J502" s="198"/>
      <c r="K502" s="198"/>
      <c r="L502" s="198"/>
      <c r="M502" s="160"/>
      <c r="N502" s="160"/>
    </row>
    <row r="503" spans="1:16" ht="18.75" customHeight="1" x14ac:dyDescent="0.35">
      <c r="A503" s="160"/>
      <c r="B503" s="810" t="s">
        <v>228</v>
      </c>
      <c r="C503" s="811"/>
      <c r="D503" s="811"/>
      <c r="E503" s="811"/>
      <c r="F503" s="811"/>
      <c r="G503" s="812"/>
      <c r="H503" s="782" t="str">
        <f>IF(入力様式【No.10】!$P$19="","",入力様式【No.10】!$P$19)</f>
        <v/>
      </c>
      <c r="I503" s="783"/>
      <c r="J503" s="783"/>
      <c r="K503" s="783"/>
      <c r="L503" s="784"/>
      <c r="M503" s="788" t="str">
        <f>IF(入力様式【No.10】!$Q$19="","",入力様式【No.10】!$Q$19)</f>
        <v/>
      </c>
      <c r="N503" s="789"/>
    </row>
    <row r="504" spans="1:16" ht="18.75" customHeight="1" thickBot="1" x14ac:dyDescent="0.4">
      <c r="A504" s="160"/>
      <c r="B504" s="813"/>
      <c r="C504" s="814"/>
      <c r="D504" s="814"/>
      <c r="E504" s="814"/>
      <c r="F504" s="814"/>
      <c r="G504" s="815"/>
      <c r="H504" s="785"/>
      <c r="I504" s="786"/>
      <c r="J504" s="786"/>
      <c r="K504" s="786"/>
      <c r="L504" s="787"/>
      <c r="M504" s="790"/>
      <c r="N504" s="791"/>
    </row>
    <row r="505" spans="1:16" ht="18.75" customHeight="1" x14ac:dyDescent="0.35">
      <c r="A505" s="160"/>
      <c r="B505" s="160"/>
      <c r="C505" s="160"/>
      <c r="D505" s="160"/>
      <c r="E505" s="199"/>
      <c r="F505" s="199"/>
      <c r="H505" s="160"/>
      <c r="I505" s="160"/>
      <c r="J505" s="160"/>
      <c r="K505" s="160"/>
      <c r="L505" s="160"/>
      <c r="M505" s="160"/>
      <c r="N505" s="160"/>
    </row>
    <row r="506" spans="1:16" ht="18.75" customHeight="1" thickBot="1" x14ac:dyDescent="0.4">
      <c r="A506" s="160"/>
      <c r="B506" s="160" t="s">
        <v>229</v>
      </c>
      <c r="P506" s="192" t="s">
        <v>97</v>
      </c>
    </row>
    <row r="507" spans="1:16" ht="18.75" customHeight="1" x14ac:dyDescent="0.35">
      <c r="A507" s="160"/>
      <c r="B507" s="776" t="s">
        <v>230</v>
      </c>
      <c r="C507" s="777"/>
      <c r="D507" s="777"/>
      <c r="E507" s="777"/>
      <c r="F507" s="777"/>
      <c r="G507" s="778"/>
      <c r="H507" s="782" t="str">
        <f>IF(H503="","",ROUNDDOWN(H503*INDEX(※エネルギー種別!F$2:F$33,MATCH(L473,※エネルギー種別!D$2:D$33,0))*0.0258/1000,3))</f>
        <v/>
      </c>
      <c r="I507" s="783"/>
      <c r="J507" s="783"/>
      <c r="K507" s="783"/>
      <c r="L507" s="784"/>
      <c r="M507" s="788" t="str">
        <f>IF(H507="","","kl")</f>
        <v/>
      </c>
      <c r="N507" s="789"/>
    </row>
    <row r="508" spans="1:16" ht="18.75" customHeight="1" thickBot="1" x14ac:dyDescent="0.4">
      <c r="A508" s="160"/>
      <c r="B508" s="779"/>
      <c r="C508" s="780"/>
      <c r="D508" s="780"/>
      <c r="E508" s="780"/>
      <c r="F508" s="780"/>
      <c r="G508" s="781"/>
      <c r="H508" s="785"/>
      <c r="I508" s="786"/>
      <c r="J508" s="786"/>
      <c r="K508" s="786"/>
      <c r="L508" s="787"/>
      <c r="M508" s="790"/>
      <c r="N508" s="791"/>
    </row>
    <row r="509" spans="1:16" ht="12.5" customHeight="1" x14ac:dyDescent="0.35">
      <c r="A509" s="160"/>
      <c r="B509" s="160"/>
      <c r="C509" s="160"/>
      <c r="D509" s="160"/>
      <c r="E509" s="160"/>
      <c r="F509" s="160"/>
      <c r="G509" s="160"/>
      <c r="H509" s="160"/>
      <c r="I509" s="160"/>
      <c r="J509" s="160"/>
      <c r="K509" s="160"/>
      <c r="L509" s="160"/>
      <c r="M509" s="160"/>
      <c r="N509" s="160"/>
    </row>
    <row r="510" spans="1:16" ht="18.75" customHeight="1" x14ac:dyDescent="0.35">
      <c r="A510" s="160"/>
      <c r="B510" s="160" t="s">
        <v>55</v>
      </c>
      <c r="C510" s="160"/>
      <c r="D510" s="160"/>
      <c r="E510" s="160"/>
      <c r="F510" s="160"/>
      <c r="G510" s="160"/>
      <c r="H510" s="160"/>
      <c r="I510" s="160"/>
      <c r="J510" s="160"/>
      <c r="K510" s="160"/>
      <c r="L510" s="160"/>
      <c r="M510" s="160"/>
      <c r="N510" s="160"/>
    </row>
    <row r="511" spans="1:16" ht="18.75" customHeight="1" x14ac:dyDescent="0.35">
      <c r="A511" s="160"/>
      <c r="B511" s="792" t="str">
        <f>IF(入力様式【No.10】!$S$18="","",入力様式【No.10】!$S$18)</f>
        <v/>
      </c>
      <c r="C511" s="793"/>
      <c r="D511" s="793"/>
      <c r="E511" s="793"/>
      <c r="F511" s="793"/>
      <c r="G511" s="793"/>
      <c r="H511" s="793"/>
      <c r="I511" s="793"/>
      <c r="J511" s="793"/>
      <c r="K511" s="793"/>
      <c r="L511" s="793"/>
      <c r="M511" s="793"/>
      <c r="N511" s="794"/>
    </row>
    <row r="512" spans="1:16" ht="18.75" customHeight="1" x14ac:dyDescent="0.35">
      <c r="A512" s="160"/>
      <c r="B512" s="795"/>
      <c r="C512" s="796"/>
      <c r="D512" s="796"/>
      <c r="E512" s="796"/>
      <c r="F512" s="796"/>
      <c r="G512" s="796"/>
      <c r="H512" s="796"/>
      <c r="I512" s="796"/>
      <c r="J512" s="796"/>
      <c r="K512" s="796"/>
      <c r="L512" s="796"/>
      <c r="M512" s="796"/>
      <c r="N512" s="797"/>
    </row>
    <row r="513" spans="1:16" ht="18.75" customHeight="1" x14ac:dyDescent="0.35">
      <c r="A513" s="160"/>
      <c r="B513" s="798"/>
      <c r="C513" s="799"/>
      <c r="D513" s="799"/>
      <c r="E513" s="799"/>
      <c r="F513" s="799"/>
      <c r="G513" s="799"/>
      <c r="H513" s="799"/>
      <c r="I513" s="799"/>
      <c r="J513" s="799"/>
      <c r="K513" s="799"/>
      <c r="L513" s="799"/>
      <c r="M513" s="799"/>
      <c r="N513" s="800"/>
    </row>
    <row r="514" spans="1:16" ht="18.75" customHeight="1" x14ac:dyDescent="0.35">
      <c r="A514" s="160"/>
      <c r="B514" s="160"/>
      <c r="C514" s="160"/>
      <c r="D514" s="160"/>
      <c r="E514" s="160"/>
      <c r="F514" s="160"/>
      <c r="G514" s="160"/>
      <c r="H514" s="160"/>
      <c r="I514" s="160"/>
      <c r="J514" s="160"/>
      <c r="K514" s="160"/>
      <c r="L514" s="160"/>
      <c r="M514" s="160"/>
      <c r="N514" s="160"/>
    </row>
    <row r="515" spans="1:16" ht="40.5" customHeight="1" x14ac:dyDescent="0.35">
      <c r="A515" s="160"/>
      <c r="B515" s="671" t="s">
        <v>98</v>
      </c>
      <c r="C515" s="671"/>
      <c r="D515" s="671"/>
      <c r="E515" s="671"/>
      <c r="F515" s="671"/>
      <c r="G515" s="671"/>
      <c r="H515" s="671"/>
      <c r="I515" s="671"/>
      <c r="J515" s="671"/>
      <c r="K515" s="671"/>
      <c r="L515" s="671"/>
      <c r="M515" s="671"/>
      <c r="N515" s="671"/>
    </row>
    <row r="516" spans="1:16" ht="18.75" customHeight="1" x14ac:dyDescent="0.35">
      <c r="A516" s="160"/>
    </row>
    <row r="517" spans="1:16" ht="27" customHeight="1" x14ac:dyDescent="0.35">
      <c r="A517" s="160"/>
      <c r="B517" s="652" t="s">
        <v>10</v>
      </c>
      <c r="C517" s="653"/>
      <c r="D517" s="654"/>
      <c r="E517" s="655" t="str">
        <f>IF(入力様式【No.11】!$E$2="","",入力様式【No.11】!$E$2)</f>
        <v/>
      </c>
      <c r="F517" s="656"/>
      <c r="H517" s="652" t="s">
        <v>39</v>
      </c>
      <c r="I517" s="653"/>
      <c r="J517" s="653"/>
      <c r="K517" s="654"/>
      <c r="L517" s="657" t="e">
        <f>IF(入力様式【No.11】!#REF!="","",入力様式【No.11】!#REF!)</f>
        <v>#REF!</v>
      </c>
      <c r="M517" s="658"/>
      <c r="N517" s="659"/>
    </row>
    <row r="518" spans="1:16" ht="18.75" customHeight="1" x14ac:dyDescent="0.35">
      <c r="A518" s="160"/>
      <c r="B518" s="191"/>
      <c r="C518" s="191"/>
      <c r="D518" s="191"/>
      <c r="E518" s="191"/>
      <c r="F518" s="191"/>
      <c r="G518" s="162"/>
      <c r="H518" s="160"/>
      <c r="I518" s="160"/>
      <c r="J518" s="160"/>
      <c r="L518" s="160"/>
      <c r="M518" s="160"/>
      <c r="N518" s="160"/>
    </row>
    <row r="519" spans="1:16" ht="18.75" customHeight="1" x14ac:dyDescent="0.35">
      <c r="A519" s="160"/>
      <c r="B519" s="160" t="s">
        <v>30</v>
      </c>
      <c r="C519" s="160"/>
      <c r="D519" s="160"/>
      <c r="E519" s="162"/>
      <c r="F519" s="162"/>
      <c r="H519" s="160" t="s">
        <v>91</v>
      </c>
      <c r="I519" s="160"/>
      <c r="J519" s="160"/>
      <c r="K519" s="160"/>
      <c r="L519" s="160"/>
      <c r="M519" s="160"/>
      <c r="N519" s="160"/>
    </row>
    <row r="520" spans="1:16" ht="27" customHeight="1" x14ac:dyDescent="0.35">
      <c r="A520" s="160"/>
      <c r="B520" s="660" t="s">
        <v>32</v>
      </c>
      <c r="C520" s="661"/>
      <c r="D520" s="662"/>
      <c r="E520" s="663" t="str">
        <f>IF(入力様式【No.11】!$F$7="","",入力様式【No.11】!$E$7&amp;入力様式【No.11】!$F$7)</f>
        <v/>
      </c>
      <c r="F520" s="664"/>
      <c r="H520" s="660" t="s">
        <v>40</v>
      </c>
      <c r="I520" s="661"/>
      <c r="J520" s="661"/>
      <c r="K520" s="662"/>
      <c r="L520" s="655" t="str">
        <f>IF(入力様式【No.11】!$E12="","",入力様式【No.11】!$E12)</f>
        <v/>
      </c>
      <c r="M520" s="665"/>
      <c r="N520" s="656"/>
    </row>
    <row r="521" spans="1:16" ht="27" customHeight="1" x14ac:dyDescent="0.35">
      <c r="A521" s="160"/>
      <c r="B521" s="660" t="s">
        <v>199</v>
      </c>
      <c r="C521" s="661"/>
      <c r="D521" s="662"/>
      <c r="E521" s="663" t="str">
        <f>IF(入力様式【No.11】!$E$8="","",入力様式【No.11】!$E$8)</f>
        <v/>
      </c>
      <c r="F521" s="664"/>
      <c r="H521" s="801" t="s">
        <v>254</v>
      </c>
      <c r="I521" s="802"/>
      <c r="J521" s="802"/>
      <c r="K521" s="803"/>
      <c r="L521" s="655" t="str">
        <f>IF(入力様式【No.11】!$E13="","",入力様式【No.11】!$E13)</f>
        <v/>
      </c>
      <c r="M521" s="665"/>
      <c r="N521" s="656"/>
    </row>
    <row r="522" spans="1:16" ht="27" customHeight="1" x14ac:dyDescent="0.35">
      <c r="A522" s="160"/>
      <c r="B522" s="660" t="s">
        <v>35</v>
      </c>
      <c r="C522" s="661"/>
      <c r="D522" s="662"/>
      <c r="E522" s="663" t="str">
        <f>IF(入力様式【No.11】!$E$9="","",入力様式【No.11】!$E$9)</f>
        <v/>
      </c>
      <c r="F522" s="664"/>
      <c r="G522" s="160"/>
      <c r="H522" s="660" t="s">
        <v>44</v>
      </c>
      <c r="I522" s="661"/>
      <c r="J522" s="661"/>
      <c r="K522" s="662"/>
      <c r="L522" s="655" t="str">
        <f>IF(入力様式【No.11】!$E14="","",入力様式【No.11】!$E14)</f>
        <v/>
      </c>
      <c r="M522" s="665"/>
      <c r="N522" s="656"/>
      <c r="P522" s="192" t="s">
        <v>97</v>
      </c>
    </row>
    <row r="523" spans="1:16" ht="10.5" customHeight="1" x14ac:dyDescent="0.35">
      <c r="A523" s="160"/>
      <c r="B523" s="160"/>
      <c r="C523" s="160"/>
      <c r="D523" s="160"/>
      <c r="E523" s="162"/>
      <c r="F523" s="162"/>
      <c r="G523" s="162"/>
      <c r="H523" s="192"/>
      <c r="I523" s="192"/>
      <c r="J523" s="160"/>
      <c r="K523" s="160"/>
      <c r="L523" s="160"/>
      <c r="M523" s="160"/>
      <c r="N523" s="160"/>
    </row>
    <row r="524" spans="1:16" ht="18.75" customHeight="1" x14ac:dyDescent="0.35">
      <c r="A524" s="160"/>
      <c r="B524" s="160" t="s">
        <v>31</v>
      </c>
      <c r="C524" s="160"/>
      <c r="D524" s="162"/>
      <c r="E524" s="162"/>
      <c r="F524" s="162"/>
      <c r="G524" s="160"/>
      <c r="H524" s="160"/>
      <c r="I524" s="160"/>
      <c r="J524" s="160"/>
      <c r="K524" s="160"/>
      <c r="L524" s="160"/>
      <c r="M524" s="160"/>
      <c r="N524" s="160"/>
    </row>
    <row r="525" spans="1:16" ht="27" customHeight="1" x14ac:dyDescent="0.35">
      <c r="A525" s="160"/>
      <c r="B525" s="672" t="s">
        <v>99</v>
      </c>
      <c r="C525" s="673"/>
      <c r="D525" s="194" t="s">
        <v>100</v>
      </c>
      <c r="E525" s="678" t="str">
        <f>IF(入力様式【No.11】!$J$7="","",入力様式【No.11】!$J$7)</f>
        <v/>
      </c>
      <c r="F525" s="679"/>
      <c r="G525" s="679"/>
      <c r="H525" s="679"/>
      <c r="I525" s="679"/>
      <c r="J525" s="679"/>
      <c r="K525" s="679"/>
      <c r="L525" s="679"/>
      <c r="M525" s="679"/>
      <c r="N525" s="680"/>
    </row>
    <row r="526" spans="1:16" ht="27" customHeight="1" x14ac:dyDescent="0.35">
      <c r="A526" s="160"/>
      <c r="B526" s="674"/>
      <c r="C526" s="675"/>
      <c r="D526" s="194" t="s">
        <v>85</v>
      </c>
      <c r="E526" s="678" t="str">
        <f>IF(入力様式【No.11】!$J$8="","",入力様式【No.11】!$J$8)</f>
        <v/>
      </c>
      <c r="F526" s="679"/>
      <c r="G526" s="679"/>
      <c r="H526" s="679"/>
      <c r="I526" s="679"/>
      <c r="J526" s="679"/>
      <c r="K526" s="679"/>
      <c r="L526" s="679"/>
      <c r="M526" s="679"/>
      <c r="N526" s="680"/>
    </row>
    <row r="527" spans="1:16" ht="27" customHeight="1" x14ac:dyDescent="0.35">
      <c r="A527" s="160"/>
      <c r="B527" s="676"/>
      <c r="C527" s="677"/>
      <c r="D527" s="194" t="s">
        <v>86</v>
      </c>
      <c r="E527" s="678" t="str">
        <f>IF(入力様式【No.11】!$J$9="","",入力様式【No.11】!$J$9)</f>
        <v/>
      </c>
      <c r="F527" s="679"/>
      <c r="G527" s="679"/>
      <c r="H527" s="679"/>
      <c r="I527" s="679"/>
      <c r="J527" s="679"/>
      <c r="K527" s="679"/>
      <c r="L527" s="679"/>
      <c r="M527" s="679"/>
      <c r="N527" s="680"/>
    </row>
    <row r="528" spans="1:16" ht="27" customHeight="1" x14ac:dyDescent="0.35">
      <c r="A528" s="160"/>
      <c r="B528" s="681" t="s">
        <v>3</v>
      </c>
      <c r="C528" s="682"/>
      <c r="D528" s="683"/>
      <c r="E528" s="678" t="str">
        <f>IF(入力様式【No.11】!$J$10="","",入力様式【No.11】!$J$10)</f>
        <v/>
      </c>
      <c r="F528" s="679"/>
      <c r="G528" s="679"/>
      <c r="H528" s="679"/>
      <c r="I528" s="679"/>
      <c r="J528" s="679"/>
      <c r="K528" s="679"/>
      <c r="L528" s="679"/>
      <c r="M528" s="679"/>
      <c r="N528" s="680"/>
      <c r="P528" s="192"/>
    </row>
    <row r="529" spans="1:16" ht="27" customHeight="1" x14ac:dyDescent="0.35">
      <c r="A529" s="160"/>
      <c r="B529" s="684" t="s">
        <v>101</v>
      </c>
      <c r="C529" s="685"/>
      <c r="D529" s="194" t="s">
        <v>102</v>
      </c>
      <c r="E529" s="678" t="str">
        <f>IF(入力様式【No.11】!$J$11="","",入力様式【No.11】!$J$11)</f>
        <v/>
      </c>
      <c r="F529" s="679"/>
      <c r="G529" s="679"/>
      <c r="H529" s="679"/>
      <c r="I529" s="679"/>
      <c r="J529" s="679"/>
      <c r="K529" s="679"/>
      <c r="L529" s="679"/>
      <c r="M529" s="679"/>
      <c r="N529" s="680"/>
      <c r="P529" s="192" t="s">
        <v>103</v>
      </c>
    </row>
    <row r="530" spans="1:16" ht="27" customHeight="1" x14ac:dyDescent="0.35">
      <c r="A530" s="160"/>
      <c r="B530" s="686"/>
      <c r="C530" s="687"/>
      <c r="D530" s="690" t="s">
        <v>104</v>
      </c>
      <c r="E530" s="692" t="s">
        <v>4</v>
      </c>
      <c r="F530" s="693"/>
      <c r="G530" s="694"/>
      <c r="H530" s="692" t="s">
        <v>41</v>
      </c>
      <c r="I530" s="693"/>
      <c r="J530" s="693"/>
      <c r="K530" s="694"/>
      <c r="L530" s="692" t="s">
        <v>42</v>
      </c>
      <c r="M530" s="693"/>
      <c r="N530" s="694"/>
      <c r="P530" s="192" t="s">
        <v>200</v>
      </c>
    </row>
    <row r="531" spans="1:16" ht="27" customHeight="1" x14ac:dyDescent="0.35">
      <c r="A531" s="160"/>
      <c r="B531" s="688"/>
      <c r="C531" s="689"/>
      <c r="D531" s="691"/>
      <c r="E531" s="663" t="str">
        <f>IF(入力様式【No.11】!$J$14="","",入力様式【No.11】!$J$14)</f>
        <v/>
      </c>
      <c r="F531" s="695"/>
      <c r="G531" s="664"/>
      <c r="H531" s="663" t="str">
        <f>IF(入力様式【No.11】!$K$14="","",入力様式【No.11】!$K$14)</f>
        <v/>
      </c>
      <c r="I531" s="695"/>
      <c r="J531" s="695"/>
      <c r="K531" s="664"/>
      <c r="L531" s="663" t="str">
        <f>IF(入力様式【No.11】!$L$14="","",入力様式【No.11】!$L$14)</f>
        <v/>
      </c>
      <c r="M531" s="695"/>
      <c r="N531" s="664"/>
    </row>
    <row r="532" spans="1:16" ht="10.5" customHeight="1" x14ac:dyDescent="0.35">
      <c r="A532" s="160"/>
      <c r="B532" s="160"/>
      <c r="C532" s="160"/>
      <c r="D532" s="160"/>
      <c r="E532" s="160"/>
      <c r="F532" s="160"/>
      <c r="G532" s="160"/>
      <c r="H532" s="160"/>
      <c r="I532" s="160"/>
      <c r="J532" s="160"/>
      <c r="K532" s="160"/>
      <c r="L532" s="160"/>
      <c r="M532" s="160"/>
      <c r="N532" s="160"/>
    </row>
    <row r="533" spans="1:16" ht="18.75" customHeight="1" x14ac:dyDescent="0.35">
      <c r="A533" s="160"/>
      <c r="B533" s="160" t="s">
        <v>105</v>
      </c>
      <c r="C533" s="160"/>
      <c r="D533" s="160"/>
      <c r="E533" s="160"/>
      <c r="F533" s="160"/>
      <c r="G533" s="160"/>
      <c r="H533" s="160"/>
      <c r="I533" s="160"/>
      <c r="J533" s="160"/>
      <c r="K533" s="160"/>
      <c r="L533" s="160"/>
      <c r="M533" s="160"/>
      <c r="N533" s="160"/>
    </row>
    <row r="534" spans="1:16" ht="26.5" customHeight="1" x14ac:dyDescent="0.35">
      <c r="A534" s="160"/>
      <c r="B534" s="681" t="s">
        <v>221</v>
      </c>
      <c r="C534" s="682"/>
      <c r="D534" s="683"/>
      <c r="E534" s="703" t="str">
        <f>IF(入力様式【No.11】!$J$16="","",入力様式【No.11】!$J$16)</f>
        <v/>
      </c>
      <c r="F534" s="704"/>
      <c r="G534" s="705"/>
      <c r="H534" s="692" t="s">
        <v>220</v>
      </c>
      <c r="I534" s="693"/>
      <c r="J534" s="693"/>
      <c r="K534" s="694"/>
      <c r="L534" s="663" t="str">
        <f>IF(入力様式【No.11】!$P$12="","",入力様式【No.11】!$P$12)</f>
        <v/>
      </c>
      <c r="M534" s="695"/>
      <c r="N534" s="195" t="s">
        <v>57</v>
      </c>
    </row>
    <row r="535" spans="1:16" ht="27.5" customHeight="1" x14ac:dyDescent="0.35">
      <c r="A535" s="160"/>
      <c r="B535" s="672" t="s">
        <v>51</v>
      </c>
      <c r="C535" s="673"/>
      <c r="D535" s="200"/>
      <c r="E535" s="706" t="s">
        <v>46</v>
      </c>
      <c r="F535" s="707"/>
      <c r="G535" s="707"/>
      <c r="H535" s="708"/>
      <c r="I535" s="709" t="s">
        <v>52</v>
      </c>
      <c r="J535" s="706" t="s">
        <v>53</v>
      </c>
      <c r="K535" s="707"/>
      <c r="L535" s="707"/>
      <c r="M535" s="707"/>
      <c r="N535" s="708"/>
    </row>
    <row r="536" spans="1:16" ht="27.5" customHeight="1" x14ac:dyDescent="0.35">
      <c r="A536" s="160"/>
      <c r="B536" s="674"/>
      <c r="C536" s="675"/>
      <c r="D536" s="194" t="s">
        <v>58</v>
      </c>
      <c r="E536" s="712" t="str">
        <f>IF(入力様式【No.11】!$J$18="","",入力様式【No.11】!$J$18)</f>
        <v/>
      </c>
      <c r="F536" s="713"/>
      <c r="G536" s="713"/>
      <c r="H536" s="714"/>
      <c r="I536" s="710"/>
      <c r="J536" s="715" t="str">
        <f>IF(入力様式【No.11】!$L$18="","",入力様式【No.11】!$L$18)</f>
        <v/>
      </c>
      <c r="K536" s="716"/>
      <c r="L536" s="716"/>
      <c r="M536" s="716"/>
      <c r="N536" s="717"/>
    </row>
    <row r="537" spans="1:16" ht="27.5" customHeight="1" x14ac:dyDescent="0.35">
      <c r="A537" s="160"/>
      <c r="B537" s="676"/>
      <c r="C537" s="677"/>
      <c r="D537" s="194" t="s">
        <v>60</v>
      </c>
      <c r="E537" s="696" t="str">
        <f>IF(入力様式【No.11】!$J$19="","",入力様式【No.11】!$J$19)</f>
        <v/>
      </c>
      <c r="F537" s="697"/>
      <c r="G537" s="697"/>
      <c r="H537" s="698"/>
      <c r="I537" s="711"/>
      <c r="J537" s="696" t="str">
        <f>IF(入力様式【No.11】!$L$19="","",入力様式【No.11】!$L$19)</f>
        <v/>
      </c>
      <c r="K537" s="697"/>
      <c r="L537" s="697"/>
      <c r="M537" s="697"/>
      <c r="N537" s="698"/>
    </row>
    <row r="538" spans="1:16" ht="27.5" customHeight="1" x14ac:dyDescent="0.35">
      <c r="A538" s="160"/>
      <c r="B538" s="681" t="s">
        <v>61</v>
      </c>
      <c r="C538" s="682"/>
      <c r="D538" s="683"/>
      <c r="E538" s="699" t="str">
        <f>IF(入力様式【No.11】!$J$20="","",入力様式【No.11】!$J$20)</f>
        <v/>
      </c>
      <c r="F538" s="700"/>
      <c r="G538" s="195" t="s">
        <v>57</v>
      </c>
      <c r="H538" s="681" t="s">
        <v>62</v>
      </c>
      <c r="I538" s="682"/>
      <c r="J538" s="682"/>
      <c r="K538" s="683"/>
      <c r="L538" s="701" t="str">
        <f>IF(入力様式【No.11】!$J$21="","",入力様式【No.11】!$J$21)</f>
        <v/>
      </c>
      <c r="M538" s="702"/>
      <c r="N538" s="196" t="s">
        <v>74</v>
      </c>
    </row>
    <row r="539" spans="1:16" ht="10.5" customHeight="1" x14ac:dyDescent="0.35">
      <c r="A539" s="160"/>
      <c r="B539" s="160"/>
      <c r="C539" s="160"/>
      <c r="D539" s="160"/>
      <c r="E539" s="160"/>
      <c r="F539" s="160"/>
      <c r="G539" s="160"/>
      <c r="H539" s="160"/>
      <c r="I539" s="160"/>
      <c r="J539" s="160"/>
      <c r="K539" s="160"/>
      <c r="L539" s="160"/>
      <c r="M539" s="160"/>
      <c r="N539" s="160"/>
    </row>
    <row r="540" spans="1:16" ht="18.75" customHeight="1" x14ac:dyDescent="0.35">
      <c r="A540" s="160"/>
      <c r="B540" s="160" t="s">
        <v>260</v>
      </c>
      <c r="C540" s="160"/>
      <c r="D540" s="160"/>
      <c r="E540" s="160"/>
      <c r="F540" s="160"/>
      <c r="G540" s="160"/>
      <c r="H540" s="160"/>
      <c r="I540" s="160"/>
      <c r="J540" s="160"/>
      <c r="K540" s="160"/>
      <c r="L540" s="160"/>
      <c r="M540" s="160"/>
      <c r="N540" s="160"/>
    </row>
    <row r="541" spans="1:16" ht="16.5" customHeight="1" x14ac:dyDescent="0.35">
      <c r="A541" s="160"/>
      <c r="B541" s="371" t="s">
        <v>106</v>
      </c>
      <c r="C541" s="740"/>
      <c r="D541" s="372"/>
      <c r="E541" s="742" t="str">
        <f>IF(入力様式【No.11】!$E$15="","",入力様式【No.11】!$E$15)</f>
        <v/>
      </c>
      <c r="F541" s="743"/>
      <c r="G541" s="744"/>
      <c r="H541" s="748" t="str">
        <f>IF(入力様式【No.11】!$N$10="","",入力様式【No.11】!$N$10)</f>
        <v/>
      </c>
      <c r="I541" s="749"/>
      <c r="J541" s="749"/>
      <c r="K541" s="750"/>
      <c r="L541" s="754" t="str">
        <f>IF(入力様式【No.11】!$P$10="","",入力様式【No.11】!$P$10)</f>
        <v/>
      </c>
      <c r="M541" s="755"/>
      <c r="N541" s="758" t="str">
        <f>IFERROR(IF($E541="計画生産量に基づいて算出",入力様式【No.11】!$R$10,"日"),"")</f>
        <v>日</v>
      </c>
      <c r="O541" s="192"/>
    </row>
    <row r="542" spans="1:16" ht="16.5" customHeight="1" x14ac:dyDescent="0.35">
      <c r="A542" s="160"/>
      <c r="B542" s="373"/>
      <c r="C542" s="741"/>
      <c r="D542" s="374"/>
      <c r="E542" s="745"/>
      <c r="F542" s="746"/>
      <c r="G542" s="747"/>
      <c r="H542" s="751"/>
      <c r="I542" s="752"/>
      <c r="J542" s="752"/>
      <c r="K542" s="753"/>
      <c r="L542" s="756"/>
      <c r="M542" s="757"/>
      <c r="N542" s="759"/>
    </row>
    <row r="543" spans="1:16" ht="27" customHeight="1" x14ac:dyDescent="0.35">
      <c r="A543" s="160"/>
      <c r="B543" s="760" t="s">
        <v>256</v>
      </c>
      <c r="C543" s="761"/>
      <c r="D543" s="762"/>
      <c r="E543" s="766" t="str">
        <f>IF(入力様式【No.11】!$P$7="","",入力様式【No.11】!$P$7)</f>
        <v/>
      </c>
      <c r="F543" s="767"/>
      <c r="G543" s="768"/>
      <c r="H543" s="772" t="s">
        <v>43</v>
      </c>
      <c r="I543" s="773"/>
      <c r="J543" s="692" t="str">
        <f>IF(入力様式【No.11】!$O$13="","",入力様式【No.11】!$O$13)</f>
        <v/>
      </c>
      <c r="K543" s="694"/>
      <c r="L543" s="718" t="str">
        <f>IF(入力様式【No.11】!$P$13="","",入力様式【No.11】!$P$13)</f>
        <v/>
      </c>
      <c r="M543" s="719"/>
      <c r="N543" s="126" t="str">
        <f>N541</f>
        <v>日</v>
      </c>
    </row>
    <row r="544" spans="1:16" ht="27" customHeight="1" x14ac:dyDescent="0.35">
      <c r="A544" s="160"/>
      <c r="B544" s="763"/>
      <c r="C544" s="764"/>
      <c r="D544" s="765"/>
      <c r="E544" s="769"/>
      <c r="F544" s="770"/>
      <c r="G544" s="771"/>
      <c r="H544" s="774"/>
      <c r="I544" s="775"/>
      <c r="J544" s="692" t="str">
        <f>IF(入力様式【No.11】!$O$14="","",入力様式【No.11】!$O$14)</f>
        <v/>
      </c>
      <c r="K544" s="694"/>
      <c r="L544" s="718">
        <f>IF(入力様式【No.11】!$P$14="","",入力様式【No.11】!$P$14)</f>
        <v>0</v>
      </c>
      <c r="M544" s="719"/>
      <c r="N544" s="126" t="str">
        <f>N543</f>
        <v>日</v>
      </c>
    </row>
    <row r="545" spans="1:16" ht="10.5" customHeight="1" x14ac:dyDescent="0.35">
      <c r="A545" s="160"/>
      <c r="B545" s="160"/>
      <c r="C545" s="160"/>
      <c r="D545" s="160"/>
      <c r="E545" s="160"/>
      <c r="H545" s="160"/>
      <c r="I545" s="160"/>
      <c r="J545" s="160"/>
      <c r="K545" s="160"/>
      <c r="L545" s="160"/>
      <c r="M545" s="160"/>
      <c r="N545" s="160"/>
    </row>
    <row r="546" spans="1:16" ht="18.75" customHeight="1" x14ac:dyDescent="0.35">
      <c r="A546" s="160"/>
      <c r="B546" s="160" t="s">
        <v>107</v>
      </c>
      <c r="C546" s="160"/>
      <c r="D546" s="160"/>
      <c r="E546" s="162"/>
      <c r="F546" s="162"/>
      <c r="G546" s="162"/>
      <c r="H546" s="160"/>
      <c r="I546" s="160"/>
      <c r="J546" s="160"/>
      <c r="K546" s="160"/>
      <c r="L546" s="160"/>
      <c r="M546" s="160"/>
      <c r="N546" s="160"/>
    </row>
    <row r="547" spans="1:16" ht="18.5" customHeight="1" x14ac:dyDescent="0.35">
      <c r="A547" s="160"/>
      <c r="B547" s="804" t="s">
        <v>108</v>
      </c>
      <c r="C547" s="805"/>
      <c r="D547" s="805"/>
      <c r="E547" s="805"/>
      <c r="F547" s="805"/>
      <c r="G547" s="806"/>
      <c r="H547" s="515" t="str">
        <f>IF(入力様式【No.11】!$P$17="","",入力様式【No.11】!$P$17)</f>
        <v/>
      </c>
      <c r="I547" s="516"/>
      <c r="J547" s="516"/>
      <c r="K547" s="516"/>
      <c r="L547" s="517"/>
      <c r="M547" s="726" t="str">
        <f>IF(入力様式【No.11】!$Q$17="","",入力様式【No.11】!$Q$17)</f>
        <v/>
      </c>
      <c r="N547" s="727"/>
    </row>
    <row r="548" spans="1:16" ht="18.75" customHeight="1" x14ac:dyDescent="0.35">
      <c r="A548" s="160"/>
      <c r="B548" s="807"/>
      <c r="C548" s="808"/>
      <c r="D548" s="808"/>
      <c r="E548" s="808"/>
      <c r="F548" s="808"/>
      <c r="G548" s="809"/>
      <c r="H548" s="518"/>
      <c r="I548" s="519"/>
      <c r="J548" s="519"/>
      <c r="K548" s="519"/>
      <c r="L548" s="520"/>
      <c r="M548" s="728"/>
      <c r="N548" s="729"/>
    </row>
    <row r="549" spans="1:16" ht="12" customHeight="1" x14ac:dyDescent="0.35">
      <c r="A549" s="160"/>
      <c r="B549" s="160"/>
      <c r="C549" s="160"/>
      <c r="D549" s="160"/>
      <c r="E549" s="160"/>
      <c r="F549" s="160"/>
      <c r="H549" s="160"/>
      <c r="I549" s="160"/>
      <c r="J549" s="160"/>
      <c r="K549" s="160"/>
      <c r="L549" s="160"/>
      <c r="M549" s="197"/>
      <c r="N549" s="197"/>
    </row>
    <row r="550" spans="1:16" ht="18.75" customHeight="1" thickBot="1" x14ac:dyDescent="0.4">
      <c r="A550" s="160"/>
      <c r="B550" s="160" t="s">
        <v>249</v>
      </c>
      <c r="C550" s="160"/>
      <c r="D550" s="160"/>
      <c r="E550" s="162"/>
      <c r="F550" s="162"/>
      <c r="H550" s="198"/>
      <c r="I550" s="198"/>
      <c r="J550" s="198"/>
      <c r="K550" s="198"/>
      <c r="L550" s="198"/>
      <c r="M550" s="160"/>
      <c r="N550" s="160"/>
    </row>
    <row r="551" spans="1:16" ht="18.75" customHeight="1" x14ac:dyDescent="0.35">
      <c r="A551" s="160"/>
      <c r="B551" s="810" t="s">
        <v>228</v>
      </c>
      <c r="C551" s="811"/>
      <c r="D551" s="811"/>
      <c r="E551" s="811"/>
      <c r="F551" s="811"/>
      <c r="G551" s="812"/>
      <c r="H551" s="782" t="str">
        <f>IF(入力様式【No.11】!$P$19="","",入力様式【No.11】!$P$19)</f>
        <v/>
      </c>
      <c r="I551" s="783"/>
      <c r="J551" s="783"/>
      <c r="K551" s="783"/>
      <c r="L551" s="784"/>
      <c r="M551" s="788" t="str">
        <f>IF(入力様式【No.11】!$Q$19="","",入力様式【No.11】!$Q$19)</f>
        <v/>
      </c>
      <c r="N551" s="789"/>
    </row>
    <row r="552" spans="1:16" ht="18.75" customHeight="1" thickBot="1" x14ac:dyDescent="0.4">
      <c r="A552" s="160"/>
      <c r="B552" s="813"/>
      <c r="C552" s="814"/>
      <c r="D552" s="814"/>
      <c r="E552" s="814"/>
      <c r="F552" s="814"/>
      <c r="G552" s="815"/>
      <c r="H552" s="785"/>
      <c r="I552" s="786"/>
      <c r="J552" s="786"/>
      <c r="K552" s="786"/>
      <c r="L552" s="787"/>
      <c r="M552" s="790"/>
      <c r="N552" s="791"/>
    </row>
    <row r="553" spans="1:16" ht="18.75" customHeight="1" x14ac:dyDescent="0.35">
      <c r="A553" s="160"/>
      <c r="B553" s="160"/>
      <c r="C553" s="160"/>
      <c r="D553" s="160"/>
      <c r="E553" s="199"/>
      <c r="F553" s="199"/>
      <c r="H553" s="160"/>
      <c r="I553" s="160"/>
      <c r="J553" s="160"/>
      <c r="K553" s="160"/>
      <c r="L553" s="160"/>
      <c r="M553" s="160"/>
      <c r="N553" s="160"/>
    </row>
    <row r="554" spans="1:16" ht="18.75" customHeight="1" thickBot="1" x14ac:dyDescent="0.4">
      <c r="A554" s="160"/>
      <c r="B554" s="160" t="s">
        <v>229</v>
      </c>
      <c r="P554" s="192" t="s">
        <v>97</v>
      </c>
    </row>
    <row r="555" spans="1:16" ht="18.75" customHeight="1" x14ac:dyDescent="0.35">
      <c r="A555" s="160"/>
      <c r="B555" s="776" t="s">
        <v>230</v>
      </c>
      <c r="C555" s="777"/>
      <c r="D555" s="777"/>
      <c r="E555" s="777"/>
      <c r="F555" s="777"/>
      <c r="G555" s="778"/>
      <c r="H555" s="782" t="str">
        <f>IF(H551="","",ROUNDDOWN(H551*INDEX(※エネルギー種別!F$2:F$33,MATCH(L521,※エネルギー種別!D$2:D$33,0))*0.0258/1000,3))</f>
        <v/>
      </c>
      <c r="I555" s="783"/>
      <c r="J555" s="783"/>
      <c r="K555" s="783"/>
      <c r="L555" s="784"/>
      <c r="M555" s="788" t="str">
        <f>IF(H555="","","kl")</f>
        <v/>
      </c>
      <c r="N555" s="789"/>
    </row>
    <row r="556" spans="1:16" ht="18.75" customHeight="1" thickBot="1" x14ac:dyDescent="0.4">
      <c r="A556" s="160"/>
      <c r="B556" s="779"/>
      <c r="C556" s="780"/>
      <c r="D556" s="780"/>
      <c r="E556" s="780"/>
      <c r="F556" s="780"/>
      <c r="G556" s="781"/>
      <c r="H556" s="785"/>
      <c r="I556" s="786"/>
      <c r="J556" s="786"/>
      <c r="K556" s="786"/>
      <c r="L556" s="787"/>
      <c r="M556" s="790"/>
      <c r="N556" s="791"/>
    </row>
    <row r="557" spans="1:16" ht="12.5" customHeight="1" x14ac:dyDescent="0.35">
      <c r="A557" s="160"/>
      <c r="B557" s="160"/>
      <c r="C557" s="160"/>
      <c r="D557" s="160"/>
      <c r="E557" s="160"/>
      <c r="F557" s="160"/>
      <c r="G557" s="160"/>
      <c r="H557" s="160"/>
      <c r="I557" s="160"/>
      <c r="J557" s="160"/>
      <c r="K557" s="160"/>
      <c r="L557" s="160"/>
      <c r="M557" s="160"/>
      <c r="N557" s="160"/>
    </row>
    <row r="558" spans="1:16" ht="18.75" customHeight="1" x14ac:dyDescent="0.35">
      <c r="A558" s="160"/>
      <c r="B558" s="160" t="s">
        <v>55</v>
      </c>
      <c r="C558" s="160"/>
      <c r="D558" s="160"/>
      <c r="E558" s="160"/>
      <c r="F558" s="160"/>
      <c r="G558" s="160"/>
      <c r="H558" s="160"/>
      <c r="I558" s="160"/>
      <c r="J558" s="160"/>
      <c r="K558" s="160"/>
      <c r="L558" s="160"/>
      <c r="M558" s="160"/>
      <c r="N558" s="160"/>
    </row>
    <row r="559" spans="1:16" ht="18.75" customHeight="1" x14ac:dyDescent="0.35">
      <c r="A559" s="160"/>
      <c r="B559" s="792" t="str">
        <f>IF(入力様式【No.11】!$S$18="","",入力様式【No.11】!$S$18)</f>
        <v/>
      </c>
      <c r="C559" s="793"/>
      <c r="D559" s="793"/>
      <c r="E559" s="793"/>
      <c r="F559" s="793"/>
      <c r="G559" s="793"/>
      <c r="H559" s="793"/>
      <c r="I559" s="793"/>
      <c r="J559" s="793"/>
      <c r="K559" s="793"/>
      <c r="L559" s="793"/>
      <c r="M559" s="793"/>
      <c r="N559" s="794"/>
    </row>
    <row r="560" spans="1:16" ht="18.75" customHeight="1" x14ac:dyDescent="0.35">
      <c r="A560" s="160"/>
      <c r="B560" s="795"/>
      <c r="C560" s="796"/>
      <c r="D560" s="796"/>
      <c r="E560" s="796"/>
      <c r="F560" s="796"/>
      <c r="G560" s="796"/>
      <c r="H560" s="796"/>
      <c r="I560" s="796"/>
      <c r="J560" s="796"/>
      <c r="K560" s="796"/>
      <c r="L560" s="796"/>
      <c r="M560" s="796"/>
      <c r="N560" s="797"/>
    </row>
    <row r="561" spans="1:16" ht="18.75" customHeight="1" x14ac:dyDescent="0.35">
      <c r="A561" s="160"/>
      <c r="B561" s="798"/>
      <c r="C561" s="799"/>
      <c r="D561" s="799"/>
      <c r="E561" s="799"/>
      <c r="F561" s="799"/>
      <c r="G561" s="799"/>
      <c r="H561" s="799"/>
      <c r="I561" s="799"/>
      <c r="J561" s="799"/>
      <c r="K561" s="799"/>
      <c r="L561" s="799"/>
      <c r="M561" s="799"/>
      <c r="N561" s="800"/>
    </row>
    <row r="562" spans="1:16" ht="18.75" customHeight="1" x14ac:dyDescent="0.35">
      <c r="A562" s="160"/>
      <c r="B562" s="160"/>
      <c r="C562" s="160"/>
      <c r="D562" s="160"/>
      <c r="E562" s="160"/>
      <c r="F562" s="160"/>
      <c r="G562" s="160"/>
      <c r="H562" s="160"/>
      <c r="I562" s="160"/>
      <c r="J562" s="160"/>
      <c r="K562" s="160"/>
      <c r="L562" s="160"/>
      <c r="M562" s="160"/>
      <c r="N562" s="160"/>
    </row>
    <row r="563" spans="1:16" ht="40.5" customHeight="1" x14ac:dyDescent="0.35">
      <c r="A563" s="160"/>
      <c r="B563" s="671" t="s">
        <v>98</v>
      </c>
      <c r="C563" s="671"/>
      <c r="D563" s="671"/>
      <c r="E563" s="671"/>
      <c r="F563" s="671"/>
      <c r="G563" s="671"/>
      <c r="H563" s="671"/>
      <c r="I563" s="671"/>
      <c r="J563" s="671"/>
      <c r="K563" s="671"/>
      <c r="L563" s="671"/>
      <c r="M563" s="671"/>
      <c r="N563" s="671"/>
    </row>
    <row r="564" spans="1:16" ht="18.75" customHeight="1" x14ac:dyDescent="0.35">
      <c r="A564" s="160"/>
    </row>
    <row r="565" spans="1:16" ht="27" customHeight="1" x14ac:dyDescent="0.35">
      <c r="A565" s="160"/>
      <c r="B565" s="652" t="s">
        <v>10</v>
      </c>
      <c r="C565" s="653"/>
      <c r="D565" s="654"/>
      <c r="E565" s="655" t="str">
        <f>IF(入力様式【No.12】!$E$2="","",入力様式【No.12】!$E$2)</f>
        <v/>
      </c>
      <c r="F565" s="656"/>
      <c r="H565" s="652" t="s">
        <v>39</v>
      </c>
      <c r="I565" s="653"/>
      <c r="J565" s="653"/>
      <c r="K565" s="654"/>
      <c r="L565" s="657" t="e">
        <f>IF(入力様式【No.12】!#REF!="","",入力様式【No.12】!#REF!)</f>
        <v>#REF!</v>
      </c>
      <c r="M565" s="658"/>
      <c r="N565" s="659"/>
    </row>
    <row r="566" spans="1:16" ht="18.75" customHeight="1" x14ac:dyDescent="0.35">
      <c r="A566" s="160"/>
      <c r="B566" s="191"/>
      <c r="C566" s="191"/>
      <c r="D566" s="191"/>
      <c r="E566" s="191"/>
      <c r="F566" s="191"/>
      <c r="G566" s="162"/>
      <c r="H566" s="160"/>
      <c r="I566" s="160"/>
      <c r="J566" s="160"/>
      <c r="L566" s="160"/>
      <c r="M566" s="160"/>
      <c r="N566" s="160"/>
    </row>
    <row r="567" spans="1:16" ht="18.75" customHeight="1" x14ac:dyDescent="0.35">
      <c r="A567" s="160"/>
      <c r="B567" s="160" t="s">
        <v>30</v>
      </c>
      <c r="C567" s="160"/>
      <c r="D567" s="160"/>
      <c r="E567" s="162"/>
      <c r="F567" s="162"/>
      <c r="H567" s="160" t="s">
        <v>91</v>
      </c>
      <c r="I567" s="160"/>
      <c r="J567" s="160"/>
      <c r="K567" s="160"/>
      <c r="L567" s="160"/>
      <c r="M567" s="160"/>
      <c r="N567" s="160"/>
    </row>
    <row r="568" spans="1:16" ht="27" customHeight="1" x14ac:dyDescent="0.35">
      <c r="A568" s="160"/>
      <c r="B568" s="660" t="s">
        <v>32</v>
      </c>
      <c r="C568" s="661"/>
      <c r="D568" s="662"/>
      <c r="E568" s="663" t="str">
        <f>IF(入力様式【No.12】!$F$7="","",入力様式【No.12】!$E$7&amp;入力様式【No.12】!$F$7)</f>
        <v/>
      </c>
      <c r="F568" s="664"/>
      <c r="H568" s="660" t="s">
        <v>40</v>
      </c>
      <c r="I568" s="661"/>
      <c r="J568" s="661"/>
      <c r="K568" s="662"/>
      <c r="L568" s="655" t="str">
        <f>IF(入力様式【No.12】!$E12="","",入力様式【No.12】!$E12)</f>
        <v/>
      </c>
      <c r="M568" s="665"/>
      <c r="N568" s="656"/>
    </row>
    <row r="569" spans="1:16" ht="27" customHeight="1" x14ac:dyDescent="0.35">
      <c r="A569" s="160"/>
      <c r="B569" s="660" t="s">
        <v>199</v>
      </c>
      <c r="C569" s="661"/>
      <c r="D569" s="662"/>
      <c r="E569" s="663" t="str">
        <f>IF(入力様式【No.12】!$E$8="","",入力様式【No.12】!$E$8)</f>
        <v/>
      </c>
      <c r="F569" s="664"/>
      <c r="H569" s="801" t="s">
        <v>254</v>
      </c>
      <c r="I569" s="802"/>
      <c r="J569" s="802"/>
      <c r="K569" s="803"/>
      <c r="L569" s="655" t="str">
        <f>IF(入力様式【No.12】!$E13="","",入力様式【No.12】!$E13)</f>
        <v/>
      </c>
      <c r="M569" s="665"/>
      <c r="N569" s="656"/>
    </row>
    <row r="570" spans="1:16" ht="27" customHeight="1" x14ac:dyDescent="0.35">
      <c r="A570" s="160"/>
      <c r="B570" s="660" t="s">
        <v>35</v>
      </c>
      <c r="C570" s="661"/>
      <c r="D570" s="662"/>
      <c r="E570" s="663" t="str">
        <f>IF(入力様式【No.12】!$E$9="","",入力様式【No.12】!$E$9)</f>
        <v/>
      </c>
      <c r="F570" s="664"/>
      <c r="G570" s="160"/>
      <c r="H570" s="660" t="s">
        <v>44</v>
      </c>
      <c r="I570" s="661"/>
      <c r="J570" s="661"/>
      <c r="K570" s="662"/>
      <c r="L570" s="655" t="str">
        <f>IF(入力様式【No.12】!$E14="","",入力様式【No.12】!$E14)</f>
        <v/>
      </c>
      <c r="M570" s="665"/>
      <c r="N570" s="656"/>
      <c r="P570" s="192" t="s">
        <v>97</v>
      </c>
    </row>
    <row r="571" spans="1:16" ht="10.5" customHeight="1" x14ac:dyDescent="0.35">
      <c r="A571" s="160"/>
      <c r="B571" s="160"/>
      <c r="C571" s="160"/>
      <c r="D571" s="160"/>
      <c r="E571" s="162"/>
      <c r="F571" s="162"/>
      <c r="G571" s="162"/>
      <c r="H571" s="192"/>
      <c r="I571" s="192"/>
      <c r="J571" s="160"/>
      <c r="K571" s="160"/>
      <c r="L571" s="160"/>
      <c r="M571" s="160"/>
      <c r="N571" s="160"/>
    </row>
    <row r="572" spans="1:16" ht="18.75" customHeight="1" x14ac:dyDescent="0.35">
      <c r="A572" s="160"/>
      <c r="B572" s="160" t="s">
        <v>31</v>
      </c>
      <c r="C572" s="160"/>
      <c r="D572" s="162"/>
      <c r="E572" s="162"/>
      <c r="F572" s="162"/>
      <c r="G572" s="160"/>
      <c r="H572" s="160"/>
      <c r="I572" s="160"/>
      <c r="J572" s="160"/>
      <c r="K572" s="160"/>
      <c r="L572" s="160"/>
      <c r="M572" s="160"/>
      <c r="N572" s="160"/>
    </row>
    <row r="573" spans="1:16" ht="27" customHeight="1" x14ac:dyDescent="0.35">
      <c r="A573" s="160"/>
      <c r="B573" s="672" t="s">
        <v>99</v>
      </c>
      <c r="C573" s="673"/>
      <c r="D573" s="194" t="s">
        <v>100</v>
      </c>
      <c r="E573" s="678" t="str">
        <f>IF(入力様式【No.12】!$J$7="","",入力様式【No.12】!$J$7)</f>
        <v/>
      </c>
      <c r="F573" s="679"/>
      <c r="G573" s="679"/>
      <c r="H573" s="679"/>
      <c r="I573" s="679"/>
      <c r="J573" s="679"/>
      <c r="K573" s="679"/>
      <c r="L573" s="679"/>
      <c r="M573" s="679"/>
      <c r="N573" s="680"/>
    </row>
    <row r="574" spans="1:16" ht="27" customHeight="1" x14ac:dyDescent="0.35">
      <c r="A574" s="160"/>
      <c r="B574" s="674"/>
      <c r="C574" s="675"/>
      <c r="D574" s="194" t="s">
        <v>85</v>
      </c>
      <c r="E574" s="678" t="str">
        <f>IF(入力様式【No.12】!$J$8="","",入力様式【No.12】!$J$8)</f>
        <v/>
      </c>
      <c r="F574" s="679"/>
      <c r="G574" s="679"/>
      <c r="H574" s="679"/>
      <c r="I574" s="679"/>
      <c r="J574" s="679"/>
      <c r="K574" s="679"/>
      <c r="L574" s="679"/>
      <c r="M574" s="679"/>
      <c r="N574" s="680"/>
    </row>
    <row r="575" spans="1:16" ht="27" customHeight="1" x14ac:dyDescent="0.35">
      <c r="A575" s="160"/>
      <c r="B575" s="676"/>
      <c r="C575" s="677"/>
      <c r="D575" s="194" t="s">
        <v>86</v>
      </c>
      <c r="E575" s="678" t="str">
        <f>IF(入力様式【No.12】!$J$9="","",入力様式【No.12】!$J$9)</f>
        <v/>
      </c>
      <c r="F575" s="679"/>
      <c r="G575" s="679"/>
      <c r="H575" s="679"/>
      <c r="I575" s="679"/>
      <c r="J575" s="679"/>
      <c r="K575" s="679"/>
      <c r="L575" s="679"/>
      <c r="M575" s="679"/>
      <c r="N575" s="680"/>
    </row>
    <row r="576" spans="1:16" ht="27" customHeight="1" x14ac:dyDescent="0.35">
      <c r="A576" s="160"/>
      <c r="B576" s="681" t="s">
        <v>3</v>
      </c>
      <c r="C576" s="682"/>
      <c r="D576" s="683"/>
      <c r="E576" s="678" t="str">
        <f>IF(入力様式【No.12】!$J$10="","",入力様式【No.12】!$J$10)</f>
        <v/>
      </c>
      <c r="F576" s="679"/>
      <c r="G576" s="679"/>
      <c r="H576" s="679"/>
      <c r="I576" s="679"/>
      <c r="J576" s="679"/>
      <c r="K576" s="679"/>
      <c r="L576" s="679"/>
      <c r="M576" s="679"/>
      <c r="N576" s="680"/>
      <c r="P576" s="192"/>
    </row>
    <row r="577" spans="1:16" ht="27" customHeight="1" x14ac:dyDescent="0.35">
      <c r="A577" s="160"/>
      <c r="B577" s="684" t="s">
        <v>101</v>
      </c>
      <c r="C577" s="685"/>
      <c r="D577" s="194" t="s">
        <v>102</v>
      </c>
      <c r="E577" s="678" t="str">
        <f>IF(入力様式【No.12】!$J$11="","",入力様式【No.12】!$J$11)</f>
        <v/>
      </c>
      <c r="F577" s="679"/>
      <c r="G577" s="679"/>
      <c r="H577" s="679"/>
      <c r="I577" s="679"/>
      <c r="J577" s="679"/>
      <c r="K577" s="679"/>
      <c r="L577" s="679"/>
      <c r="M577" s="679"/>
      <c r="N577" s="680"/>
      <c r="P577" s="192" t="s">
        <v>103</v>
      </c>
    </row>
    <row r="578" spans="1:16" ht="27" customHeight="1" x14ac:dyDescent="0.35">
      <c r="A578" s="160"/>
      <c r="B578" s="686"/>
      <c r="C578" s="687"/>
      <c r="D578" s="690" t="s">
        <v>104</v>
      </c>
      <c r="E578" s="692" t="s">
        <v>4</v>
      </c>
      <c r="F578" s="693"/>
      <c r="G578" s="694"/>
      <c r="H578" s="692" t="s">
        <v>41</v>
      </c>
      <c r="I578" s="693"/>
      <c r="J578" s="693"/>
      <c r="K578" s="694"/>
      <c r="L578" s="692" t="s">
        <v>42</v>
      </c>
      <c r="M578" s="693"/>
      <c r="N578" s="694"/>
      <c r="P578" s="192" t="s">
        <v>200</v>
      </c>
    </row>
    <row r="579" spans="1:16" ht="27" customHeight="1" x14ac:dyDescent="0.35">
      <c r="A579" s="160"/>
      <c r="B579" s="688"/>
      <c r="C579" s="689"/>
      <c r="D579" s="691"/>
      <c r="E579" s="663" t="str">
        <f>IF(入力様式【No.12】!$J$14="","",入力様式【No.12】!$J$14)</f>
        <v/>
      </c>
      <c r="F579" s="695"/>
      <c r="G579" s="664"/>
      <c r="H579" s="663" t="str">
        <f>IF(入力様式【No.12】!$K$14="","",入力様式【No.12】!$K$14)</f>
        <v/>
      </c>
      <c r="I579" s="695"/>
      <c r="J579" s="695"/>
      <c r="K579" s="664"/>
      <c r="L579" s="663" t="str">
        <f>IF(入力様式【No.12】!$L$14="","",入力様式【No.12】!$L$14)</f>
        <v/>
      </c>
      <c r="M579" s="695"/>
      <c r="N579" s="664"/>
    </row>
    <row r="580" spans="1:16" ht="10.5" customHeight="1" x14ac:dyDescent="0.35">
      <c r="A580" s="160"/>
      <c r="B580" s="160"/>
      <c r="C580" s="160"/>
      <c r="D580" s="160"/>
      <c r="E580" s="160"/>
      <c r="F580" s="160"/>
      <c r="G580" s="160"/>
      <c r="H580" s="160"/>
      <c r="I580" s="160"/>
      <c r="J580" s="160"/>
      <c r="K580" s="160"/>
      <c r="L580" s="160"/>
      <c r="M580" s="160"/>
      <c r="N580" s="160"/>
    </row>
    <row r="581" spans="1:16" ht="18.75" customHeight="1" x14ac:dyDescent="0.35">
      <c r="A581" s="160"/>
      <c r="B581" s="160" t="s">
        <v>105</v>
      </c>
      <c r="C581" s="160"/>
      <c r="D581" s="160"/>
      <c r="E581" s="160"/>
      <c r="F581" s="160"/>
      <c r="G581" s="160"/>
      <c r="H581" s="160"/>
      <c r="I581" s="160"/>
      <c r="J581" s="160"/>
      <c r="K581" s="160"/>
      <c r="L581" s="160"/>
      <c r="M581" s="160"/>
      <c r="N581" s="160"/>
    </row>
    <row r="582" spans="1:16" ht="26.5" customHeight="1" x14ac:dyDescent="0.35">
      <c r="A582" s="160"/>
      <c r="B582" s="681" t="s">
        <v>221</v>
      </c>
      <c r="C582" s="682"/>
      <c r="D582" s="683"/>
      <c r="E582" s="703" t="str">
        <f>IF(入力様式【No.12】!$J$16="","",入力様式【No.12】!$J$16)</f>
        <v/>
      </c>
      <c r="F582" s="704"/>
      <c r="G582" s="705"/>
      <c r="H582" s="692" t="s">
        <v>220</v>
      </c>
      <c r="I582" s="693"/>
      <c r="J582" s="693"/>
      <c r="K582" s="694"/>
      <c r="L582" s="663" t="str">
        <f>IF(入力様式【No.12】!$P$12="","",入力様式【No.12】!$P$12)</f>
        <v/>
      </c>
      <c r="M582" s="695"/>
      <c r="N582" s="195" t="s">
        <v>57</v>
      </c>
    </row>
    <row r="583" spans="1:16" ht="27.5" customHeight="1" x14ac:dyDescent="0.35">
      <c r="A583" s="160"/>
      <c r="B583" s="672" t="s">
        <v>51</v>
      </c>
      <c r="C583" s="673"/>
      <c r="D583" s="200"/>
      <c r="E583" s="706" t="s">
        <v>46</v>
      </c>
      <c r="F583" s="707"/>
      <c r="G583" s="707"/>
      <c r="H583" s="708"/>
      <c r="I583" s="709" t="s">
        <v>52</v>
      </c>
      <c r="J583" s="706" t="s">
        <v>53</v>
      </c>
      <c r="K583" s="707"/>
      <c r="L583" s="707"/>
      <c r="M583" s="707"/>
      <c r="N583" s="708"/>
    </row>
    <row r="584" spans="1:16" ht="27.5" customHeight="1" x14ac:dyDescent="0.35">
      <c r="A584" s="160"/>
      <c r="B584" s="674"/>
      <c r="C584" s="675"/>
      <c r="D584" s="194" t="s">
        <v>58</v>
      </c>
      <c r="E584" s="712" t="str">
        <f>IF(入力様式【No.12】!$J$18="","",入力様式【No.12】!$J$18)</f>
        <v/>
      </c>
      <c r="F584" s="713"/>
      <c r="G584" s="713"/>
      <c r="H584" s="714"/>
      <c r="I584" s="710"/>
      <c r="J584" s="715" t="str">
        <f>IF(入力様式【No.12】!$L$18="","",入力様式【No.12】!$L$18)</f>
        <v/>
      </c>
      <c r="K584" s="716"/>
      <c r="L584" s="716"/>
      <c r="M584" s="716"/>
      <c r="N584" s="717"/>
    </row>
    <row r="585" spans="1:16" ht="27.5" customHeight="1" x14ac:dyDescent="0.35">
      <c r="A585" s="160"/>
      <c r="B585" s="676"/>
      <c r="C585" s="677"/>
      <c r="D585" s="194" t="s">
        <v>60</v>
      </c>
      <c r="E585" s="696" t="str">
        <f>IF(入力様式【No.12】!$J$19="","",入力様式【No.12】!$J$19)</f>
        <v/>
      </c>
      <c r="F585" s="697"/>
      <c r="G585" s="697"/>
      <c r="H585" s="698"/>
      <c r="I585" s="711"/>
      <c r="J585" s="696" t="str">
        <f>IF(入力様式【No.12】!$L$19="","",入力様式【No.12】!$L$19)</f>
        <v/>
      </c>
      <c r="K585" s="697"/>
      <c r="L585" s="697"/>
      <c r="M585" s="697"/>
      <c r="N585" s="698"/>
    </row>
    <row r="586" spans="1:16" ht="27.5" customHeight="1" x14ac:dyDescent="0.35">
      <c r="A586" s="160"/>
      <c r="B586" s="681" t="s">
        <v>61</v>
      </c>
      <c r="C586" s="682"/>
      <c r="D586" s="683"/>
      <c r="E586" s="699" t="str">
        <f>IF(入力様式【No.12】!$J$20="","",入力様式【No.12】!$J$20)</f>
        <v/>
      </c>
      <c r="F586" s="700"/>
      <c r="G586" s="195" t="s">
        <v>57</v>
      </c>
      <c r="H586" s="681" t="s">
        <v>62</v>
      </c>
      <c r="I586" s="682"/>
      <c r="J586" s="682"/>
      <c r="K586" s="683"/>
      <c r="L586" s="701" t="str">
        <f>IF(入力様式【No.12】!$J$21="","",入力様式【No.12】!$J$21)</f>
        <v/>
      </c>
      <c r="M586" s="702"/>
      <c r="N586" s="196" t="s">
        <v>74</v>
      </c>
    </row>
    <row r="587" spans="1:16" ht="10.5" customHeight="1" x14ac:dyDescent="0.35">
      <c r="A587" s="160"/>
      <c r="B587" s="160"/>
      <c r="C587" s="160"/>
      <c r="D587" s="160"/>
      <c r="E587" s="160"/>
      <c r="F587" s="160"/>
      <c r="G587" s="160"/>
      <c r="H587" s="160"/>
      <c r="I587" s="160"/>
      <c r="J587" s="160"/>
      <c r="K587" s="160"/>
      <c r="L587" s="160"/>
      <c r="M587" s="160"/>
      <c r="N587" s="160"/>
    </row>
    <row r="588" spans="1:16" ht="18.75" customHeight="1" x14ac:dyDescent="0.35">
      <c r="A588" s="160"/>
      <c r="B588" s="160" t="s">
        <v>260</v>
      </c>
      <c r="C588" s="160"/>
      <c r="D588" s="160"/>
      <c r="E588" s="160"/>
      <c r="F588" s="160"/>
      <c r="G588" s="160"/>
      <c r="H588" s="160"/>
      <c r="I588" s="160"/>
      <c r="J588" s="160"/>
      <c r="K588" s="160"/>
      <c r="L588" s="160"/>
      <c r="M588" s="160"/>
      <c r="N588" s="160"/>
    </row>
    <row r="589" spans="1:16" ht="16.5" customHeight="1" x14ac:dyDescent="0.35">
      <c r="A589" s="160"/>
      <c r="B589" s="371" t="s">
        <v>106</v>
      </c>
      <c r="C589" s="740"/>
      <c r="D589" s="372"/>
      <c r="E589" s="742" t="str">
        <f>IF(入力様式【No.12】!$E$16="","",入力様式【No.12】!$E$16)</f>
        <v/>
      </c>
      <c r="F589" s="743"/>
      <c r="G589" s="744"/>
      <c r="H589" s="748" t="str">
        <f>IF(入力様式【No.12】!$N$10="","",入力様式【No.12】!$N$10)</f>
        <v/>
      </c>
      <c r="I589" s="749"/>
      <c r="J589" s="749"/>
      <c r="K589" s="750"/>
      <c r="L589" s="754" t="str">
        <f>IF(入力様式【No.12】!$P$10="","",入力様式【No.12】!$P$10)</f>
        <v/>
      </c>
      <c r="M589" s="755"/>
      <c r="N589" s="758" t="str">
        <f>IFERROR(IF($E589="計画生産量に基づいて算出",入力様式【No.12】!$R$10,"日"),"")</f>
        <v>日</v>
      </c>
      <c r="O589" s="192"/>
    </row>
    <row r="590" spans="1:16" ht="16.5" customHeight="1" x14ac:dyDescent="0.35">
      <c r="A590" s="160"/>
      <c r="B590" s="373"/>
      <c r="C590" s="741"/>
      <c r="D590" s="374"/>
      <c r="E590" s="745"/>
      <c r="F590" s="746"/>
      <c r="G590" s="747"/>
      <c r="H590" s="751"/>
      <c r="I590" s="752"/>
      <c r="J590" s="752"/>
      <c r="K590" s="753"/>
      <c r="L590" s="756"/>
      <c r="M590" s="757"/>
      <c r="N590" s="759"/>
    </row>
    <row r="591" spans="1:16" ht="27" customHeight="1" x14ac:dyDescent="0.35">
      <c r="A591" s="160"/>
      <c r="B591" s="760" t="s">
        <v>256</v>
      </c>
      <c r="C591" s="761"/>
      <c r="D591" s="762"/>
      <c r="E591" s="766" t="str">
        <f>IF(入力様式【No.12】!$P$7="","",入力様式【No.12】!$P$7)</f>
        <v/>
      </c>
      <c r="F591" s="767"/>
      <c r="G591" s="768"/>
      <c r="H591" s="772" t="s">
        <v>43</v>
      </c>
      <c r="I591" s="773"/>
      <c r="J591" s="692" t="str">
        <f>IF(入力様式【No.12】!$O$13="","",入力様式【No.12】!$O$13)</f>
        <v/>
      </c>
      <c r="K591" s="694"/>
      <c r="L591" s="718" t="str">
        <f>IF(入力様式【No.12】!$P$13="","",入力様式【No.12】!$P$13)</f>
        <v/>
      </c>
      <c r="M591" s="719"/>
      <c r="N591" s="126" t="str">
        <f>N589</f>
        <v>日</v>
      </c>
    </row>
    <row r="592" spans="1:16" ht="27" customHeight="1" x14ac:dyDescent="0.35">
      <c r="A592" s="160"/>
      <c r="B592" s="763"/>
      <c r="C592" s="764"/>
      <c r="D592" s="765"/>
      <c r="E592" s="769"/>
      <c r="F592" s="770"/>
      <c r="G592" s="771"/>
      <c r="H592" s="774"/>
      <c r="I592" s="775"/>
      <c r="J592" s="692" t="str">
        <f>IF(入力様式【No.12】!$O$14="","",入力様式【No.12】!$O$14)</f>
        <v/>
      </c>
      <c r="K592" s="694"/>
      <c r="L592" s="718">
        <f>IF(入力様式【No.12】!$P$14="","",入力様式【No.12】!$P$14)</f>
        <v>0</v>
      </c>
      <c r="M592" s="719"/>
      <c r="N592" s="126" t="str">
        <f>N591</f>
        <v>日</v>
      </c>
    </row>
    <row r="593" spans="1:16" ht="10.5" customHeight="1" x14ac:dyDescent="0.35">
      <c r="A593" s="160"/>
      <c r="B593" s="160"/>
      <c r="C593" s="160"/>
      <c r="D593" s="160"/>
      <c r="E593" s="160"/>
      <c r="H593" s="160"/>
      <c r="I593" s="160"/>
      <c r="J593" s="160"/>
      <c r="K593" s="160"/>
      <c r="L593" s="160"/>
      <c r="M593" s="160"/>
      <c r="N593" s="160"/>
    </row>
    <row r="594" spans="1:16" ht="18.75" customHeight="1" x14ac:dyDescent="0.35">
      <c r="A594" s="160"/>
      <c r="B594" s="160" t="s">
        <v>107</v>
      </c>
      <c r="C594" s="160"/>
      <c r="D594" s="160"/>
      <c r="E594" s="162"/>
      <c r="F594" s="162"/>
      <c r="G594" s="162"/>
      <c r="H594" s="160"/>
      <c r="I594" s="160"/>
      <c r="J594" s="160"/>
      <c r="K594" s="160"/>
      <c r="L594" s="160"/>
      <c r="M594" s="160"/>
      <c r="N594" s="160"/>
    </row>
    <row r="595" spans="1:16" ht="18.5" customHeight="1" x14ac:dyDescent="0.35">
      <c r="A595" s="160"/>
      <c r="B595" s="804" t="s">
        <v>108</v>
      </c>
      <c r="C595" s="805"/>
      <c r="D595" s="805"/>
      <c r="E595" s="805"/>
      <c r="F595" s="805"/>
      <c r="G595" s="806"/>
      <c r="H595" s="515" t="str">
        <f>IF(入力様式【No.12】!$P$17="","",入力様式【No.12】!$P$17)</f>
        <v/>
      </c>
      <c r="I595" s="516"/>
      <c r="J595" s="516"/>
      <c r="K595" s="516"/>
      <c r="L595" s="517"/>
      <c r="M595" s="726" t="str">
        <f>IF(入力様式【No.12】!$Q$17="","",入力様式【No.12】!$Q$17)</f>
        <v/>
      </c>
      <c r="N595" s="727"/>
    </row>
    <row r="596" spans="1:16" ht="18.75" customHeight="1" x14ac:dyDescent="0.35">
      <c r="A596" s="160"/>
      <c r="B596" s="807"/>
      <c r="C596" s="808"/>
      <c r="D596" s="808"/>
      <c r="E596" s="808"/>
      <c r="F596" s="808"/>
      <c r="G596" s="809"/>
      <c r="H596" s="518"/>
      <c r="I596" s="519"/>
      <c r="J596" s="519"/>
      <c r="K596" s="519"/>
      <c r="L596" s="520"/>
      <c r="M596" s="728"/>
      <c r="N596" s="729"/>
    </row>
    <row r="597" spans="1:16" ht="12" customHeight="1" x14ac:dyDescent="0.35">
      <c r="A597" s="160"/>
      <c r="B597" s="160"/>
      <c r="C597" s="160"/>
      <c r="D597" s="160"/>
      <c r="E597" s="160"/>
      <c r="F597" s="160"/>
      <c r="H597" s="160"/>
      <c r="I597" s="160"/>
      <c r="J597" s="160"/>
      <c r="K597" s="160"/>
      <c r="L597" s="160"/>
      <c r="M597" s="197"/>
      <c r="N597" s="197"/>
    </row>
    <row r="598" spans="1:16" ht="18.75" customHeight="1" thickBot="1" x14ac:dyDescent="0.4">
      <c r="A598" s="160"/>
      <c r="B598" s="160" t="s">
        <v>249</v>
      </c>
      <c r="C598" s="160"/>
      <c r="D598" s="160"/>
      <c r="E598" s="162"/>
      <c r="F598" s="162"/>
      <c r="H598" s="198"/>
      <c r="I598" s="198"/>
      <c r="J598" s="198"/>
      <c r="K598" s="198"/>
      <c r="L598" s="198"/>
      <c r="M598" s="160"/>
      <c r="N598" s="160"/>
    </row>
    <row r="599" spans="1:16" ht="18.75" customHeight="1" x14ac:dyDescent="0.35">
      <c r="A599" s="160"/>
      <c r="B599" s="810" t="s">
        <v>228</v>
      </c>
      <c r="C599" s="811"/>
      <c r="D599" s="811"/>
      <c r="E599" s="811"/>
      <c r="F599" s="811"/>
      <c r="G599" s="812"/>
      <c r="H599" s="782" t="str">
        <f>IF(入力様式【No.12】!$P$19="","",入力様式【No.12】!$P$19)</f>
        <v/>
      </c>
      <c r="I599" s="783"/>
      <c r="J599" s="783"/>
      <c r="K599" s="783"/>
      <c r="L599" s="784"/>
      <c r="M599" s="788" t="str">
        <f>IF(入力様式【No.12】!$Q$19="","",入力様式【No.12】!$Q$19)</f>
        <v/>
      </c>
      <c r="N599" s="789"/>
    </row>
    <row r="600" spans="1:16" ht="18.75" customHeight="1" thickBot="1" x14ac:dyDescent="0.4">
      <c r="A600" s="160"/>
      <c r="B600" s="813"/>
      <c r="C600" s="814"/>
      <c r="D600" s="814"/>
      <c r="E600" s="814"/>
      <c r="F600" s="814"/>
      <c r="G600" s="815"/>
      <c r="H600" s="785"/>
      <c r="I600" s="786"/>
      <c r="J600" s="786"/>
      <c r="K600" s="786"/>
      <c r="L600" s="787"/>
      <c r="M600" s="790"/>
      <c r="N600" s="791"/>
    </row>
    <row r="601" spans="1:16" ht="18.75" customHeight="1" x14ac:dyDescent="0.35">
      <c r="A601" s="160"/>
      <c r="B601" s="160"/>
      <c r="C601" s="160"/>
      <c r="D601" s="160"/>
      <c r="E601" s="199"/>
      <c r="F601" s="199"/>
      <c r="H601" s="160"/>
      <c r="I601" s="160"/>
      <c r="J601" s="160"/>
      <c r="K601" s="160"/>
      <c r="L601" s="160"/>
      <c r="M601" s="160"/>
      <c r="N601" s="160"/>
    </row>
    <row r="602" spans="1:16" ht="18.75" customHeight="1" thickBot="1" x14ac:dyDescent="0.4">
      <c r="A602" s="160"/>
      <c r="B602" s="160" t="s">
        <v>229</v>
      </c>
      <c r="P602" s="192" t="s">
        <v>97</v>
      </c>
    </row>
    <row r="603" spans="1:16" ht="18.75" customHeight="1" x14ac:dyDescent="0.35">
      <c r="A603" s="160"/>
      <c r="B603" s="776" t="s">
        <v>230</v>
      </c>
      <c r="C603" s="777"/>
      <c r="D603" s="777"/>
      <c r="E603" s="777"/>
      <c r="F603" s="777"/>
      <c r="G603" s="778"/>
      <c r="H603" s="782" t="str">
        <f>IF(H599="","",ROUNDDOWN(H599*INDEX(※エネルギー種別!F$2:F$33,MATCH(L569,※エネルギー種別!D$2:D$33,0))*0.0258/1000,3))</f>
        <v/>
      </c>
      <c r="I603" s="783"/>
      <c r="J603" s="783"/>
      <c r="K603" s="783"/>
      <c r="L603" s="784"/>
      <c r="M603" s="788" t="str">
        <f>IF(H603="","","kl")</f>
        <v/>
      </c>
      <c r="N603" s="789"/>
    </row>
    <row r="604" spans="1:16" ht="18.75" customHeight="1" thickBot="1" x14ac:dyDescent="0.4">
      <c r="A604" s="160"/>
      <c r="B604" s="779"/>
      <c r="C604" s="780"/>
      <c r="D604" s="780"/>
      <c r="E604" s="780"/>
      <c r="F604" s="780"/>
      <c r="G604" s="781"/>
      <c r="H604" s="785"/>
      <c r="I604" s="786"/>
      <c r="J604" s="786"/>
      <c r="K604" s="786"/>
      <c r="L604" s="787"/>
      <c r="M604" s="790"/>
      <c r="N604" s="791"/>
    </row>
    <row r="605" spans="1:16" ht="12.5" customHeight="1" x14ac:dyDescent="0.35">
      <c r="A605" s="160"/>
      <c r="B605" s="160"/>
      <c r="C605" s="160"/>
      <c r="D605" s="160"/>
      <c r="E605" s="160"/>
      <c r="F605" s="160"/>
      <c r="G605" s="160"/>
      <c r="H605" s="160"/>
      <c r="I605" s="160"/>
      <c r="J605" s="160"/>
      <c r="K605" s="160"/>
      <c r="L605" s="160"/>
      <c r="M605" s="160"/>
      <c r="N605" s="160"/>
    </row>
    <row r="606" spans="1:16" ht="18.75" customHeight="1" x14ac:dyDescent="0.35">
      <c r="A606" s="160"/>
      <c r="B606" s="160" t="s">
        <v>55</v>
      </c>
      <c r="C606" s="160"/>
      <c r="D606" s="160"/>
      <c r="E606" s="160"/>
      <c r="F606" s="160"/>
      <c r="G606" s="160"/>
      <c r="H606" s="160"/>
      <c r="I606" s="160"/>
      <c r="J606" s="160"/>
      <c r="K606" s="160"/>
      <c r="L606" s="160"/>
      <c r="M606" s="160"/>
      <c r="N606" s="160"/>
    </row>
    <row r="607" spans="1:16" ht="18.75" customHeight="1" x14ac:dyDescent="0.35">
      <c r="A607" s="160"/>
      <c r="B607" s="792" t="str">
        <f>IF(入力様式【No.12】!$S$18="","",入力様式【No.12】!$S$18)</f>
        <v/>
      </c>
      <c r="C607" s="793"/>
      <c r="D607" s="793"/>
      <c r="E607" s="793"/>
      <c r="F607" s="793"/>
      <c r="G607" s="793"/>
      <c r="H607" s="793"/>
      <c r="I607" s="793"/>
      <c r="J607" s="793"/>
      <c r="K607" s="793"/>
      <c r="L607" s="793"/>
      <c r="M607" s="793"/>
      <c r="N607" s="794"/>
    </row>
    <row r="608" spans="1:16" ht="18.75" customHeight="1" x14ac:dyDescent="0.35">
      <c r="A608" s="160"/>
      <c r="B608" s="795"/>
      <c r="C608" s="796"/>
      <c r="D608" s="796"/>
      <c r="E608" s="796"/>
      <c r="F608" s="796"/>
      <c r="G608" s="796"/>
      <c r="H608" s="796"/>
      <c r="I608" s="796"/>
      <c r="J608" s="796"/>
      <c r="K608" s="796"/>
      <c r="L608" s="796"/>
      <c r="M608" s="796"/>
      <c r="N608" s="797"/>
    </row>
    <row r="609" spans="1:14" ht="18.75" customHeight="1" x14ac:dyDescent="0.35">
      <c r="A609" s="160"/>
      <c r="B609" s="798"/>
      <c r="C609" s="799"/>
      <c r="D609" s="799"/>
      <c r="E609" s="799"/>
      <c r="F609" s="799"/>
      <c r="G609" s="799"/>
      <c r="H609" s="799"/>
      <c r="I609" s="799"/>
      <c r="J609" s="799"/>
      <c r="K609" s="799"/>
      <c r="L609" s="799"/>
      <c r="M609" s="799"/>
      <c r="N609" s="800"/>
    </row>
    <row r="610" spans="1:14" ht="18.75" customHeight="1" x14ac:dyDescent="0.35">
      <c r="A610" s="160"/>
      <c r="B610" s="160"/>
      <c r="C610" s="160"/>
      <c r="D610" s="160"/>
      <c r="E610" s="160"/>
      <c r="F610" s="160"/>
      <c r="G610" s="160"/>
      <c r="H610" s="160"/>
      <c r="I610" s="160"/>
      <c r="J610" s="160"/>
      <c r="K610" s="160"/>
      <c r="L610" s="160"/>
      <c r="M610" s="160"/>
      <c r="N610" s="160"/>
    </row>
    <row r="611" spans="1:14" ht="18.75" customHeight="1" x14ac:dyDescent="0.35">
      <c r="A611" s="160"/>
      <c r="B611" s="160"/>
      <c r="C611" s="160"/>
      <c r="D611" s="160"/>
      <c r="E611" s="160"/>
      <c r="F611" s="162"/>
      <c r="G611" s="162"/>
      <c r="H611" s="160"/>
      <c r="I611" s="160"/>
      <c r="J611" s="160"/>
      <c r="K611" s="160"/>
      <c r="L611" s="160"/>
      <c r="M611" s="160"/>
      <c r="N611" s="160"/>
    </row>
    <row r="612" spans="1:14" ht="18.75" customHeight="1" x14ac:dyDescent="0.35">
      <c r="A612" s="160"/>
      <c r="B612" s="160"/>
      <c r="C612" s="160"/>
      <c r="D612" s="160"/>
      <c r="E612" s="160"/>
      <c r="F612" s="162"/>
      <c r="G612" s="162"/>
      <c r="H612" s="160"/>
      <c r="I612" s="160"/>
      <c r="J612" s="160"/>
      <c r="K612" s="160"/>
      <c r="L612" s="160"/>
      <c r="M612" s="160"/>
      <c r="N612" s="160"/>
    </row>
    <row r="613" spans="1:14" ht="18.75" customHeight="1" x14ac:dyDescent="0.35">
      <c r="A613" s="160"/>
      <c r="B613" s="160"/>
      <c r="C613" s="160"/>
      <c r="D613" s="160"/>
      <c r="E613" s="160"/>
      <c r="F613" s="162"/>
      <c r="G613" s="162"/>
      <c r="H613" s="160"/>
      <c r="I613" s="160"/>
      <c r="J613" s="160"/>
      <c r="K613" s="160"/>
      <c r="L613" s="160"/>
      <c r="M613" s="160"/>
      <c r="N613" s="160"/>
    </row>
    <row r="614" spans="1:14" ht="18.75" customHeight="1" x14ac:dyDescent="0.35">
      <c r="A614" s="160"/>
      <c r="B614" s="160"/>
      <c r="C614" s="160"/>
      <c r="D614" s="160"/>
      <c r="E614" s="160"/>
      <c r="F614" s="162"/>
      <c r="G614" s="162"/>
      <c r="H614" s="160"/>
      <c r="I614" s="160"/>
      <c r="J614" s="160"/>
      <c r="K614" s="160"/>
      <c r="L614" s="160"/>
      <c r="M614" s="160"/>
      <c r="N614" s="160"/>
    </row>
    <row r="615" spans="1:14" ht="18.75" customHeight="1" x14ac:dyDescent="0.35">
      <c r="A615" s="160"/>
      <c r="B615" s="160"/>
      <c r="C615" s="160"/>
      <c r="D615" s="160"/>
      <c r="E615" s="160"/>
      <c r="F615" s="162"/>
      <c r="G615" s="162"/>
      <c r="H615" s="160"/>
      <c r="I615" s="160"/>
      <c r="J615" s="160"/>
      <c r="K615" s="160"/>
      <c r="L615" s="160"/>
      <c r="M615" s="160"/>
      <c r="N615" s="160"/>
    </row>
    <row r="616" spans="1:14" ht="18.75" customHeight="1" x14ac:dyDescent="0.35">
      <c r="A616" s="160"/>
      <c r="B616" s="160"/>
      <c r="C616" s="160"/>
      <c r="D616" s="160"/>
      <c r="E616" s="160"/>
      <c r="F616" s="162"/>
      <c r="G616" s="162"/>
      <c r="H616" s="160"/>
      <c r="I616" s="160"/>
      <c r="J616" s="160"/>
      <c r="K616" s="160"/>
      <c r="L616" s="160"/>
      <c r="M616" s="160"/>
      <c r="N616" s="160"/>
    </row>
    <row r="617" spans="1:14" ht="18.75" customHeight="1" x14ac:dyDescent="0.35">
      <c r="A617" s="160"/>
      <c r="B617" s="160"/>
      <c r="C617" s="160"/>
      <c r="D617" s="160"/>
      <c r="E617" s="160"/>
      <c r="F617" s="162"/>
      <c r="G617" s="162"/>
      <c r="H617" s="160"/>
      <c r="I617" s="160"/>
      <c r="J617" s="160"/>
      <c r="K617" s="160"/>
      <c r="L617" s="160"/>
      <c r="M617" s="160"/>
      <c r="N617" s="160"/>
    </row>
    <row r="618" spans="1:14" ht="18.75" customHeight="1" x14ac:dyDescent="0.35">
      <c r="A618" s="160"/>
      <c r="B618" s="160"/>
      <c r="C618" s="160"/>
      <c r="D618" s="160"/>
      <c r="E618" s="160"/>
      <c r="F618" s="162"/>
      <c r="G618" s="162"/>
      <c r="H618" s="160"/>
      <c r="I618" s="160"/>
      <c r="J618" s="160"/>
      <c r="K618" s="160"/>
      <c r="L618" s="160"/>
      <c r="M618" s="160"/>
      <c r="N618" s="160"/>
    </row>
    <row r="619" spans="1:14" ht="18.75" customHeight="1" x14ac:dyDescent="0.35">
      <c r="A619" s="160"/>
      <c r="B619" s="160"/>
      <c r="C619" s="160"/>
      <c r="D619" s="160"/>
      <c r="E619" s="160"/>
      <c r="F619" s="162"/>
      <c r="G619" s="162"/>
      <c r="H619" s="160"/>
      <c r="I619" s="160"/>
      <c r="J619" s="160"/>
      <c r="K619" s="160"/>
      <c r="L619" s="160"/>
      <c r="M619" s="160"/>
      <c r="N619" s="160"/>
    </row>
    <row r="620" spans="1:14" ht="18.75" customHeight="1" x14ac:dyDescent="0.35">
      <c r="A620" s="160"/>
      <c r="B620" s="160"/>
      <c r="C620" s="160"/>
      <c r="D620" s="160"/>
      <c r="E620" s="160"/>
      <c r="F620" s="162"/>
      <c r="G620" s="162"/>
      <c r="H620" s="160"/>
      <c r="I620" s="160"/>
      <c r="J620" s="160"/>
      <c r="K620" s="160"/>
      <c r="L620" s="160"/>
      <c r="M620" s="160"/>
      <c r="N620" s="160"/>
    </row>
    <row r="621" spans="1:14" ht="18.75" customHeight="1" x14ac:dyDescent="0.35">
      <c r="A621" s="160"/>
      <c r="B621" s="160"/>
      <c r="C621" s="160"/>
      <c r="D621" s="160"/>
      <c r="E621" s="160"/>
      <c r="F621" s="162"/>
      <c r="G621" s="162"/>
      <c r="H621" s="160"/>
      <c r="I621" s="160"/>
      <c r="J621" s="160"/>
      <c r="K621" s="160"/>
      <c r="L621" s="160"/>
      <c r="M621" s="160"/>
      <c r="N621" s="160"/>
    </row>
    <row r="622" spans="1:14" ht="18.75" customHeight="1" x14ac:dyDescent="0.35">
      <c r="A622" s="160"/>
      <c r="B622" s="160"/>
      <c r="C622" s="160"/>
      <c r="D622" s="160"/>
      <c r="E622" s="160"/>
      <c r="F622" s="162"/>
      <c r="G622" s="162"/>
      <c r="H622" s="160"/>
      <c r="I622" s="160"/>
      <c r="J622" s="160"/>
      <c r="K622" s="160"/>
      <c r="L622" s="160"/>
      <c r="M622" s="160"/>
      <c r="N622" s="160"/>
    </row>
    <row r="623" spans="1:14" ht="18.75" customHeight="1" x14ac:dyDescent="0.35">
      <c r="A623" s="160"/>
      <c r="B623" s="160"/>
      <c r="C623" s="160"/>
      <c r="D623" s="160"/>
      <c r="E623" s="160"/>
      <c r="F623" s="162"/>
      <c r="G623" s="162"/>
      <c r="H623" s="160"/>
      <c r="I623" s="160"/>
      <c r="J623" s="160"/>
      <c r="K623" s="160"/>
      <c r="L623" s="160"/>
      <c r="M623" s="160"/>
      <c r="N623" s="160"/>
    </row>
    <row r="624" spans="1:14" ht="18.75" customHeight="1" x14ac:dyDescent="0.35">
      <c r="A624" s="160"/>
      <c r="B624" s="160"/>
      <c r="C624" s="160"/>
      <c r="D624" s="160"/>
      <c r="E624" s="160"/>
      <c r="F624" s="162"/>
      <c r="G624" s="162"/>
      <c r="H624" s="160"/>
      <c r="I624" s="160"/>
      <c r="J624" s="160"/>
      <c r="K624" s="160"/>
      <c r="L624" s="160"/>
      <c r="M624" s="160"/>
      <c r="N624" s="160"/>
    </row>
    <row r="625" spans="1:14" ht="18.75" customHeight="1" x14ac:dyDescent="0.35">
      <c r="A625" s="160"/>
      <c r="B625" s="160"/>
      <c r="C625" s="160"/>
      <c r="D625" s="160"/>
      <c r="E625" s="160"/>
      <c r="F625" s="162"/>
      <c r="G625" s="162"/>
      <c r="H625" s="160"/>
      <c r="I625" s="160"/>
      <c r="J625" s="160"/>
      <c r="K625" s="160"/>
      <c r="L625" s="160"/>
      <c r="M625" s="160"/>
      <c r="N625" s="160"/>
    </row>
    <row r="626" spans="1:14" ht="18.75" customHeight="1" x14ac:dyDescent="0.35">
      <c r="A626" s="160"/>
      <c r="B626" s="160"/>
      <c r="C626" s="160"/>
      <c r="D626" s="160"/>
      <c r="E626" s="160"/>
      <c r="F626" s="162"/>
      <c r="G626" s="162"/>
      <c r="H626" s="160"/>
      <c r="I626" s="160"/>
      <c r="J626" s="160"/>
      <c r="K626" s="160"/>
      <c r="L626" s="160"/>
      <c r="M626" s="160"/>
      <c r="N626" s="160"/>
    </row>
    <row r="627" spans="1:14" ht="18.75" customHeight="1" x14ac:dyDescent="0.35">
      <c r="A627" s="160"/>
      <c r="B627" s="160"/>
      <c r="C627" s="160"/>
      <c r="D627" s="160"/>
      <c r="E627" s="160"/>
      <c r="F627" s="162"/>
      <c r="G627" s="162"/>
      <c r="H627" s="160"/>
      <c r="I627" s="160"/>
      <c r="J627" s="160"/>
      <c r="K627" s="160"/>
      <c r="L627" s="160"/>
      <c r="M627" s="160"/>
      <c r="N627" s="160"/>
    </row>
    <row r="628" spans="1:14" ht="18.75" customHeight="1" x14ac:dyDescent="0.35">
      <c r="A628" s="160"/>
      <c r="B628" s="160"/>
      <c r="C628" s="160"/>
      <c r="D628" s="160"/>
      <c r="E628" s="160"/>
      <c r="F628" s="162"/>
      <c r="G628" s="162"/>
      <c r="H628" s="160"/>
      <c r="I628" s="160"/>
      <c r="J628" s="160"/>
      <c r="K628" s="160"/>
      <c r="L628" s="160"/>
      <c r="M628" s="160"/>
      <c r="N628" s="160"/>
    </row>
    <row r="629" spans="1:14" ht="18.75" customHeight="1" x14ac:dyDescent="0.35">
      <c r="A629" s="160"/>
      <c r="B629" s="160"/>
      <c r="C629" s="160"/>
      <c r="D629" s="160"/>
      <c r="E629" s="160"/>
      <c r="F629" s="162"/>
      <c r="G629" s="162"/>
      <c r="H629" s="160"/>
      <c r="I629" s="160"/>
      <c r="J629" s="160"/>
      <c r="K629" s="160"/>
      <c r="L629" s="160"/>
      <c r="M629" s="160"/>
      <c r="N629" s="160"/>
    </row>
    <row r="630" spans="1:14" ht="18.75" customHeight="1" x14ac:dyDescent="0.35">
      <c r="A630" s="160"/>
      <c r="B630" s="160"/>
      <c r="C630" s="160"/>
      <c r="D630" s="160"/>
      <c r="E630" s="160"/>
      <c r="F630" s="162"/>
      <c r="G630" s="162"/>
      <c r="H630" s="160"/>
      <c r="I630" s="160"/>
      <c r="J630" s="160"/>
      <c r="K630" s="160"/>
      <c r="L630" s="160"/>
      <c r="M630" s="160"/>
      <c r="N630" s="160"/>
    </row>
    <row r="631" spans="1:14" ht="18.75" customHeight="1" x14ac:dyDescent="0.35">
      <c r="A631" s="160"/>
      <c r="B631" s="160"/>
      <c r="C631" s="160"/>
      <c r="D631" s="160"/>
      <c r="E631" s="160"/>
      <c r="F631" s="162"/>
      <c r="G631" s="162"/>
      <c r="H631" s="160"/>
      <c r="I631" s="160"/>
      <c r="J631" s="160"/>
      <c r="K631" s="160"/>
      <c r="L631" s="160"/>
      <c r="M631" s="160"/>
      <c r="N631" s="160"/>
    </row>
    <row r="632" spans="1:14" ht="18.75" customHeight="1" x14ac:dyDescent="0.35">
      <c r="A632" s="160"/>
      <c r="B632" s="160"/>
      <c r="C632" s="160"/>
      <c r="D632" s="160"/>
      <c r="E632" s="160"/>
      <c r="F632" s="162"/>
      <c r="G632" s="162"/>
      <c r="H632" s="160"/>
      <c r="I632" s="160"/>
      <c r="J632" s="160"/>
      <c r="K632" s="160"/>
      <c r="L632" s="160"/>
      <c r="M632" s="160"/>
      <c r="N632" s="160"/>
    </row>
    <row r="633" spans="1:14" ht="18.75" customHeight="1" x14ac:dyDescent="0.35">
      <c r="A633" s="160"/>
      <c r="B633" s="160"/>
      <c r="C633" s="160"/>
      <c r="D633" s="160"/>
      <c r="E633" s="160"/>
      <c r="F633" s="162"/>
      <c r="G633" s="162"/>
      <c r="H633" s="160"/>
      <c r="I633" s="160"/>
      <c r="J633" s="160"/>
      <c r="K633" s="160"/>
      <c r="L633" s="160"/>
      <c r="M633" s="160"/>
      <c r="N633" s="160"/>
    </row>
    <row r="634" spans="1:14" ht="18.75" customHeight="1" x14ac:dyDescent="0.35">
      <c r="A634" s="160"/>
      <c r="B634" s="160"/>
      <c r="C634" s="160"/>
      <c r="D634" s="160"/>
      <c r="E634" s="160"/>
      <c r="F634" s="162"/>
      <c r="G634" s="162"/>
      <c r="H634" s="160"/>
      <c r="I634" s="160"/>
      <c r="J634" s="160"/>
      <c r="K634" s="160"/>
      <c r="L634" s="160"/>
      <c r="M634" s="160"/>
      <c r="N634" s="160"/>
    </row>
    <row r="635" spans="1:14" ht="18.75" customHeight="1" x14ac:dyDescent="0.35">
      <c r="A635" s="160"/>
      <c r="B635" s="160"/>
      <c r="C635" s="160"/>
      <c r="D635" s="160"/>
      <c r="E635" s="160"/>
      <c r="F635" s="162"/>
      <c r="G635" s="162"/>
      <c r="H635" s="160"/>
      <c r="I635" s="160"/>
      <c r="J635" s="160"/>
      <c r="K635" s="160"/>
      <c r="L635" s="160"/>
      <c r="M635" s="160"/>
      <c r="N635" s="160"/>
    </row>
    <row r="636" spans="1:14" ht="18.75" customHeight="1" x14ac:dyDescent="0.35">
      <c r="A636" s="160"/>
      <c r="B636" s="160"/>
      <c r="C636" s="160"/>
      <c r="D636" s="160"/>
      <c r="E636" s="160"/>
      <c r="F636" s="162"/>
      <c r="G636" s="162"/>
      <c r="H636" s="160"/>
      <c r="I636" s="160"/>
      <c r="J636" s="160"/>
      <c r="K636" s="160"/>
      <c r="L636" s="160"/>
      <c r="M636" s="160"/>
      <c r="N636" s="160"/>
    </row>
    <row r="637" spans="1:14" ht="18.75" customHeight="1" x14ac:dyDescent="0.35">
      <c r="A637" s="160"/>
      <c r="B637" s="160"/>
      <c r="C637" s="160"/>
      <c r="D637" s="160"/>
      <c r="E637" s="160"/>
      <c r="F637" s="162"/>
      <c r="G637" s="162"/>
      <c r="H637" s="160"/>
      <c r="I637" s="160"/>
      <c r="J637" s="160"/>
      <c r="K637" s="160"/>
      <c r="L637" s="160"/>
      <c r="M637" s="160"/>
      <c r="N637" s="160"/>
    </row>
    <row r="638" spans="1:14" ht="18.75" customHeight="1" x14ac:dyDescent="0.35">
      <c r="A638" s="160"/>
      <c r="B638" s="160"/>
      <c r="C638" s="160"/>
      <c r="D638" s="160"/>
      <c r="E638" s="160"/>
      <c r="F638" s="162"/>
      <c r="G638" s="162"/>
      <c r="H638" s="160"/>
      <c r="I638" s="160"/>
      <c r="J638" s="160"/>
      <c r="K638" s="160"/>
      <c r="L638" s="160"/>
      <c r="M638" s="160"/>
      <c r="N638" s="160"/>
    </row>
    <row r="639" spans="1:14" ht="18.75" customHeight="1" x14ac:dyDescent="0.35">
      <c r="A639" s="160"/>
      <c r="B639" s="160"/>
      <c r="C639" s="160"/>
      <c r="D639" s="160"/>
      <c r="E639" s="160"/>
      <c r="F639" s="162"/>
      <c r="G639" s="162"/>
      <c r="H639" s="160"/>
      <c r="I639" s="160"/>
      <c r="J639" s="160"/>
      <c r="K639" s="160"/>
      <c r="L639" s="160"/>
      <c r="M639" s="160"/>
      <c r="N639" s="160"/>
    </row>
    <row r="640" spans="1:14" ht="18.75" customHeight="1" x14ac:dyDescent="0.35">
      <c r="A640" s="160"/>
      <c r="B640" s="160"/>
      <c r="C640" s="160"/>
      <c r="D640" s="160"/>
      <c r="E640" s="160"/>
      <c r="F640" s="162"/>
      <c r="G640" s="162"/>
      <c r="H640" s="160"/>
      <c r="I640" s="160"/>
      <c r="J640" s="160"/>
      <c r="K640" s="160"/>
      <c r="L640" s="160"/>
      <c r="M640" s="160"/>
      <c r="N640" s="160"/>
    </row>
    <row r="641" spans="1:14" ht="18.75" customHeight="1" x14ac:dyDescent="0.35">
      <c r="A641" s="160"/>
      <c r="B641" s="160"/>
      <c r="C641" s="160"/>
      <c r="D641" s="160"/>
      <c r="E641" s="160"/>
      <c r="F641" s="162"/>
      <c r="G641" s="162"/>
      <c r="H641" s="160"/>
      <c r="I641" s="160"/>
      <c r="J641" s="160"/>
      <c r="K641" s="160"/>
      <c r="L641" s="160"/>
      <c r="M641" s="160"/>
      <c r="N641" s="160"/>
    </row>
    <row r="642" spans="1:14" ht="18.75" customHeight="1" x14ac:dyDescent="0.35">
      <c r="A642" s="160"/>
      <c r="B642" s="160"/>
      <c r="C642" s="160"/>
      <c r="D642" s="160"/>
      <c r="E642" s="160"/>
      <c r="F642" s="162"/>
      <c r="G642" s="162"/>
      <c r="H642" s="160"/>
      <c r="I642" s="160"/>
      <c r="J642" s="160"/>
      <c r="K642" s="160"/>
      <c r="L642" s="160"/>
      <c r="M642" s="160"/>
      <c r="N642" s="160"/>
    </row>
    <row r="643" spans="1:14" ht="18.75" customHeight="1" x14ac:dyDescent="0.35">
      <c r="A643" s="160"/>
      <c r="B643" s="160"/>
      <c r="C643" s="160"/>
      <c r="D643" s="160"/>
      <c r="E643" s="160"/>
      <c r="F643" s="162"/>
      <c r="G643" s="162"/>
      <c r="H643" s="160"/>
      <c r="I643" s="160"/>
      <c r="J643" s="160"/>
      <c r="K643" s="160"/>
      <c r="L643" s="160"/>
      <c r="M643" s="160"/>
      <c r="N643" s="160"/>
    </row>
    <row r="644" spans="1:14" ht="18.75" customHeight="1" x14ac:dyDescent="0.35">
      <c r="A644" s="160"/>
      <c r="B644" s="160"/>
      <c r="C644" s="160"/>
      <c r="D644" s="160"/>
      <c r="E644" s="160"/>
      <c r="F644" s="162"/>
      <c r="G644" s="162"/>
      <c r="H644" s="160"/>
      <c r="I644" s="160"/>
      <c r="J644" s="160"/>
      <c r="K644" s="160"/>
      <c r="L644" s="160"/>
      <c r="M644" s="160"/>
      <c r="N644" s="160"/>
    </row>
    <row r="645" spans="1:14" ht="18.75" customHeight="1" x14ac:dyDescent="0.35">
      <c r="A645" s="160"/>
      <c r="B645" s="160"/>
      <c r="C645" s="160"/>
      <c r="D645" s="160"/>
      <c r="E645" s="160"/>
      <c r="F645" s="162"/>
      <c r="G645" s="162"/>
      <c r="H645" s="160"/>
      <c r="I645" s="160"/>
      <c r="J645" s="160"/>
      <c r="K645" s="160"/>
      <c r="L645" s="160"/>
      <c r="M645" s="160"/>
      <c r="N645" s="160"/>
    </row>
    <row r="646" spans="1:14" ht="18.75" customHeight="1" x14ac:dyDescent="0.35">
      <c r="A646" s="160"/>
      <c r="B646" s="160"/>
      <c r="C646" s="160"/>
      <c r="D646" s="160"/>
      <c r="E646" s="160"/>
      <c r="F646" s="162"/>
      <c r="G646" s="162"/>
      <c r="H646" s="160"/>
      <c r="I646" s="160"/>
      <c r="J646" s="160"/>
      <c r="K646" s="160"/>
      <c r="L646" s="160"/>
      <c r="M646" s="160"/>
      <c r="N646" s="160"/>
    </row>
    <row r="647" spans="1:14" ht="18.75" customHeight="1" x14ac:dyDescent="0.35">
      <c r="A647" s="160"/>
      <c r="B647" s="160"/>
      <c r="C647" s="160"/>
      <c r="D647" s="160"/>
      <c r="E647" s="160"/>
      <c r="F647" s="162"/>
      <c r="G647" s="162"/>
      <c r="H647" s="160"/>
      <c r="I647" s="160"/>
      <c r="J647" s="160"/>
      <c r="K647" s="160"/>
      <c r="L647" s="160"/>
      <c r="M647" s="160"/>
      <c r="N647" s="160"/>
    </row>
    <row r="648" spans="1:14" ht="18.75" customHeight="1" x14ac:dyDescent="0.35">
      <c r="A648" s="160"/>
      <c r="B648" s="160"/>
      <c r="C648" s="160"/>
      <c r="D648" s="160"/>
      <c r="E648" s="160"/>
      <c r="F648" s="162"/>
      <c r="G648" s="162"/>
      <c r="H648" s="160"/>
      <c r="I648" s="160"/>
      <c r="J648" s="160"/>
      <c r="K648" s="160"/>
      <c r="L648" s="160"/>
      <c r="M648" s="160"/>
      <c r="N648" s="160"/>
    </row>
    <row r="649" spans="1:14" ht="18.75" customHeight="1" x14ac:dyDescent="0.35">
      <c r="A649" s="160"/>
      <c r="B649" s="160"/>
      <c r="C649" s="160"/>
      <c r="D649" s="160"/>
      <c r="E649" s="160"/>
      <c r="F649" s="162"/>
      <c r="G649" s="162"/>
      <c r="H649" s="160"/>
      <c r="I649" s="160"/>
      <c r="J649" s="160"/>
      <c r="K649" s="160"/>
      <c r="L649" s="160"/>
      <c r="M649" s="160"/>
      <c r="N649" s="160"/>
    </row>
    <row r="650" spans="1:14" ht="18.75" customHeight="1" x14ac:dyDescent="0.35">
      <c r="A650" s="160"/>
      <c r="B650" s="160"/>
      <c r="C650" s="160"/>
      <c r="D650" s="160"/>
      <c r="E650" s="160"/>
      <c r="F650" s="162"/>
      <c r="G650" s="162"/>
      <c r="H650" s="160"/>
      <c r="I650" s="160"/>
      <c r="J650" s="160"/>
      <c r="K650" s="160"/>
      <c r="L650" s="160"/>
      <c r="M650" s="160"/>
      <c r="N650" s="160"/>
    </row>
    <row r="651" spans="1:14" ht="18.75" customHeight="1" x14ac:dyDescent="0.35">
      <c r="A651" s="160"/>
      <c r="B651" s="160"/>
      <c r="C651" s="160"/>
      <c r="D651" s="160"/>
      <c r="E651" s="160"/>
      <c r="F651" s="162"/>
      <c r="G651" s="162"/>
      <c r="H651" s="160"/>
      <c r="I651" s="160"/>
      <c r="J651" s="160"/>
      <c r="K651" s="160"/>
      <c r="L651" s="160"/>
      <c r="M651" s="160"/>
      <c r="N651" s="160"/>
    </row>
    <row r="652" spans="1:14" ht="18.75" customHeight="1" x14ac:dyDescent="0.35">
      <c r="A652" s="160"/>
      <c r="B652" s="160"/>
      <c r="C652" s="160"/>
      <c r="D652" s="160"/>
      <c r="E652" s="160"/>
      <c r="F652" s="162"/>
      <c r="G652" s="162"/>
      <c r="H652" s="160"/>
      <c r="I652" s="160"/>
      <c r="J652" s="160"/>
      <c r="K652" s="160"/>
      <c r="L652" s="160"/>
      <c r="M652" s="160"/>
      <c r="N652" s="160"/>
    </row>
    <row r="653" spans="1:14" ht="18.75" customHeight="1" x14ac:dyDescent="0.35">
      <c r="A653" s="160"/>
      <c r="B653" s="160"/>
      <c r="C653" s="160"/>
      <c r="D653" s="160"/>
      <c r="E653" s="160"/>
      <c r="F653" s="162"/>
      <c r="G653" s="162"/>
      <c r="H653" s="160"/>
      <c r="I653" s="160"/>
      <c r="J653" s="160"/>
      <c r="K653" s="160"/>
      <c r="L653" s="160"/>
      <c r="M653" s="160"/>
      <c r="N653" s="160"/>
    </row>
    <row r="654" spans="1:14" ht="18.75" customHeight="1" x14ac:dyDescent="0.35">
      <c r="A654" s="160"/>
      <c r="B654" s="160"/>
      <c r="C654" s="160"/>
      <c r="D654" s="160"/>
      <c r="E654" s="160"/>
      <c r="F654" s="162"/>
      <c r="G654" s="162"/>
      <c r="H654" s="160"/>
      <c r="I654" s="160"/>
      <c r="J654" s="160"/>
      <c r="K654" s="160"/>
      <c r="L654" s="160"/>
      <c r="M654" s="160"/>
      <c r="N654" s="160"/>
    </row>
    <row r="655" spans="1:14" ht="18.75" customHeight="1" x14ac:dyDescent="0.35">
      <c r="A655" s="160"/>
      <c r="B655" s="160"/>
      <c r="C655" s="160"/>
      <c r="D655" s="160"/>
      <c r="E655" s="160"/>
      <c r="F655" s="162"/>
      <c r="G655" s="162"/>
      <c r="H655" s="160"/>
      <c r="I655" s="160"/>
      <c r="J655" s="160"/>
      <c r="K655" s="160"/>
      <c r="L655" s="160"/>
      <c r="M655" s="160"/>
      <c r="N655" s="160"/>
    </row>
    <row r="656" spans="1:14" ht="18.75" customHeight="1" x14ac:dyDescent="0.35">
      <c r="A656" s="160"/>
      <c r="B656" s="160"/>
      <c r="C656" s="160"/>
      <c r="D656" s="160"/>
      <c r="E656" s="160"/>
      <c r="F656" s="162"/>
      <c r="G656" s="162"/>
      <c r="H656" s="160"/>
      <c r="I656" s="160"/>
      <c r="J656" s="160"/>
      <c r="K656" s="160"/>
      <c r="L656" s="160"/>
      <c r="M656" s="160"/>
      <c r="N656" s="160"/>
    </row>
    <row r="657" spans="1:14" ht="18.75" customHeight="1" x14ac:dyDescent="0.35">
      <c r="A657" s="160"/>
      <c r="B657" s="160"/>
      <c r="C657" s="160"/>
      <c r="D657" s="160"/>
      <c r="E657" s="160"/>
      <c r="F657" s="162"/>
      <c r="G657" s="162"/>
      <c r="H657" s="160"/>
      <c r="I657" s="160"/>
      <c r="J657" s="160"/>
      <c r="K657" s="160"/>
      <c r="L657" s="160"/>
      <c r="M657" s="160"/>
      <c r="N657" s="160"/>
    </row>
    <row r="658" spans="1:14" ht="18.75" customHeight="1" x14ac:dyDescent="0.35">
      <c r="A658" s="160"/>
      <c r="B658" s="160"/>
      <c r="C658" s="160"/>
      <c r="D658" s="160"/>
      <c r="E658" s="160"/>
      <c r="F658" s="162"/>
      <c r="G658" s="162"/>
      <c r="H658" s="160"/>
      <c r="I658" s="160"/>
      <c r="J658" s="160"/>
      <c r="K658" s="160"/>
      <c r="L658" s="160"/>
      <c r="M658" s="160"/>
      <c r="N658" s="160"/>
    </row>
    <row r="659" spans="1:14" ht="18.75" customHeight="1" x14ac:dyDescent="0.35">
      <c r="A659" s="160"/>
      <c r="B659" s="160"/>
      <c r="C659" s="160"/>
      <c r="D659" s="160"/>
      <c r="E659" s="160"/>
      <c r="F659" s="162"/>
      <c r="G659" s="162"/>
      <c r="H659" s="160"/>
      <c r="I659" s="160"/>
      <c r="J659" s="160"/>
      <c r="K659" s="160"/>
      <c r="L659" s="160"/>
      <c r="M659" s="160"/>
      <c r="N659" s="160"/>
    </row>
    <row r="660" spans="1:14" ht="18.75" customHeight="1" x14ac:dyDescent="0.35">
      <c r="A660" s="160"/>
      <c r="B660" s="160"/>
      <c r="C660" s="160"/>
      <c r="D660" s="160"/>
      <c r="E660" s="160"/>
      <c r="F660" s="162"/>
      <c r="G660" s="162"/>
      <c r="H660" s="160"/>
      <c r="I660" s="160"/>
      <c r="J660" s="160"/>
      <c r="K660" s="160"/>
      <c r="L660" s="160"/>
      <c r="M660" s="160"/>
      <c r="N660" s="160"/>
    </row>
    <row r="661" spans="1:14" ht="18.75" customHeight="1" x14ac:dyDescent="0.35">
      <c r="A661" s="160"/>
      <c r="B661" s="160"/>
      <c r="C661" s="160"/>
      <c r="D661" s="160"/>
      <c r="E661" s="160"/>
      <c r="F661" s="162"/>
      <c r="G661" s="162"/>
      <c r="H661" s="160"/>
      <c r="I661" s="160"/>
      <c r="J661" s="160"/>
      <c r="K661" s="160"/>
      <c r="L661" s="160"/>
      <c r="M661" s="160"/>
      <c r="N661" s="160"/>
    </row>
    <row r="662" spans="1:14" ht="18.75" customHeight="1" x14ac:dyDescent="0.35">
      <c r="A662" s="160"/>
      <c r="B662" s="160"/>
      <c r="C662" s="160"/>
      <c r="D662" s="160"/>
      <c r="E662" s="160"/>
      <c r="F662" s="162"/>
      <c r="G662" s="162"/>
      <c r="H662" s="160"/>
      <c r="I662" s="160"/>
      <c r="J662" s="160"/>
      <c r="K662" s="160"/>
      <c r="L662" s="160"/>
      <c r="M662" s="160"/>
      <c r="N662" s="160"/>
    </row>
    <row r="663" spans="1:14" ht="18.75" customHeight="1" x14ac:dyDescent="0.35">
      <c r="A663" s="160"/>
      <c r="B663" s="160"/>
      <c r="C663" s="160"/>
      <c r="D663" s="160"/>
      <c r="E663" s="160"/>
      <c r="F663" s="162"/>
      <c r="G663" s="162"/>
      <c r="H663" s="160"/>
      <c r="I663" s="160"/>
      <c r="J663" s="160"/>
      <c r="K663" s="160"/>
      <c r="L663" s="160"/>
      <c r="M663" s="160"/>
      <c r="N663" s="160"/>
    </row>
    <row r="664" spans="1:14" ht="18.75" customHeight="1" x14ac:dyDescent="0.35">
      <c r="A664" s="160"/>
      <c r="B664" s="160"/>
      <c r="C664" s="160"/>
      <c r="D664" s="160"/>
      <c r="E664" s="160"/>
      <c r="F664" s="162"/>
      <c r="G664" s="162"/>
      <c r="H664" s="160"/>
      <c r="I664" s="160"/>
      <c r="J664" s="160"/>
      <c r="K664" s="160"/>
      <c r="L664" s="160"/>
      <c r="M664" s="160"/>
      <c r="N664" s="160"/>
    </row>
    <row r="665" spans="1:14" ht="18.75" customHeight="1" x14ac:dyDescent="0.35">
      <c r="A665" s="160"/>
      <c r="B665" s="160"/>
      <c r="C665" s="160"/>
      <c r="D665" s="160"/>
      <c r="E665" s="160"/>
      <c r="F665" s="162"/>
      <c r="G665" s="162"/>
      <c r="H665" s="160"/>
      <c r="I665" s="160"/>
      <c r="J665" s="160"/>
      <c r="K665" s="160"/>
      <c r="L665" s="160"/>
      <c r="M665" s="160"/>
      <c r="N665" s="160"/>
    </row>
    <row r="666" spans="1:14" ht="18.75" customHeight="1" x14ac:dyDescent="0.35">
      <c r="A666" s="160"/>
      <c r="B666" s="160"/>
      <c r="C666" s="160"/>
      <c r="D666" s="160"/>
      <c r="E666" s="160"/>
      <c r="F666" s="162"/>
      <c r="G666" s="162"/>
      <c r="H666" s="160"/>
      <c r="I666" s="160"/>
      <c r="J666" s="160"/>
      <c r="K666" s="160"/>
      <c r="L666" s="160"/>
      <c r="M666" s="160"/>
      <c r="N666" s="160"/>
    </row>
    <row r="667" spans="1:14" ht="18.75" customHeight="1" x14ac:dyDescent="0.35">
      <c r="A667" s="160"/>
      <c r="B667" s="160"/>
      <c r="C667" s="160"/>
      <c r="D667" s="160"/>
      <c r="E667" s="160"/>
      <c r="F667" s="162"/>
      <c r="G667" s="162"/>
      <c r="H667" s="160"/>
      <c r="I667" s="160"/>
      <c r="J667" s="160"/>
      <c r="K667" s="160"/>
      <c r="L667" s="160"/>
      <c r="M667" s="160"/>
      <c r="N667" s="160"/>
    </row>
    <row r="668" spans="1:14" ht="18.75" customHeight="1" x14ac:dyDescent="0.35">
      <c r="A668" s="160"/>
      <c r="B668" s="160"/>
      <c r="C668" s="160"/>
      <c r="D668" s="160"/>
      <c r="E668" s="160"/>
      <c r="F668" s="162"/>
      <c r="G668" s="162"/>
      <c r="H668" s="160"/>
      <c r="I668" s="160"/>
      <c r="J668" s="160"/>
      <c r="K668" s="160"/>
      <c r="L668" s="160"/>
      <c r="M668" s="160"/>
      <c r="N668" s="160"/>
    </row>
    <row r="669" spans="1:14" ht="18.75" customHeight="1" x14ac:dyDescent="0.35">
      <c r="A669" s="160"/>
      <c r="B669" s="160"/>
      <c r="C669" s="160"/>
      <c r="D669" s="160"/>
      <c r="E669" s="160"/>
      <c r="F669" s="162"/>
      <c r="G669" s="162"/>
      <c r="H669" s="160"/>
      <c r="I669" s="160"/>
      <c r="J669" s="160"/>
      <c r="K669" s="160"/>
      <c r="L669" s="160"/>
      <c r="M669" s="160"/>
      <c r="N669" s="160"/>
    </row>
    <row r="670" spans="1:14" ht="18.75" customHeight="1" x14ac:dyDescent="0.35">
      <c r="A670" s="160"/>
      <c r="B670" s="160"/>
      <c r="C670" s="160"/>
      <c r="D670" s="160"/>
      <c r="E670" s="160"/>
      <c r="F670" s="162"/>
      <c r="G670" s="162"/>
      <c r="H670" s="160"/>
      <c r="I670" s="160"/>
      <c r="J670" s="160"/>
      <c r="K670" s="160"/>
      <c r="L670" s="160"/>
      <c r="M670" s="160"/>
      <c r="N670" s="160"/>
    </row>
    <row r="671" spans="1:14" ht="18.75" customHeight="1" x14ac:dyDescent="0.35">
      <c r="A671" s="160"/>
      <c r="B671" s="160"/>
      <c r="C671" s="160"/>
      <c r="D671" s="160"/>
      <c r="E671" s="160"/>
      <c r="F671" s="162"/>
      <c r="G671" s="162"/>
      <c r="H671" s="160"/>
      <c r="I671" s="160"/>
      <c r="J671" s="160"/>
      <c r="K671" s="160"/>
      <c r="L671" s="160"/>
      <c r="M671" s="160"/>
      <c r="N671" s="160"/>
    </row>
    <row r="672" spans="1:14" ht="18.75" customHeight="1" x14ac:dyDescent="0.35">
      <c r="A672" s="160"/>
      <c r="B672" s="160"/>
      <c r="C672" s="160"/>
      <c r="D672" s="160"/>
      <c r="E672" s="160"/>
      <c r="F672" s="162"/>
      <c r="G672" s="162"/>
      <c r="H672" s="160"/>
      <c r="I672" s="160"/>
      <c r="J672" s="160"/>
      <c r="K672" s="160"/>
      <c r="L672" s="160"/>
      <c r="M672" s="160"/>
      <c r="N672" s="160"/>
    </row>
    <row r="673" spans="1:14" ht="18.75" customHeight="1" x14ac:dyDescent="0.35">
      <c r="A673" s="160"/>
      <c r="B673" s="160"/>
      <c r="C673" s="160"/>
      <c r="D673" s="160"/>
      <c r="E673" s="160"/>
      <c r="F673" s="162"/>
      <c r="G673" s="162"/>
      <c r="H673" s="160"/>
      <c r="I673" s="160"/>
      <c r="J673" s="160"/>
      <c r="K673" s="160"/>
      <c r="L673" s="160"/>
      <c r="M673" s="160"/>
      <c r="N673" s="160"/>
    </row>
    <row r="674" spans="1:14" ht="18.75" customHeight="1" x14ac:dyDescent="0.35">
      <c r="A674" s="160"/>
      <c r="B674" s="160"/>
      <c r="C674" s="160"/>
      <c r="D674" s="160"/>
      <c r="E674" s="160"/>
      <c r="F674" s="162"/>
      <c r="G674" s="162"/>
      <c r="H674" s="160"/>
      <c r="I674" s="160"/>
      <c r="J674" s="160"/>
      <c r="K674" s="160"/>
      <c r="L674" s="160"/>
      <c r="M674" s="160"/>
      <c r="N674" s="160"/>
    </row>
    <row r="675" spans="1:14" ht="18.75" customHeight="1" x14ac:dyDescent="0.35">
      <c r="A675" s="160"/>
      <c r="B675" s="160"/>
      <c r="C675" s="160"/>
      <c r="D675" s="160"/>
      <c r="E675" s="160"/>
      <c r="F675" s="162"/>
      <c r="G675" s="162"/>
      <c r="H675" s="160"/>
      <c r="I675" s="160"/>
      <c r="J675" s="160"/>
      <c r="K675" s="160"/>
      <c r="L675" s="160"/>
      <c r="M675" s="160"/>
      <c r="N675" s="160"/>
    </row>
    <row r="676" spans="1:14" ht="18.75" customHeight="1" x14ac:dyDescent="0.35">
      <c r="A676" s="160"/>
      <c r="B676" s="160"/>
      <c r="C676" s="160"/>
      <c r="D676" s="160"/>
      <c r="E676" s="160"/>
      <c r="F676" s="162"/>
      <c r="G676" s="162"/>
      <c r="H676" s="160"/>
      <c r="I676" s="160"/>
      <c r="J676" s="160"/>
      <c r="K676" s="160"/>
      <c r="L676" s="160"/>
      <c r="M676" s="160"/>
      <c r="N676" s="160"/>
    </row>
    <row r="677" spans="1:14" ht="18.75" customHeight="1" x14ac:dyDescent="0.35">
      <c r="A677" s="160"/>
      <c r="B677" s="160"/>
      <c r="C677" s="160"/>
      <c r="D677" s="160"/>
      <c r="E677" s="160"/>
      <c r="F677" s="162"/>
      <c r="G677" s="162"/>
      <c r="H677" s="160"/>
      <c r="I677" s="160"/>
      <c r="J677" s="160"/>
      <c r="K677" s="160"/>
      <c r="L677" s="160"/>
      <c r="M677" s="160"/>
      <c r="N677" s="160"/>
    </row>
    <row r="678" spans="1:14" ht="18.75" customHeight="1" x14ac:dyDescent="0.35">
      <c r="A678" s="160"/>
      <c r="B678" s="160"/>
      <c r="C678" s="160"/>
      <c r="D678" s="160"/>
      <c r="E678" s="160"/>
      <c r="F678" s="162"/>
      <c r="G678" s="162"/>
      <c r="H678" s="160"/>
      <c r="I678" s="160"/>
      <c r="J678" s="160"/>
      <c r="K678" s="160"/>
      <c r="L678" s="160"/>
      <c r="M678" s="160"/>
      <c r="N678" s="160"/>
    </row>
    <row r="679" spans="1:14" ht="18.75" customHeight="1" x14ac:dyDescent="0.35">
      <c r="A679" s="160"/>
      <c r="B679" s="160"/>
      <c r="C679" s="160"/>
      <c r="D679" s="160"/>
      <c r="E679" s="160"/>
      <c r="F679" s="162"/>
      <c r="G679" s="162"/>
      <c r="H679" s="160"/>
      <c r="I679" s="160"/>
      <c r="J679" s="160"/>
      <c r="K679" s="160"/>
      <c r="L679" s="160"/>
      <c r="M679" s="160"/>
      <c r="N679" s="160"/>
    </row>
    <row r="680" spans="1:14" ht="18.75" customHeight="1" x14ac:dyDescent="0.35">
      <c r="A680" s="160"/>
      <c r="B680" s="160"/>
      <c r="C680" s="160"/>
      <c r="D680" s="160"/>
      <c r="E680" s="160"/>
      <c r="F680" s="162"/>
      <c r="G680" s="162"/>
      <c r="H680" s="160"/>
      <c r="I680" s="160"/>
      <c r="J680" s="160"/>
      <c r="K680" s="160"/>
      <c r="L680" s="160"/>
      <c r="M680" s="160"/>
      <c r="N680" s="160"/>
    </row>
    <row r="681" spans="1:14" ht="18.75" customHeight="1" x14ac:dyDescent="0.35">
      <c r="A681" s="160"/>
      <c r="B681" s="160"/>
      <c r="C681" s="160"/>
      <c r="D681" s="160"/>
      <c r="E681" s="160"/>
      <c r="F681" s="162"/>
      <c r="G681" s="162"/>
      <c r="H681" s="160"/>
      <c r="I681" s="160"/>
      <c r="J681" s="160"/>
      <c r="K681" s="160"/>
      <c r="L681" s="160"/>
      <c r="M681" s="160"/>
      <c r="N681" s="160"/>
    </row>
    <row r="682" spans="1:14" ht="18.75" customHeight="1" x14ac:dyDescent="0.35">
      <c r="A682" s="160"/>
      <c r="B682" s="160"/>
      <c r="C682" s="160"/>
      <c r="D682" s="160"/>
      <c r="E682" s="160"/>
      <c r="F682" s="162"/>
      <c r="G682" s="162"/>
      <c r="H682" s="160"/>
      <c r="I682" s="160"/>
      <c r="J682" s="160"/>
      <c r="K682" s="160"/>
      <c r="L682" s="160"/>
      <c r="M682" s="160"/>
      <c r="N682" s="160"/>
    </row>
    <row r="683" spans="1:14" ht="18.75" customHeight="1" x14ac:dyDescent="0.35">
      <c r="A683" s="160"/>
      <c r="B683" s="160"/>
      <c r="C683" s="160"/>
      <c r="D683" s="160"/>
      <c r="E683" s="160"/>
      <c r="F683" s="162"/>
      <c r="G683" s="162"/>
      <c r="H683" s="160"/>
      <c r="I683" s="160"/>
      <c r="J683" s="160"/>
      <c r="K683" s="160"/>
      <c r="L683" s="160"/>
      <c r="M683" s="160"/>
      <c r="N683" s="160"/>
    </row>
    <row r="684" spans="1:14" ht="18.75" customHeight="1" x14ac:dyDescent="0.35">
      <c r="A684" s="160"/>
      <c r="B684" s="160"/>
      <c r="C684" s="160"/>
      <c r="D684" s="160"/>
      <c r="E684" s="160"/>
      <c r="F684" s="162"/>
      <c r="G684" s="162"/>
      <c r="H684" s="160"/>
      <c r="I684" s="160"/>
      <c r="J684" s="160"/>
      <c r="K684" s="160"/>
      <c r="L684" s="160"/>
      <c r="M684" s="160"/>
      <c r="N684" s="160"/>
    </row>
    <row r="685" spans="1:14" ht="18.75" customHeight="1" x14ac:dyDescent="0.35">
      <c r="A685" s="160"/>
      <c r="B685" s="160"/>
      <c r="C685" s="160"/>
      <c r="D685" s="160"/>
      <c r="E685" s="160"/>
      <c r="F685" s="162"/>
      <c r="G685" s="162"/>
      <c r="H685" s="160"/>
      <c r="I685" s="160"/>
      <c r="J685" s="160"/>
      <c r="K685" s="160"/>
      <c r="L685" s="160"/>
      <c r="M685" s="160"/>
      <c r="N685" s="160"/>
    </row>
    <row r="686" spans="1:14" ht="18.75" customHeight="1" x14ac:dyDescent="0.35">
      <c r="A686" s="160"/>
      <c r="B686" s="160"/>
      <c r="C686" s="160"/>
      <c r="D686" s="160"/>
      <c r="E686" s="160"/>
      <c r="F686" s="162"/>
      <c r="G686" s="162"/>
      <c r="H686" s="160"/>
      <c r="I686" s="160"/>
      <c r="J686" s="160"/>
      <c r="K686" s="160"/>
      <c r="L686" s="160"/>
      <c r="M686" s="160"/>
      <c r="N686" s="160"/>
    </row>
    <row r="687" spans="1:14" ht="18.75" customHeight="1" x14ac:dyDescent="0.35">
      <c r="A687" s="160"/>
      <c r="B687" s="160"/>
      <c r="C687" s="160"/>
      <c r="D687" s="160"/>
      <c r="E687" s="160"/>
      <c r="F687" s="162"/>
      <c r="G687" s="162"/>
      <c r="H687" s="160"/>
      <c r="I687" s="160"/>
      <c r="J687" s="160"/>
      <c r="K687" s="160"/>
      <c r="L687" s="160"/>
      <c r="M687" s="160"/>
      <c r="N687" s="160"/>
    </row>
    <row r="688" spans="1:14" ht="18.75" customHeight="1" x14ac:dyDescent="0.35">
      <c r="A688" s="160"/>
      <c r="B688" s="160"/>
      <c r="C688" s="160"/>
      <c r="D688" s="160"/>
      <c r="E688" s="160"/>
      <c r="F688" s="162"/>
      <c r="G688" s="162"/>
      <c r="H688" s="160"/>
      <c r="I688" s="160"/>
      <c r="J688" s="160"/>
      <c r="K688" s="160"/>
      <c r="L688" s="160"/>
      <c r="M688" s="160"/>
      <c r="N688" s="160"/>
    </row>
    <row r="689" spans="1:14" ht="18.75" customHeight="1" x14ac:dyDescent="0.35">
      <c r="A689" s="160"/>
      <c r="B689" s="160"/>
      <c r="C689" s="160"/>
      <c r="D689" s="160"/>
      <c r="E689" s="160"/>
      <c r="F689" s="162"/>
      <c r="G689" s="162"/>
      <c r="H689" s="160"/>
      <c r="I689" s="160"/>
      <c r="J689" s="160"/>
      <c r="K689" s="160"/>
      <c r="L689" s="160"/>
      <c r="M689" s="160"/>
      <c r="N689" s="160"/>
    </row>
    <row r="690" spans="1:14" ht="18.75" customHeight="1" x14ac:dyDescent="0.35">
      <c r="A690" s="160"/>
      <c r="B690" s="160"/>
      <c r="C690" s="160"/>
      <c r="D690" s="160"/>
      <c r="E690" s="160"/>
      <c r="F690" s="162"/>
      <c r="G690" s="162"/>
      <c r="H690" s="160"/>
      <c r="I690" s="160"/>
      <c r="J690" s="160"/>
      <c r="K690" s="160"/>
      <c r="L690" s="160"/>
      <c r="M690" s="160"/>
      <c r="N690" s="160"/>
    </row>
    <row r="691" spans="1:14" ht="18.75" customHeight="1" x14ac:dyDescent="0.35">
      <c r="A691" s="160"/>
      <c r="B691" s="160"/>
      <c r="C691" s="160"/>
      <c r="D691" s="160"/>
      <c r="E691" s="160"/>
      <c r="F691" s="162"/>
      <c r="G691" s="162"/>
      <c r="H691" s="160"/>
      <c r="I691" s="160"/>
      <c r="J691" s="160"/>
      <c r="K691" s="160"/>
      <c r="L691" s="160"/>
      <c r="M691" s="160"/>
      <c r="N691" s="160"/>
    </row>
    <row r="692" spans="1:14" ht="18.75" customHeight="1" x14ac:dyDescent="0.35">
      <c r="A692" s="160"/>
      <c r="B692" s="160"/>
      <c r="C692" s="160"/>
      <c r="D692" s="160"/>
      <c r="E692" s="160"/>
      <c r="F692" s="162"/>
      <c r="G692" s="162"/>
      <c r="H692" s="160"/>
      <c r="I692" s="160"/>
      <c r="J692" s="160"/>
      <c r="K692" s="160"/>
      <c r="L692" s="160"/>
      <c r="M692" s="160"/>
      <c r="N692" s="160"/>
    </row>
    <row r="693" spans="1:14" ht="18.75" customHeight="1" x14ac:dyDescent="0.35">
      <c r="A693" s="160"/>
      <c r="B693" s="160"/>
      <c r="C693" s="160"/>
      <c r="D693" s="160"/>
      <c r="E693" s="160"/>
      <c r="F693" s="162"/>
      <c r="G693" s="162"/>
      <c r="H693" s="160"/>
      <c r="I693" s="160"/>
      <c r="J693" s="160"/>
      <c r="K693" s="160"/>
      <c r="L693" s="160"/>
      <c r="M693" s="160"/>
      <c r="N693" s="160"/>
    </row>
    <row r="694" spans="1:14" ht="18.75" customHeight="1" x14ac:dyDescent="0.35">
      <c r="A694" s="160"/>
      <c r="B694" s="160"/>
      <c r="C694" s="160"/>
      <c r="D694" s="160"/>
      <c r="E694" s="160"/>
      <c r="F694" s="162"/>
      <c r="G694" s="162"/>
      <c r="H694" s="160"/>
      <c r="I694" s="160"/>
      <c r="J694" s="160"/>
      <c r="K694" s="160"/>
      <c r="L694" s="160"/>
      <c r="M694" s="160"/>
      <c r="N694" s="160"/>
    </row>
    <row r="695" spans="1:14" ht="18.75" customHeight="1" x14ac:dyDescent="0.35">
      <c r="A695" s="160"/>
      <c r="B695" s="160"/>
      <c r="C695" s="160"/>
      <c r="D695" s="160"/>
      <c r="E695" s="160"/>
      <c r="F695" s="162"/>
      <c r="G695" s="162"/>
      <c r="H695" s="160"/>
      <c r="I695" s="160"/>
      <c r="J695" s="160"/>
      <c r="K695" s="160"/>
      <c r="L695" s="160"/>
      <c r="M695" s="160"/>
      <c r="N695" s="160"/>
    </row>
    <row r="696" spans="1:14" ht="18.75" customHeight="1" x14ac:dyDescent="0.35">
      <c r="A696" s="160"/>
      <c r="B696" s="160"/>
      <c r="C696" s="160"/>
      <c r="D696" s="160"/>
      <c r="E696" s="160"/>
      <c r="F696" s="162"/>
      <c r="G696" s="162"/>
      <c r="H696" s="160"/>
      <c r="I696" s="160"/>
      <c r="J696" s="160"/>
      <c r="K696" s="160"/>
      <c r="L696" s="160"/>
      <c r="M696" s="160"/>
      <c r="N696" s="160"/>
    </row>
    <row r="697" spans="1:14" ht="18.75" customHeight="1" x14ac:dyDescent="0.35">
      <c r="A697" s="160"/>
      <c r="B697" s="160"/>
      <c r="C697" s="160"/>
      <c r="D697" s="160"/>
      <c r="E697" s="160"/>
      <c r="F697" s="162"/>
      <c r="G697" s="162"/>
      <c r="H697" s="160"/>
      <c r="I697" s="160"/>
      <c r="J697" s="160"/>
      <c r="K697" s="160"/>
      <c r="L697" s="160"/>
      <c r="M697" s="160"/>
      <c r="N697" s="160"/>
    </row>
    <row r="698" spans="1:14" ht="18.75" customHeight="1" x14ac:dyDescent="0.35">
      <c r="A698" s="160"/>
      <c r="B698" s="160"/>
      <c r="C698" s="160"/>
      <c r="D698" s="160"/>
      <c r="E698" s="160"/>
      <c r="F698" s="162"/>
      <c r="G698" s="162"/>
      <c r="H698" s="160"/>
      <c r="I698" s="160"/>
      <c r="J698" s="160"/>
      <c r="K698" s="160"/>
      <c r="L698" s="160"/>
      <c r="M698" s="160"/>
      <c r="N698" s="160"/>
    </row>
    <row r="699" spans="1:14" ht="18.75" customHeight="1" x14ac:dyDescent="0.35">
      <c r="A699" s="160"/>
      <c r="B699" s="160"/>
      <c r="C699" s="160"/>
      <c r="D699" s="160"/>
      <c r="E699" s="160"/>
      <c r="F699" s="162"/>
      <c r="G699" s="162"/>
      <c r="H699" s="160"/>
      <c r="I699" s="160"/>
      <c r="J699" s="160"/>
      <c r="K699" s="160"/>
      <c r="L699" s="160"/>
      <c r="M699" s="160"/>
      <c r="N699" s="160"/>
    </row>
    <row r="700" spans="1:14" ht="18.75" customHeight="1" x14ac:dyDescent="0.35">
      <c r="A700" s="160"/>
      <c r="B700" s="160"/>
      <c r="C700" s="160"/>
      <c r="D700" s="160"/>
      <c r="E700" s="160"/>
      <c r="F700" s="162"/>
      <c r="G700" s="162"/>
      <c r="H700" s="160"/>
      <c r="I700" s="160"/>
      <c r="J700" s="160"/>
      <c r="K700" s="160"/>
      <c r="L700" s="160"/>
      <c r="M700" s="160"/>
      <c r="N700" s="160"/>
    </row>
    <row r="701" spans="1:14" ht="18.75" customHeight="1" x14ac:dyDescent="0.35">
      <c r="A701" s="160"/>
      <c r="B701" s="160"/>
      <c r="C701" s="160"/>
      <c r="D701" s="160"/>
      <c r="E701" s="160"/>
      <c r="F701" s="162"/>
      <c r="G701" s="162"/>
      <c r="H701" s="160"/>
      <c r="I701" s="160"/>
      <c r="J701" s="160"/>
      <c r="K701" s="160"/>
      <c r="L701" s="160"/>
      <c r="M701" s="160"/>
      <c r="N701" s="160"/>
    </row>
    <row r="702" spans="1:14" ht="18.75" customHeight="1" x14ac:dyDescent="0.35">
      <c r="A702" s="160"/>
      <c r="B702" s="160"/>
      <c r="C702" s="160"/>
      <c r="D702" s="160"/>
      <c r="E702" s="160"/>
      <c r="F702" s="162"/>
      <c r="G702" s="162"/>
      <c r="H702" s="160"/>
      <c r="I702" s="160"/>
      <c r="J702" s="160"/>
      <c r="K702" s="160"/>
      <c r="L702" s="160"/>
      <c r="M702" s="160"/>
      <c r="N702" s="160"/>
    </row>
    <row r="703" spans="1:14" ht="18.75" customHeight="1" x14ac:dyDescent="0.35">
      <c r="A703" s="160"/>
      <c r="B703" s="160"/>
      <c r="C703" s="160"/>
      <c r="D703" s="160"/>
      <c r="E703" s="160"/>
      <c r="F703" s="162"/>
      <c r="G703" s="162"/>
      <c r="H703" s="160"/>
      <c r="I703" s="160"/>
      <c r="J703" s="160"/>
      <c r="K703" s="160"/>
      <c r="L703" s="160"/>
      <c r="M703" s="160"/>
      <c r="N703" s="160"/>
    </row>
    <row r="704" spans="1:14" ht="18.75" customHeight="1" x14ac:dyDescent="0.35">
      <c r="A704" s="160"/>
      <c r="B704" s="160"/>
      <c r="C704" s="160"/>
      <c r="D704" s="160"/>
      <c r="E704" s="160"/>
      <c r="F704" s="162"/>
      <c r="G704" s="162"/>
      <c r="H704" s="160"/>
      <c r="I704" s="160"/>
      <c r="J704" s="160"/>
      <c r="K704" s="160"/>
      <c r="L704" s="160"/>
      <c r="M704" s="160"/>
      <c r="N704" s="160"/>
    </row>
    <row r="705" spans="1:14" ht="18.75" customHeight="1" x14ac:dyDescent="0.35">
      <c r="A705" s="160"/>
      <c r="B705" s="160"/>
      <c r="C705" s="160"/>
      <c r="D705" s="160"/>
      <c r="E705" s="160"/>
      <c r="F705" s="162"/>
      <c r="G705" s="162"/>
      <c r="H705" s="160"/>
      <c r="I705" s="160"/>
      <c r="J705" s="160"/>
      <c r="K705" s="160"/>
      <c r="L705" s="160"/>
      <c r="M705" s="160"/>
      <c r="N705" s="160"/>
    </row>
    <row r="706" spans="1:14" ht="18.75" customHeight="1" x14ac:dyDescent="0.35">
      <c r="A706" s="160"/>
      <c r="B706" s="160"/>
      <c r="C706" s="160"/>
      <c r="D706" s="160"/>
      <c r="E706" s="160"/>
      <c r="F706" s="162"/>
      <c r="G706" s="162"/>
      <c r="H706" s="160"/>
      <c r="I706" s="160"/>
      <c r="J706" s="160"/>
      <c r="K706" s="160"/>
      <c r="L706" s="160"/>
      <c r="M706" s="160"/>
      <c r="N706" s="160"/>
    </row>
    <row r="707" spans="1:14" ht="18.75" customHeight="1" x14ac:dyDescent="0.35">
      <c r="A707" s="160"/>
      <c r="B707" s="160"/>
      <c r="C707" s="160"/>
      <c r="D707" s="160"/>
      <c r="E707" s="160"/>
      <c r="F707" s="162"/>
      <c r="G707" s="162"/>
      <c r="H707" s="160"/>
      <c r="I707" s="160"/>
      <c r="J707" s="160"/>
      <c r="K707" s="160"/>
      <c r="L707" s="160"/>
      <c r="M707" s="160"/>
      <c r="N707" s="160"/>
    </row>
    <row r="708" spans="1:14" ht="18.75" customHeight="1" x14ac:dyDescent="0.35">
      <c r="A708" s="160"/>
      <c r="B708" s="160"/>
      <c r="C708" s="160"/>
      <c r="D708" s="160"/>
      <c r="E708" s="160"/>
      <c r="F708" s="162"/>
      <c r="G708" s="162"/>
      <c r="H708" s="160"/>
      <c r="I708" s="160"/>
      <c r="J708" s="160"/>
      <c r="K708" s="160"/>
      <c r="L708" s="160"/>
      <c r="M708" s="160"/>
      <c r="N708" s="160"/>
    </row>
    <row r="709" spans="1:14" ht="18.75" customHeight="1" x14ac:dyDescent="0.35">
      <c r="A709" s="160"/>
      <c r="B709" s="160"/>
      <c r="C709" s="160"/>
      <c r="D709" s="160"/>
      <c r="E709" s="160"/>
      <c r="F709" s="162"/>
      <c r="G709" s="162"/>
      <c r="H709" s="160"/>
      <c r="I709" s="160"/>
      <c r="J709" s="160"/>
      <c r="K709" s="160"/>
      <c r="L709" s="160"/>
      <c r="M709" s="160"/>
      <c r="N709" s="160"/>
    </row>
    <row r="710" spans="1:14" ht="18.75" customHeight="1" x14ac:dyDescent="0.35">
      <c r="A710" s="160"/>
      <c r="B710" s="160"/>
      <c r="C710" s="160"/>
      <c r="D710" s="160"/>
      <c r="E710" s="160"/>
      <c r="F710" s="162"/>
      <c r="G710" s="162"/>
      <c r="H710" s="160"/>
      <c r="I710" s="160"/>
      <c r="J710" s="160"/>
      <c r="K710" s="160"/>
      <c r="L710" s="160"/>
      <c r="M710" s="160"/>
      <c r="N710" s="160"/>
    </row>
    <row r="711" spans="1:14" ht="18.75" customHeight="1" x14ac:dyDescent="0.35">
      <c r="A711" s="160"/>
      <c r="B711" s="160"/>
      <c r="C711" s="160"/>
      <c r="D711" s="160"/>
      <c r="E711" s="160"/>
      <c r="F711" s="162"/>
      <c r="G711" s="162"/>
      <c r="H711" s="160"/>
      <c r="I711" s="160"/>
      <c r="J711" s="160"/>
      <c r="K711" s="160"/>
      <c r="L711" s="160"/>
      <c r="M711" s="160"/>
      <c r="N711" s="160"/>
    </row>
    <row r="712" spans="1:14" ht="18.75" customHeight="1" x14ac:dyDescent="0.35">
      <c r="A712" s="160"/>
      <c r="B712" s="160"/>
      <c r="C712" s="160"/>
      <c r="D712" s="160"/>
      <c r="E712" s="160"/>
      <c r="F712" s="162"/>
      <c r="G712" s="162"/>
      <c r="H712" s="160"/>
      <c r="I712" s="160"/>
      <c r="J712" s="160"/>
      <c r="K712" s="160"/>
      <c r="L712" s="160"/>
      <c r="M712" s="160"/>
      <c r="N712" s="160"/>
    </row>
    <row r="713" spans="1:14" ht="18.75" customHeight="1" x14ac:dyDescent="0.35">
      <c r="A713" s="160"/>
      <c r="B713" s="160"/>
      <c r="C713" s="160"/>
      <c r="D713" s="160"/>
      <c r="E713" s="160"/>
      <c r="F713" s="162"/>
      <c r="G713" s="162"/>
      <c r="H713" s="160"/>
      <c r="I713" s="160"/>
      <c r="J713" s="160"/>
      <c r="K713" s="160"/>
      <c r="L713" s="160"/>
      <c r="M713" s="160"/>
      <c r="N713" s="160"/>
    </row>
    <row r="714" spans="1:14" ht="18.75" customHeight="1" x14ac:dyDescent="0.35">
      <c r="A714" s="160"/>
      <c r="B714" s="160"/>
      <c r="C714" s="160"/>
      <c r="D714" s="160"/>
      <c r="E714" s="160"/>
      <c r="F714" s="162"/>
      <c r="G714" s="162"/>
      <c r="H714" s="160"/>
      <c r="I714" s="160"/>
      <c r="J714" s="160"/>
      <c r="K714" s="160"/>
      <c r="L714" s="160"/>
      <c r="M714" s="160"/>
      <c r="N714" s="160"/>
    </row>
    <row r="715" spans="1:14" ht="18.75" customHeight="1" x14ac:dyDescent="0.35">
      <c r="A715" s="160"/>
      <c r="B715" s="160"/>
      <c r="C715" s="160"/>
      <c r="D715" s="160"/>
      <c r="E715" s="160"/>
      <c r="F715" s="162"/>
      <c r="G715" s="162"/>
      <c r="H715" s="160"/>
      <c r="I715" s="160"/>
      <c r="J715" s="160"/>
      <c r="K715" s="160"/>
      <c r="L715" s="160"/>
      <c r="M715" s="160"/>
      <c r="N715" s="160"/>
    </row>
    <row r="716" spans="1:14" ht="18.75" customHeight="1" x14ac:dyDescent="0.35">
      <c r="A716" s="160"/>
      <c r="B716" s="160"/>
      <c r="C716" s="160"/>
      <c r="D716" s="160"/>
      <c r="E716" s="160"/>
      <c r="F716" s="162"/>
      <c r="G716" s="162"/>
      <c r="H716" s="160"/>
      <c r="I716" s="160"/>
      <c r="J716" s="160"/>
      <c r="K716" s="160"/>
      <c r="L716" s="160"/>
      <c r="M716" s="160"/>
      <c r="N716" s="160"/>
    </row>
    <row r="717" spans="1:14" ht="18.75" customHeight="1" x14ac:dyDescent="0.35">
      <c r="A717" s="160"/>
      <c r="B717" s="160"/>
      <c r="C717" s="160"/>
      <c r="D717" s="160"/>
      <c r="E717" s="160"/>
      <c r="F717" s="162"/>
      <c r="G717" s="162"/>
      <c r="H717" s="160"/>
      <c r="I717" s="160"/>
      <c r="J717" s="160"/>
      <c r="K717" s="160"/>
      <c r="L717" s="160"/>
      <c r="M717" s="160"/>
      <c r="N717" s="160"/>
    </row>
    <row r="718" spans="1:14" ht="18.75" customHeight="1" x14ac:dyDescent="0.35">
      <c r="A718" s="160"/>
      <c r="B718" s="160"/>
      <c r="C718" s="160"/>
      <c r="D718" s="160"/>
      <c r="E718" s="160"/>
      <c r="F718" s="162"/>
      <c r="G718" s="162"/>
      <c r="H718" s="160"/>
      <c r="I718" s="160"/>
      <c r="J718" s="160"/>
      <c r="K718" s="160"/>
      <c r="L718" s="160"/>
      <c r="M718" s="160"/>
      <c r="N718" s="160"/>
    </row>
    <row r="719" spans="1:14" ht="18.75" customHeight="1" x14ac:dyDescent="0.35">
      <c r="A719" s="160"/>
      <c r="B719" s="160"/>
      <c r="C719" s="160"/>
      <c r="D719" s="160"/>
      <c r="E719" s="160"/>
      <c r="F719" s="162"/>
      <c r="G719" s="162"/>
      <c r="H719" s="160"/>
      <c r="I719" s="160"/>
      <c r="J719" s="160"/>
      <c r="K719" s="160"/>
      <c r="L719" s="160"/>
      <c r="M719" s="160"/>
      <c r="N719" s="160"/>
    </row>
    <row r="720" spans="1:14" ht="18.75" customHeight="1" x14ac:dyDescent="0.35">
      <c r="A720" s="160"/>
      <c r="B720" s="160"/>
      <c r="C720" s="160"/>
      <c r="D720" s="160"/>
      <c r="E720" s="160"/>
      <c r="F720" s="162"/>
      <c r="G720" s="162"/>
      <c r="H720" s="160"/>
      <c r="I720" s="160"/>
      <c r="J720" s="160"/>
      <c r="K720" s="160"/>
      <c r="L720" s="160"/>
      <c r="M720" s="160"/>
      <c r="N720" s="160"/>
    </row>
    <row r="721" spans="1:14" ht="18.75" customHeight="1" x14ac:dyDescent="0.35">
      <c r="A721" s="160"/>
      <c r="B721" s="160"/>
      <c r="C721" s="160"/>
      <c r="D721" s="160"/>
      <c r="E721" s="160"/>
      <c r="F721" s="162"/>
      <c r="G721" s="162"/>
      <c r="H721" s="160"/>
      <c r="I721" s="160"/>
      <c r="J721" s="160"/>
      <c r="K721" s="160"/>
      <c r="L721" s="160"/>
      <c r="M721" s="160"/>
      <c r="N721" s="160"/>
    </row>
    <row r="722" spans="1:14" ht="18.75" customHeight="1" x14ac:dyDescent="0.35">
      <c r="A722" s="160"/>
      <c r="B722" s="160"/>
      <c r="C722" s="160"/>
      <c r="D722" s="160"/>
      <c r="E722" s="160"/>
      <c r="F722" s="162"/>
      <c r="G722" s="162"/>
      <c r="H722" s="160"/>
      <c r="I722" s="160"/>
      <c r="J722" s="160"/>
      <c r="K722" s="160"/>
      <c r="L722" s="160"/>
      <c r="M722" s="160"/>
      <c r="N722" s="160"/>
    </row>
    <row r="723" spans="1:14" ht="18.75" customHeight="1" x14ac:dyDescent="0.35">
      <c r="A723" s="160"/>
      <c r="B723" s="160"/>
      <c r="C723" s="160"/>
      <c r="D723" s="160"/>
      <c r="E723" s="160"/>
      <c r="F723" s="162"/>
      <c r="G723" s="162"/>
      <c r="H723" s="160"/>
      <c r="I723" s="160"/>
      <c r="J723" s="160"/>
      <c r="K723" s="160"/>
      <c r="L723" s="160"/>
      <c r="M723" s="160"/>
      <c r="N723" s="160"/>
    </row>
    <row r="724" spans="1:14" ht="18.75" customHeight="1" x14ac:dyDescent="0.35">
      <c r="A724" s="160"/>
      <c r="B724" s="160"/>
      <c r="C724" s="160"/>
      <c r="D724" s="160"/>
      <c r="E724" s="160"/>
      <c r="F724" s="162"/>
      <c r="G724" s="162"/>
      <c r="H724" s="160"/>
      <c r="I724" s="160"/>
      <c r="J724" s="160"/>
      <c r="K724" s="160"/>
      <c r="L724" s="160"/>
      <c r="M724" s="160"/>
      <c r="N724" s="160"/>
    </row>
    <row r="725" spans="1:14" ht="18.75" customHeight="1" x14ac:dyDescent="0.35">
      <c r="A725" s="160"/>
      <c r="B725" s="160"/>
      <c r="C725" s="160"/>
      <c r="D725" s="160"/>
      <c r="E725" s="160"/>
      <c r="F725" s="162"/>
      <c r="G725" s="162"/>
      <c r="H725" s="160"/>
      <c r="I725" s="160"/>
      <c r="J725" s="160"/>
      <c r="K725" s="160"/>
      <c r="L725" s="160"/>
      <c r="M725" s="160"/>
      <c r="N725" s="160"/>
    </row>
    <row r="726" spans="1:14" ht="18.75" customHeight="1" x14ac:dyDescent="0.35">
      <c r="A726" s="160"/>
      <c r="B726" s="160"/>
      <c r="C726" s="160"/>
      <c r="D726" s="160"/>
      <c r="E726" s="160"/>
      <c r="F726" s="162"/>
      <c r="G726" s="162"/>
      <c r="H726" s="160"/>
      <c r="I726" s="160"/>
      <c r="J726" s="160"/>
      <c r="K726" s="160"/>
      <c r="L726" s="160"/>
      <c r="M726" s="160"/>
      <c r="N726" s="160"/>
    </row>
    <row r="727" spans="1:14" ht="18.75" customHeight="1" x14ac:dyDescent="0.35">
      <c r="A727" s="160"/>
      <c r="B727" s="160"/>
      <c r="C727" s="160"/>
      <c r="D727" s="160"/>
      <c r="E727" s="160"/>
      <c r="F727" s="162"/>
      <c r="G727" s="162"/>
      <c r="H727" s="160"/>
      <c r="I727" s="160"/>
      <c r="J727" s="160"/>
      <c r="K727" s="160"/>
      <c r="L727" s="160"/>
      <c r="M727" s="160"/>
      <c r="N727" s="160"/>
    </row>
    <row r="728" spans="1:14" ht="18.75" customHeight="1" x14ac:dyDescent="0.35">
      <c r="A728" s="160"/>
      <c r="B728" s="160"/>
      <c r="C728" s="160"/>
      <c r="D728" s="160"/>
      <c r="E728" s="160"/>
      <c r="F728" s="162"/>
      <c r="G728" s="162"/>
      <c r="H728" s="160"/>
      <c r="I728" s="160"/>
      <c r="J728" s="160"/>
      <c r="K728" s="160"/>
      <c r="L728" s="160"/>
      <c r="M728" s="160"/>
      <c r="N728" s="160"/>
    </row>
    <row r="729" spans="1:14" ht="18.75" customHeight="1" x14ac:dyDescent="0.35">
      <c r="A729" s="160"/>
      <c r="B729" s="160"/>
      <c r="C729" s="160"/>
      <c r="D729" s="160"/>
      <c r="E729" s="160"/>
      <c r="F729" s="162"/>
      <c r="G729" s="162"/>
      <c r="H729" s="160"/>
      <c r="I729" s="160"/>
      <c r="J729" s="160"/>
      <c r="K729" s="160"/>
      <c r="L729" s="160"/>
      <c r="M729" s="160"/>
      <c r="N729" s="160"/>
    </row>
    <row r="730" spans="1:14" ht="18.75" customHeight="1" x14ac:dyDescent="0.35">
      <c r="A730" s="160"/>
      <c r="B730" s="160"/>
      <c r="C730" s="160"/>
      <c r="D730" s="160"/>
      <c r="E730" s="160"/>
      <c r="F730" s="162"/>
      <c r="G730" s="162"/>
      <c r="H730" s="160"/>
      <c r="I730" s="160"/>
      <c r="J730" s="160"/>
      <c r="K730" s="160"/>
      <c r="L730" s="160"/>
      <c r="M730" s="160"/>
      <c r="N730" s="160"/>
    </row>
    <row r="731" spans="1:14" ht="18.75" customHeight="1" x14ac:dyDescent="0.35">
      <c r="A731" s="160"/>
      <c r="B731" s="160"/>
      <c r="C731" s="160"/>
      <c r="D731" s="160"/>
      <c r="E731" s="160"/>
      <c r="F731" s="162"/>
      <c r="G731" s="162"/>
      <c r="H731" s="160"/>
      <c r="I731" s="160"/>
      <c r="J731" s="160"/>
      <c r="K731" s="160"/>
      <c r="L731" s="160"/>
      <c r="M731" s="160"/>
      <c r="N731" s="160"/>
    </row>
    <row r="732" spans="1:14" ht="18.75" customHeight="1" x14ac:dyDescent="0.35">
      <c r="A732" s="160"/>
      <c r="B732" s="160"/>
      <c r="C732" s="160"/>
      <c r="D732" s="160"/>
      <c r="E732" s="160"/>
      <c r="F732" s="162"/>
      <c r="G732" s="162"/>
      <c r="H732" s="160"/>
      <c r="I732" s="160"/>
      <c r="J732" s="160"/>
      <c r="K732" s="160"/>
      <c r="L732" s="160"/>
      <c r="M732" s="160"/>
      <c r="N732" s="160"/>
    </row>
    <row r="733" spans="1:14" ht="18.75" customHeight="1" x14ac:dyDescent="0.35">
      <c r="A733" s="160"/>
      <c r="B733" s="160"/>
      <c r="C733" s="160"/>
      <c r="D733" s="160"/>
      <c r="E733" s="160"/>
      <c r="F733" s="162"/>
      <c r="G733" s="162"/>
      <c r="H733" s="160"/>
      <c r="I733" s="160"/>
      <c r="J733" s="160"/>
      <c r="K733" s="160"/>
      <c r="L733" s="160"/>
      <c r="M733" s="160"/>
      <c r="N733" s="160"/>
    </row>
    <row r="734" spans="1:14" ht="18.75" customHeight="1" x14ac:dyDescent="0.35">
      <c r="A734" s="160"/>
      <c r="B734" s="160"/>
      <c r="C734" s="160"/>
      <c r="D734" s="160"/>
      <c r="E734" s="160"/>
      <c r="F734" s="162"/>
      <c r="G734" s="162"/>
      <c r="H734" s="160"/>
      <c r="I734" s="160"/>
      <c r="J734" s="160"/>
      <c r="K734" s="160"/>
      <c r="L734" s="160"/>
      <c r="M734" s="160"/>
      <c r="N734" s="160"/>
    </row>
    <row r="735" spans="1:14" ht="18.75" customHeight="1" x14ac:dyDescent="0.35">
      <c r="A735" s="160"/>
      <c r="B735" s="160"/>
      <c r="C735" s="160"/>
      <c r="D735" s="160"/>
      <c r="E735" s="160"/>
      <c r="F735" s="162"/>
      <c r="G735" s="162"/>
      <c r="H735" s="160"/>
      <c r="I735" s="160"/>
      <c r="J735" s="160"/>
      <c r="K735" s="160"/>
      <c r="L735" s="160"/>
      <c r="M735" s="160"/>
      <c r="N735" s="160"/>
    </row>
    <row r="736" spans="1:14" ht="18.75" customHeight="1" x14ac:dyDescent="0.35">
      <c r="A736" s="160"/>
      <c r="B736" s="160"/>
      <c r="C736" s="160"/>
      <c r="D736" s="160"/>
      <c r="E736" s="160"/>
      <c r="F736" s="162"/>
      <c r="G736" s="162"/>
      <c r="H736" s="160"/>
      <c r="I736" s="160"/>
      <c r="J736" s="160"/>
      <c r="K736" s="160"/>
      <c r="L736" s="160"/>
      <c r="M736" s="160"/>
      <c r="N736" s="160"/>
    </row>
    <row r="737" spans="1:14" ht="18.75" customHeight="1" x14ac:dyDescent="0.35">
      <c r="A737" s="160"/>
      <c r="B737" s="160"/>
      <c r="C737" s="160"/>
      <c r="D737" s="160"/>
      <c r="E737" s="160"/>
      <c r="F737" s="162"/>
      <c r="G737" s="162"/>
      <c r="H737" s="160"/>
      <c r="I737" s="160"/>
      <c r="J737" s="160"/>
      <c r="K737" s="160"/>
      <c r="L737" s="160"/>
      <c r="M737" s="160"/>
      <c r="N737" s="160"/>
    </row>
    <row r="738" spans="1:14" ht="18.75" customHeight="1" x14ac:dyDescent="0.35">
      <c r="A738" s="160"/>
      <c r="B738" s="160"/>
      <c r="C738" s="160"/>
      <c r="D738" s="160"/>
      <c r="E738" s="160"/>
      <c r="F738" s="162"/>
      <c r="G738" s="162"/>
      <c r="H738" s="160"/>
      <c r="I738" s="160"/>
      <c r="J738" s="160"/>
      <c r="K738" s="160"/>
      <c r="L738" s="160"/>
      <c r="M738" s="160"/>
      <c r="N738" s="160"/>
    </row>
    <row r="739" spans="1:14" ht="18.75" customHeight="1" x14ac:dyDescent="0.35">
      <c r="A739" s="160"/>
      <c r="B739" s="160"/>
      <c r="C739" s="160"/>
      <c r="D739" s="160"/>
      <c r="E739" s="160"/>
      <c r="F739" s="162"/>
      <c r="G739" s="162"/>
      <c r="H739" s="160"/>
      <c r="I739" s="160"/>
      <c r="J739" s="160"/>
      <c r="K739" s="160"/>
      <c r="L739" s="160"/>
      <c r="M739" s="160"/>
      <c r="N739" s="160"/>
    </row>
    <row r="740" spans="1:14" ht="18.75" customHeight="1" x14ac:dyDescent="0.35">
      <c r="A740" s="160"/>
      <c r="B740" s="160"/>
      <c r="C740" s="160"/>
      <c r="D740" s="160"/>
      <c r="E740" s="160"/>
      <c r="F740" s="162"/>
      <c r="G740" s="162"/>
      <c r="H740" s="160"/>
      <c r="I740" s="160"/>
      <c r="J740" s="160"/>
      <c r="K740" s="160"/>
      <c r="L740" s="160"/>
      <c r="M740" s="160"/>
      <c r="N740" s="160"/>
    </row>
    <row r="741" spans="1:14" ht="18.75" customHeight="1" x14ac:dyDescent="0.35">
      <c r="A741" s="160"/>
      <c r="B741" s="160"/>
      <c r="C741" s="160"/>
      <c r="D741" s="160"/>
      <c r="E741" s="160"/>
      <c r="F741" s="162"/>
      <c r="G741" s="162"/>
      <c r="H741" s="160"/>
      <c r="I741" s="160"/>
      <c r="J741" s="160"/>
      <c r="K741" s="160"/>
      <c r="L741" s="160"/>
      <c r="M741" s="160"/>
      <c r="N741" s="160"/>
    </row>
    <row r="742" spans="1:14" ht="18.75" customHeight="1" x14ac:dyDescent="0.35">
      <c r="A742" s="160"/>
      <c r="B742" s="160"/>
      <c r="C742" s="160"/>
      <c r="D742" s="160"/>
      <c r="E742" s="160"/>
      <c r="F742" s="162"/>
      <c r="G742" s="162"/>
      <c r="H742" s="160"/>
      <c r="I742" s="160"/>
      <c r="J742" s="160"/>
      <c r="K742" s="160"/>
      <c r="L742" s="160"/>
      <c r="M742" s="160"/>
      <c r="N742" s="160"/>
    </row>
    <row r="743" spans="1:14" ht="18.75" customHeight="1" x14ac:dyDescent="0.35">
      <c r="A743" s="160"/>
      <c r="B743" s="160"/>
      <c r="C743" s="160"/>
      <c r="D743" s="160"/>
      <c r="E743" s="160"/>
      <c r="F743" s="162"/>
      <c r="G743" s="162"/>
      <c r="H743" s="160"/>
      <c r="I743" s="160"/>
      <c r="J743" s="160"/>
      <c r="K743" s="160"/>
      <c r="L743" s="160"/>
      <c r="M743" s="160"/>
      <c r="N743" s="160"/>
    </row>
    <row r="744" spans="1:14" ht="18.75" customHeight="1" x14ac:dyDescent="0.35">
      <c r="A744" s="160"/>
      <c r="B744" s="160"/>
      <c r="C744" s="160"/>
      <c r="D744" s="160"/>
      <c r="E744" s="160"/>
      <c r="F744" s="162"/>
      <c r="G744" s="162"/>
      <c r="H744" s="160"/>
      <c r="I744" s="160"/>
      <c r="J744" s="160"/>
      <c r="K744" s="160"/>
      <c r="L744" s="160"/>
      <c r="M744" s="160"/>
      <c r="N744" s="160"/>
    </row>
    <row r="745" spans="1:14" ht="18.75" customHeight="1" x14ac:dyDescent="0.35">
      <c r="A745" s="160"/>
      <c r="B745" s="160"/>
      <c r="C745" s="160"/>
      <c r="D745" s="160"/>
      <c r="E745" s="160"/>
      <c r="F745" s="162"/>
      <c r="G745" s="162"/>
      <c r="H745" s="160"/>
      <c r="I745" s="160"/>
      <c r="J745" s="160"/>
      <c r="K745" s="160"/>
      <c r="L745" s="160"/>
      <c r="M745" s="160"/>
      <c r="N745" s="160"/>
    </row>
    <row r="746" spans="1:14" ht="18.75" customHeight="1" x14ac:dyDescent="0.35">
      <c r="A746" s="160"/>
      <c r="B746" s="160"/>
      <c r="C746" s="160"/>
      <c r="D746" s="160"/>
      <c r="E746" s="160"/>
      <c r="F746" s="162"/>
      <c r="G746" s="162"/>
      <c r="H746" s="160"/>
      <c r="I746" s="160"/>
      <c r="J746" s="160"/>
      <c r="K746" s="160"/>
      <c r="L746" s="160"/>
      <c r="M746" s="160"/>
      <c r="N746" s="160"/>
    </row>
    <row r="747" spans="1:14" ht="18.75" customHeight="1" x14ac:dyDescent="0.35">
      <c r="A747" s="160"/>
      <c r="B747" s="160"/>
      <c r="C747" s="160"/>
      <c r="D747" s="160"/>
      <c r="E747" s="160"/>
      <c r="F747" s="162"/>
      <c r="G747" s="162"/>
      <c r="H747" s="160"/>
      <c r="I747" s="160"/>
      <c r="J747" s="160"/>
      <c r="K747" s="160"/>
      <c r="L747" s="160"/>
      <c r="M747" s="160"/>
      <c r="N747" s="160"/>
    </row>
    <row r="748" spans="1:14" ht="18.75" customHeight="1" x14ac:dyDescent="0.35">
      <c r="A748" s="160"/>
      <c r="B748" s="160"/>
      <c r="C748" s="160"/>
      <c r="D748" s="160"/>
      <c r="E748" s="160"/>
      <c r="F748" s="162"/>
      <c r="G748" s="162"/>
      <c r="H748" s="160"/>
      <c r="I748" s="160"/>
      <c r="J748" s="160"/>
      <c r="K748" s="160"/>
      <c r="L748" s="160"/>
      <c r="M748" s="160"/>
      <c r="N748" s="160"/>
    </row>
    <row r="749" spans="1:14" ht="18.75" customHeight="1" x14ac:dyDescent="0.35">
      <c r="A749" s="160"/>
      <c r="B749" s="160"/>
      <c r="C749" s="160"/>
      <c r="D749" s="160"/>
      <c r="E749" s="160"/>
      <c r="F749" s="162"/>
      <c r="G749" s="162"/>
      <c r="H749" s="160"/>
      <c r="I749" s="160"/>
      <c r="J749" s="160"/>
      <c r="K749" s="160"/>
      <c r="L749" s="160"/>
      <c r="M749" s="160"/>
      <c r="N749" s="160"/>
    </row>
    <row r="750" spans="1:14" ht="18.75" customHeight="1" x14ac:dyDescent="0.35">
      <c r="A750" s="160"/>
      <c r="B750" s="160"/>
      <c r="C750" s="160"/>
      <c r="D750" s="160"/>
      <c r="E750" s="160"/>
      <c r="F750" s="162"/>
      <c r="G750" s="162"/>
      <c r="H750" s="160"/>
      <c r="I750" s="160"/>
      <c r="J750" s="160"/>
      <c r="K750" s="160"/>
      <c r="L750" s="160"/>
      <c r="M750" s="160"/>
      <c r="N750" s="160"/>
    </row>
    <row r="751" spans="1:14" ht="18.75" customHeight="1" x14ac:dyDescent="0.35">
      <c r="A751" s="160"/>
      <c r="B751" s="160"/>
      <c r="C751" s="160"/>
      <c r="D751" s="160"/>
      <c r="E751" s="160"/>
      <c r="F751" s="162"/>
      <c r="G751" s="162"/>
      <c r="H751" s="160"/>
      <c r="I751" s="160"/>
      <c r="J751" s="160"/>
      <c r="K751" s="160"/>
      <c r="L751" s="160"/>
      <c r="M751" s="160"/>
      <c r="N751" s="160"/>
    </row>
    <row r="752" spans="1:14" ht="18.75" customHeight="1" x14ac:dyDescent="0.35">
      <c r="A752" s="160"/>
      <c r="B752" s="160"/>
      <c r="C752" s="160"/>
      <c r="D752" s="160"/>
      <c r="E752" s="160"/>
      <c r="F752" s="162"/>
      <c r="G752" s="162"/>
      <c r="H752" s="160"/>
      <c r="I752" s="160"/>
      <c r="J752" s="160"/>
      <c r="K752" s="160"/>
      <c r="L752" s="160"/>
      <c r="M752" s="160"/>
      <c r="N752" s="160"/>
    </row>
    <row r="753" spans="1:14" ht="18.75" customHeight="1" x14ac:dyDescent="0.35">
      <c r="A753" s="160"/>
      <c r="B753" s="160"/>
      <c r="C753" s="160"/>
      <c r="D753" s="160"/>
      <c r="E753" s="160"/>
      <c r="F753" s="162"/>
      <c r="G753" s="162"/>
      <c r="H753" s="160"/>
      <c r="I753" s="160"/>
      <c r="J753" s="160"/>
      <c r="K753" s="160"/>
      <c r="L753" s="160"/>
      <c r="M753" s="160"/>
      <c r="N753" s="160"/>
    </row>
    <row r="754" spans="1:14" ht="18.75" customHeight="1" x14ac:dyDescent="0.35">
      <c r="A754" s="160"/>
      <c r="B754" s="160"/>
      <c r="C754" s="160"/>
      <c r="D754" s="160"/>
      <c r="E754" s="160"/>
      <c r="F754" s="162"/>
      <c r="G754" s="162"/>
      <c r="H754" s="160"/>
      <c r="I754" s="160"/>
      <c r="J754" s="160"/>
      <c r="K754" s="160"/>
      <c r="L754" s="160"/>
      <c r="M754" s="160"/>
      <c r="N754" s="160"/>
    </row>
    <row r="755" spans="1:14" ht="18.75" customHeight="1" x14ac:dyDescent="0.35">
      <c r="A755" s="160"/>
      <c r="B755" s="160"/>
      <c r="C755" s="160"/>
      <c r="D755" s="160"/>
      <c r="E755" s="160"/>
      <c r="F755" s="162"/>
      <c r="G755" s="162"/>
      <c r="H755" s="160"/>
      <c r="I755" s="160"/>
      <c r="J755" s="160"/>
      <c r="K755" s="160"/>
      <c r="L755" s="160"/>
      <c r="M755" s="160"/>
      <c r="N755" s="160"/>
    </row>
    <row r="756" spans="1:14" ht="18.75" customHeight="1" x14ac:dyDescent="0.35">
      <c r="A756" s="160"/>
      <c r="B756" s="160"/>
      <c r="C756" s="160"/>
      <c r="D756" s="160"/>
      <c r="E756" s="160"/>
      <c r="F756" s="162"/>
      <c r="G756" s="162"/>
      <c r="H756" s="160"/>
      <c r="I756" s="160"/>
      <c r="J756" s="160"/>
      <c r="K756" s="160"/>
      <c r="L756" s="160"/>
      <c r="M756" s="160"/>
      <c r="N756" s="160"/>
    </row>
    <row r="757" spans="1:14" ht="18.75" customHeight="1" x14ac:dyDescent="0.35">
      <c r="A757" s="160"/>
      <c r="B757" s="160"/>
      <c r="C757" s="160"/>
      <c r="D757" s="160"/>
      <c r="E757" s="160"/>
      <c r="F757" s="162"/>
      <c r="G757" s="162"/>
      <c r="H757" s="160"/>
      <c r="I757" s="160"/>
      <c r="J757" s="160"/>
      <c r="K757" s="160"/>
      <c r="L757" s="160"/>
      <c r="M757" s="160"/>
      <c r="N757" s="160"/>
    </row>
    <row r="758" spans="1:14" ht="18.75" customHeight="1" x14ac:dyDescent="0.35">
      <c r="A758" s="160"/>
      <c r="B758" s="160"/>
      <c r="C758" s="160"/>
      <c r="D758" s="160"/>
      <c r="E758" s="160"/>
      <c r="F758" s="162"/>
      <c r="G758" s="162"/>
      <c r="H758" s="160"/>
      <c r="I758" s="160"/>
      <c r="J758" s="160"/>
      <c r="K758" s="160"/>
      <c r="L758" s="160"/>
      <c r="M758" s="160"/>
      <c r="N758" s="160"/>
    </row>
    <row r="759" spans="1:14" ht="18.75" customHeight="1" x14ac:dyDescent="0.35">
      <c r="A759" s="160"/>
      <c r="B759" s="160"/>
      <c r="C759" s="160"/>
      <c r="D759" s="160"/>
      <c r="E759" s="160"/>
      <c r="F759" s="162"/>
      <c r="G759" s="162"/>
      <c r="H759" s="160"/>
      <c r="I759" s="160"/>
      <c r="J759" s="160"/>
      <c r="K759" s="160"/>
      <c r="L759" s="160"/>
      <c r="M759" s="160"/>
      <c r="N759" s="160"/>
    </row>
    <row r="760" spans="1:14" ht="18.75" customHeight="1" x14ac:dyDescent="0.35">
      <c r="A760" s="160"/>
      <c r="B760" s="160"/>
      <c r="C760" s="160"/>
      <c r="D760" s="160"/>
      <c r="E760" s="160"/>
      <c r="F760" s="162"/>
      <c r="G760" s="162"/>
      <c r="H760" s="160"/>
      <c r="I760" s="160"/>
      <c r="J760" s="160"/>
      <c r="K760" s="160"/>
      <c r="L760" s="160"/>
      <c r="M760" s="160"/>
      <c r="N760" s="160"/>
    </row>
    <row r="761" spans="1:14" ht="18.75" customHeight="1" x14ac:dyDescent="0.35">
      <c r="A761" s="160"/>
      <c r="B761" s="160"/>
      <c r="C761" s="160"/>
      <c r="D761" s="160"/>
      <c r="E761" s="160"/>
      <c r="F761" s="162"/>
      <c r="G761" s="162"/>
      <c r="H761" s="160"/>
      <c r="I761" s="160"/>
      <c r="J761" s="160"/>
      <c r="K761" s="160"/>
      <c r="L761" s="160"/>
      <c r="M761" s="160"/>
      <c r="N761" s="160"/>
    </row>
    <row r="762" spans="1:14" ht="18.75" customHeight="1" x14ac:dyDescent="0.35">
      <c r="A762" s="160"/>
      <c r="B762" s="160"/>
      <c r="C762" s="160"/>
      <c r="D762" s="160"/>
      <c r="E762" s="160"/>
      <c r="F762" s="162"/>
      <c r="G762" s="162"/>
      <c r="H762" s="160"/>
      <c r="I762" s="160"/>
      <c r="J762" s="160"/>
      <c r="K762" s="160"/>
      <c r="L762" s="160"/>
      <c r="M762" s="160"/>
      <c r="N762" s="160"/>
    </row>
    <row r="763" spans="1:14" ht="18.75" customHeight="1" x14ac:dyDescent="0.35">
      <c r="A763" s="160"/>
      <c r="B763" s="160"/>
      <c r="C763" s="160"/>
      <c r="D763" s="160"/>
      <c r="E763" s="160"/>
      <c r="F763" s="162"/>
      <c r="G763" s="162"/>
      <c r="H763" s="160"/>
      <c r="I763" s="160"/>
      <c r="J763" s="160"/>
      <c r="K763" s="160"/>
      <c r="L763" s="160"/>
      <c r="M763" s="160"/>
      <c r="N763" s="160"/>
    </row>
    <row r="764" spans="1:14" ht="18.75" customHeight="1" x14ac:dyDescent="0.35">
      <c r="A764" s="160"/>
      <c r="B764" s="160"/>
      <c r="C764" s="160"/>
      <c r="D764" s="160"/>
      <c r="E764" s="160"/>
      <c r="F764" s="162"/>
      <c r="G764" s="162"/>
      <c r="H764" s="160"/>
      <c r="I764" s="160"/>
      <c r="J764" s="160"/>
      <c r="K764" s="160"/>
      <c r="L764" s="160"/>
      <c r="M764" s="160"/>
      <c r="N764" s="160"/>
    </row>
    <row r="765" spans="1:14" ht="18.75" customHeight="1" x14ac:dyDescent="0.35">
      <c r="A765" s="160"/>
      <c r="B765" s="160"/>
      <c r="C765" s="160"/>
      <c r="D765" s="160"/>
      <c r="E765" s="160"/>
      <c r="F765" s="162"/>
      <c r="G765" s="162"/>
      <c r="H765" s="160"/>
      <c r="I765" s="160"/>
      <c r="J765" s="160"/>
      <c r="K765" s="160"/>
      <c r="L765" s="160"/>
      <c r="M765" s="160"/>
      <c r="N765" s="160"/>
    </row>
    <row r="766" spans="1:14" ht="18.75" customHeight="1" x14ac:dyDescent="0.35">
      <c r="A766" s="160"/>
      <c r="B766" s="160"/>
      <c r="C766" s="160"/>
      <c r="D766" s="160"/>
      <c r="E766" s="160"/>
      <c r="F766" s="162"/>
      <c r="G766" s="162"/>
      <c r="H766" s="160"/>
      <c r="I766" s="160"/>
      <c r="J766" s="160"/>
      <c r="K766" s="160"/>
      <c r="L766" s="160"/>
      <c r="M766" s="160"/>
      <c r="N766" s="160"/>
    </row>
    <row r="767" spans="1:14" ht="18.75" customHeight="1" x14ac:dyDescent="0.35">
      <c r="A767" s="160"/>
      <c r="B767" s="160"/>
      <c r="C767" s="160"/>
      <c r="D767" s="160"/>
      <c r="E767" s="160"/>
      <c r="F767" s="162"/>
      <c r="G767" s="162"/>
      <c r="H767" s="160"/>
      <c r="I767" s="160"/>
      <c r="J767" s="160"/>
      <c r="K767" s="160"/>
      <c r="L767" s="160"/>
      <c r="M767" s="160"/>
      <c r="N767" s="160"/>
    </row>
    <row r="768" spans="1:14" ht="18.75" customHeight="1" x14ac:dyDescent="0.35">
      <c r="A768" s="160"/>
      <c r="B768" s="160"/>
      <c r="C768" s="160"/>
      <c r="D768" s="160"/>
      <c r="E768" s="160"/>
      <c r="F768" s="162"/>
      <c r="G768" s="162"/>
      <c r="H768" s="160"/>
      <c r="I768" s="160"/>
      <c r="J768" s="160"/>
      <c r="K768" s="160"/>
      <c r="L768" s="160"/>
      <c r="M768" s="160"/>
      <c r="N768" s="160"/>
    </row>
    <row r="769" spans="1:14" ht="18.75" customHeight="1" x14ac:dyDescent="0.35">
      <c r="A769" s="160"/>
      <c r="B769" s="160"/>
      <c r="C769" s="160"/>
      <c r="D769" s="160"/>
      <c r="E769" s="160"/>
      <c r="F769" s="162"/>
      <c r="G769" s="162"/>
      <c r="H769" s="160"/>
      <c r="I769" s="160"/>
      <c r="J769" s="160"/>
      <c r="K769" s="160"/>
      <c r="L769" s="160"/>
      <c r="M769" s="160"/>
      <c r="N769" s="160"/>
    </row>
    <row r="770" spans="1:14" ht="18.75" customHeight="1" x14ac:dyDescent="0.35">
      <c r="A770" s="160"/>
      <c r="B770" s="160"/>
      <c r="C770" s="160"/>
      <c r="D770" s="160"/>
      <c r="E770" s="160"/>
      <c r="F770" s="162"/>
      <c r="G770" s="162"/>
      <c r="H770" s="160"/>
      <c r="I770" s="160"/>
      <c r="J770" s="160"/>
      <c r="K770" s="160"/>
      <c r="L770" s="160"/>
      <c r="M770" s="160"/>
      <c r="N770" s="160"/>
    </row>
    <row r="771" spans="1:14" ht="18.75" customHeight="1" x14ac:dyDescent="0.35">
      <c r="A771" s="160"/>
      <c r="B771" s="160"/>
      <c r="C771" s="160"/>
      <c r="D771" s="160"/>
      <c r="E771" s="160"/>
      <c r="F771" s="162"/>
      <c r="G771" s="162"/>
      <c r="H771" s="160"/>
      <c r="I771" s="160"/>
      <c r="J771" s="160"/>
      <c r="K771" s="160"/>
      <c r="L771" s="160"/>
      <c r="M771" s="160"/>
      <c r="N771" s="160"/>
    </row>
    <row r="772" spans="1:14" ht="18.75" customHeight="1" x14ac:dyDescent="0.35">
      <c r="A772" s="160"/>
      <c r="B772" s="160"/>
      <c r="C772" s="160"/>
      <c r="D772" s="160"/>
      <c r="E772" s="160"/>
      <c r="F772" s="162"/>
      <c r="G772" s="162"/>
      <c r="H772" s="160"/>
      <c r="I772" s="160"/>
      <c r="J772" s="160"/>
      <c r="K772" s="160"/>
      <c r="L772" s="160"/>
      <c r="M772" s="160"/>
      <c r="N772" s="160"/>
    </row>
    <row r="773" spans="1:14" ht="18.75" customHeight="1" x14ac:dyDescent="0.35">
      <c r="A773" s="160"/>
      <c r="B773" s="160"/>
      <c r="C773" s="160"/>
      <c r="D773" s="160"/>
      <c r="E773" s="160"/>
      <c r="F773" s="162"/>
      <c r="G773" s="162"/>
      <c r="H773" s="160"/>
      <c r="I773" s="160"/>
      <c r="J773" s="160"/>
      <c r="K773" s="160"/>
      <c r="L773" s="160"/>
      <c r="M773" s="160"/>
      <c r="N773" s="160"/>
    </row>
    <row r="774" spans="1:14" ht="18.75" customHeight="1" x14ac:dyDescent="0.35">
      <c r="A774" s="160"/>
      <c r="B774" s="160"/>
      <c r="C774" s="160"/>
      <c r="D774" s="160"/>
      <c r="E774" s="160"/>
      <c r="F774" s="162"/>
      <c r="G774" s="162"/>
      <c r="H774" s="160"/>
      <c r="I774" s="160"/>
      <c r="J774" s="160"/>
      <c r="K774" s="160"/>
      <c r="L774" s="160"/>
      <c r="M774" s="160"/>
      <c r="N774" s="160"/>
    </row>
    <row r="775" spans="1:14" ht="18.75" customHeight="1" x14ac:dyDescent="0.35">
      <c r="A775" s="160"/>
      <c r="B775" s="160"/>
      <c r="C775" s="160"/>
      <c r="D775" s="160"/>
      <c r="E775" s="160"/>
      <c r="F775" s="162"/>
      <c r="G775" s="162"/>
      <c r="H775" s="160"/>
      <c r="I775" s="160"/>
      <c r="J775" s="160"/>
      <c r="K775" s="160"/>
      <c r="L775" s="160"/>
      <c r="M775" s="160"/>
      <c r="N775" s="160"/>
    </row>
    <row r="776" spans="1:14" ht="18.75" customHeight="1" x14ac:dyDescent="0.35">
      <c r="A776" s="160"/>
      <c r="B776" s="160"/>
      <c r="C776" s="160"/>
      <c r="D776" s="160"/>
      <c r="E776" s="160"/>
      <c r="F776" s="162"/>
      <c r="G776" s="162"/>
      <c r="H776" s="160"/>
      <c r="I776" s="160"/>
      <c r="J776" s="160"/>
      <c r="K776" s="160"/>
      <c r="L776" s="160"/>
      <c r="M776" s="160"/>
      <c r="N776" s="160"/>
    </row>
    <row r="777" spans="1:14" ht="18.75" customHeight="1" x14ac:dyDescent="0.35">
      <c r="A777" s="160"/>
      <c r="B777" s="160"/>
      <c r="C777" s="160"/>
      <c r="D777" s="160"/>
      <c r="E777" s="160"/>
      <c r="F777" s="162"/>
      <c r="G777" s="162"/>
      <c r="H777" s="160"/>
      <c r="I777" s="160"/>
      <c r="J777" s="160"/>
      <c r="K777" s="160"/>
      <c r="L777" s="160"/>
      <c r="M777" s="160"/>
      <c r="N777" s="160"/>
    </row>
    <row r="778" spans="1:14" ht="18.75" customHeight="1" x14ac:dyDescent="0.35">
      <c r="A778" s="160"/>
      <c r="B778" s="160"/>
      <c r="C778" s="160"/>
      <c r="D778" s="160"/>
      <c r="E778" s="160"/>
      <c r="F778" s="162"/>
      <c r="G778" s="162"/>
      <c r="H778" s="160"/>
      <c r="I778" s="160"/>
      <c r="J778" s="160"/>
      <c r="K778" s="160"/>
      <c r="L778" s="160"/>
      <c r="M778" s="160"/>
      <c r="N778" s="160"/>
    </row>
    <row r="779" spans="1:14" ht="18.75" customHeight="1" x14ac:dyDescent="0.35">
      <c r="A779" s="160"/>
      <c r="B779" s="160"/>
      <c r="C779" s="160"/>
      <c r="D779" s="160"/>
      <c r="E779" s="160"/>
      <c r="F779" s="162"/>
      <c r="G779" s="162"/>
      <c r="H779" s="160"/>
      <c r="I779" s="160"/>
      <c r="J779" s="160"/>
      <c r="K779" s="160"/>
      <c r="L779" s="160"/>
      <c r="M779" s="160"/>
      <c r="N779" s="160"/>
    </row>
    <row r="780" spans="1:14" ht="18.75" customHeight="1" x14ac:dyDescent="0.35">
      <c r="A780" s="160"/>
      <c r="B780" s="160"/>
      <c r="C780" s="160"/>
      <c r="D780" s="160"/>
      <c r="E780" s="160"/>
      <c r="F780" s="162"/>
      <c r="G780" s="162"/>
      <c r="H780" s="160"/>
      <c r="I780" s="160"/>
      <c r="J780" s="160"/>
      <c r="K780" s="160"/>
      <c r="L780" s="160"/>
      <c r="M780" s="160"/>
      <c r="N780" s="160"/>
    </row>
    <row r="781" spans="1:14" ht="18.75" customHeight="1" x14ac:dyDescent="0.35">
      <c r="A781" s="160"/>
      <c r="B781" s="160"/>
      <c r="C781" s="160"/>
      <c r="D781" s="160"/>
      <c r="E781" s="160"/>
      <c r="F781" s="162"/>
      <c r="G781" s="162"/>
      <c r="H781" s="160"/>
      <c r="I781" s="160"/>
      <c r="J781" s="160"/>
      <c r="K781" s="160"/>
      <c r="L781" s="160"/>
      <c r="M781" s="160"/>
      <c r="N781" s="160"/>
    </row>
    <row r="782" spans="1:14" ht="18.75" customHeight="1" x14ac:dyDescent="0.35">
      <c r="A782" s="160"/>
      <c r="B782" s="160"/>
      <c r="C782" s="160"/>
      <c r="D782" s="160"/>
      <c r="E782" s="160"/>
      <c r="F782" s="162"/>
      <c r="G782" s="162"/>
      <c r="H782" s="160"/>
      <c r="I782" s="160"/>
      <c r="J782" s="160"/>
      <c r="K782" s="160"/>
      <c r="L782" s="160"/>
      <c r="M782" s="160"/>
      <c r="N782" s="160"/>
    </row>
    <row r="783" spans="1:14" ht="18.75" customHeight="1" x14ac:dyDescent="0.35">
      <c r="A783" s="160"/>
      <c r="B783" s="160"/>
      <c r="C783" s="160"/>
      <c r="D783" s="160"/>
      <c r="E783" s="160"/>
      <c r="F783" s="162"/>
      <c r="G783" s="162"/>
      <c r="H783" s="160"/>
      <c r="I783" s="160"/>
      <c r="J783" s="160"/>
      <c r="K783" s="160"/>
      <c r="L783" s="160"/>
      <c r="M783" s="160"/>
      <c r="N783" s="160"/>
    </row>
    <row r="784" spans="1:14" ht="18.75" customHeight="1" x14ac:dyDescent="0.35">
      <c r="A784" s="160"/>
      <c r="B784" s="160"/>
      <c r="C784" s="160"/>
      <c r="D784" s="160"/>
      <c r="E784" s="160"/>
      <c r="F784" s="162"/>
      <c r="G784" s="162"/>
      <c r="H784" s="160"/>
      <c r="I784" s="160"/>
      <c r="J784" s="160"/>
      <c r="K784" s="160"/>
      <c r="L784" s="160"/>
      <c r="M784" s="160"/>
      <c r="N784" s="160"/>
    </row>
    <row r="785" spans="1:14" ht="18.75" customHeight="1" x14ac:dyDescent="0.35">
      <c r="A785" s="160"/>
      <c r="B785" s="160"/>
      <c r="C785" s="160"/>
      <c r="D785" s="160"/>
      <c r="E785" s="160"/>
      <c r="F785" s="162"/>
      <c r="G785" s="162"/>
      <c r="H785" s="160"/>
      <c r="I785" s="160"/>
      <c r="J785" s="160"/>
      <c r="K785" s="160"/>
      <c r="L785" s="160"/>
      <c r="M785" s="160"/>
      <c r="N785" s="160"/>
    </row>
    <row r="786" spans="1:14" ht="18.75" customHeight="1" x14ac:dyDescent="0.35">
      <c r="A786" s="160"/>
      <c r="B786" s="160"/>
      <c r="C786" s="160"/>
      <c r="D786" s="160"/>
      <c r="E786" s="160"/>
      <c r="F786" s="162"/>
      <c r="G786" s="162"/>
      <c r="H786" s="160"/>
      <c r="I786" s="160"/>
      <c r="J786" s="160"/>
      <c r="K786" s="160"/>
      <c r="L786" s="160"/>
      <c r="M786" s="160"/>
      <c r="N786" s="160"/>
    </row>
    <row r="787" spans="1:14" ht="18.75" customHeight="1" x14ac:dyDescent="0.35">
      <c r="A787" s="160"/>
      <c r="B787" s="160"/>
      <c r="C787" s="160"/>
      <c r="D787" s="160"/>
      <c r="E787" s="160"/>
      <c r="F787" s="162"/>
      <c r="G787" s="162"/>
      <c r="H787" s="160"/>
      <c r="I787" s="160"/>
      <c r="J787" s="160"/>
      <c r="K787" s="160"/>
      <c r="L787" s="160"/>
      <c r="M787" s="160"/>
      <c r="N787" s="160"/>
    </row>
    <row r="788" spans="1:14" ht="18.75" customHeight="1" x14ac:dyDescent="0.35">
      <c r="A788" s="160"/>
      <c r="B788" s="160"/>
      <c r="C788" s="160"/>
      <c r="D788" s="160"/>
      <c r="E788" s="160"/>
      <c r="F788" s="162"/>
      <c r="G788" s="162"/>
      <c r="H788" s="160"/>
      <c r="I788" s="160"/>
      <c r="J788" s="160"/>
      <c r="K788" s="160"/>
      <c r="L788" s="160"/>
      <c r="M788" s="160"/>
      <c r="N788" s="160"/>
    </row>
    <row r="789" spans="1:14" ht="18.75" customHeight="1" x14ac:dyDescent="0.35">
      <c r="A789" s="160"/>
      <c r="B789" s="160"/>
      <c r="C789" s="160"/>
      <c r="D789" s="160"/>
      <c r="E789" s="160"/>
      <c r="F789" s="162"/>
      <c r="G789" s="162"/>
      <c r="H789" s="160"/>
      <c r="I789" s="160"/>
      <c r="J789" s="160"/>
      <c r="K789" s="160"/>
      <c r="L789" s="160"/>
      <c r="M789" s="160"/>
      <c r="N789" s="160"/>
    </row>
    <row r="790" spans="1:14" ht="18.75" customHeight="1" x14ac:dyDescent="0.35">
      <c r="A790" s="160"/>
      <c r="B790" s="160"/>
      <c r="C790" s="160"/>
      <c r="D790" s="160"/>
      <c r="E790" s="160"/>
      <c r="F790" s="162"/>
      <c r="G790" s="162"/>
      <c r="H790" s="160"/>
      <c r="I790" s="160"/>
      <c r="J790" s="160"/>
      <c r="K790" s="160"/>
      <c r="L790" s="160"/>
      <c r="M790" s="160"/>
      <c r="N790" s="160"/>
    </row>
    <row r="791" spans="1:14" ht="18.75" customHeight="1" x14ac:dyDescent="0.35">
      <c r="A791" s="160"/>
      <c r="B791" s="160"/>
      <c r="C791" s="160"/>
      <c r="D791" s="160"/>
      <c r="E791" s="160"/>
      <c r="F791" s="162"/>
      <c r="G791" s="162"/>
      <c r="H791" s="160"/>
      <c r="I791" s="160"/>
      <c r="J791" s="160"/>
      <c r="K791" s="160"/>
      <c r="L791" s="160"/>
      <c r="M791" s="160"/>
      <c r="N791" s="160"/>
    </row>
    <row r="792" spans="1:14" ht="18.75" customHeight="1" x14ac:dyDescent="0.35">
      <c r="A792" s="160"/>
      <c r="B792" s="160"/>
      <c r="C792" s="160"/>
      <c r="D792" s="160"/>
      <c r="E792" s="160"/>
      <c r="F792" s="162"/>
      <c r="G792" s="162"/>
      <c r="H792" s="160"/>
      <c r="I792" s="160"/>
      <c r="J792" s="160"/>
      <c r="K792" s="160"/>
      <c r="L792" s="160"/>
      <c r="M792" s="160"/>
      <c r="N792" s="160"/>
    </row>
    <row r="793" spans="1:14" ht="18.75" customHeight="1" x14ac:dyDescent="0.35">
      <c r="A793" s="160"/>
      <c r="B793" s="160"/>
      <c r="C793" s="160"/>
      <c r="D793" s="160"/>
      <c r="E793" s="160"/>
      <c r="F793" s="162"/>
      <c r="G793" s="162"/>
      <c r="H793" s="160"/>
      <c r="I793" s="160"/>
      <c r="J793" s="160"/>
      <c r="K793" s="160"/>
      <c r="L793" s="160"/>
      <c r="M793" s="160"/>
      <c r="N793" s="160"/>
    </row>
    <row r="794" spans="1:14" ht="18.75" customHeight="1" x14ac:dyDescent="0.35">
      <c r="A794" s="160"/>
      <c r="B794" s="160"/>
      <c r="C794" s="160"/>
      <c r="D794" s="160"/>
      <c r="E794" s="160"/>
      <c r="F794" s="162"/>
      <c r="G794" s="162"/>
      <c r="H794" s="160"/>
      <c r="I794" s="160"/>
      <c r="J794" s="160"/>
      <c r="K794" s="160"/>
      <c r="L794" s="160"/>
      <c r="M794" s="160"/>
      <c r="N794" s="160"/>
    </row>
    <row r="795" spans="1:14" ht="18.75" customHeight="1" x14ac:dyDescent="0.35">
      <c r="A795" s="160"/>
      <c r="B795" s="160"/>
      <c r="C795" s="160"/>
      <c r="D795" s="160"/>
      <c r="E795" s="160"/>
      <c r="F795" s="162"/>
      <c r="G795" s="162"/>
      <c r="H795" s="160"/>
      <c r="I795" s="160"/>
      <c r="J795" s="160"/>
      <c r="K795" s="160"/>
      <c r="L795" s="160"/>
      <c r="M795" s="160"/>
      <c r="N795" s="160"/>
    </row>
    <row r="796" spans="1:14" ht="18.75" customHeight="1" x14ac:dyDescent="0.35">
      <c r="A796" s="160"/>
      <c r="B796" s="160"/>
      <c r="C796" s="160"/>
      <c r="D796" s="160"/>
      <c r="E796" s="160"/>
      <c r="F796" s="162"/>
      <c r="G796" s="162"/>
      <c r="H796" s="160"/>
      <c r="I796" s="160"/>
      <c r="J796" s="160"/>
      <c r="K796" s="160"/>
      <c r="L796" s="160"/>
      <c r="M796" s="160"/>
      <c r="N796" s="160"/>
    </row>
    <row r="797" spans="1:14" ht="18.75" customHeight="1" x14ac:dyDescent="0.35">
      <c r="A797" s="160"/>
      <c r="B797" s="160"/>
      <c r="C797" s="160"/>
      <c r="D797" s="160"/>
      <c r="E797" s="160"/>
      <c r="F797" s="162"/>
      <c r="G797" s="162"/>
      <c r="H797" s="160"/>
      <c r="I797" s="160"/>
      <c r="J797" s="160"/>
      <c r="K797" s="160"/>
      <c r="L797" s="160"/>
      <c r="M797" s="160"/>
      <c r="N797" s="160"/>
    </row>
    <row r="798" spans="1:14" ht="18.75" customHeight="1" x14ac:dyDescent="0.35">
      <c r="A798" s="160"/>
      <c r="B798" s="160"/>
      <c r="C798" s="160"/>
      <c r="D798" s="160"/>
      <c r="E798" s="160"/>
      <c r="F798" s="162"/>
      <c r="G798" s="162"/>
      <c r="H798" s="160"/>
      <c r="I798" s="160"/>
      <c r="J798" s="160"/>
      <c r="K798" s="160"/>
      <c r="L798" s="160"/>
      <c r="M798" s="160"/>
      <c r="N798" s="160"/>
    </row>
    <row r="799" spans="1:14" ht="18.75" customHeight="1" x14ac:dyDescent="0.35">
      <c r="A799" s="160"/>
      <c r="B799" s="160"/>
      <c r="C799" s="160"/>
      <c r="D799" s="160"/>
      <c r="E799" s="160"/>
      <c r="F799" s="162"/>
      <c r="G799" s="162"/>
      <c r="H799" s="160"/>
      <c r="I799" s="160"/>
      <c r="J799" s="160"/>
      <c r="K799" s="160"/>
      <c r="L799" s="160"/>
      <c r="M799" s="160"/>
      <c r="N799" s="160"/>
    </row>
    <row r="800" spans="1:14" ht="18.75" customHeight="1" x14ac:dyDescent="0.35">
      <c r="A800" s="160"/>
      <c r="B800" s="160"/>
      <c r="C800" s="160"/>
      <c r="D800" s="160"/>
      <c r="E800" s="160"/>
      <c r="F800" s="162"/>
      <c r="G800" s="162"/>
      <c r="H800" s="160"/>
      <c r="I800" s="160"/>
      <c r="J800" s="160"/>
      <c r="K800" s="160"/>
      <c r="L800" s="160"/>
      <c r="M800" s="160"/>
      <c r="N800" s="160"/>
    </row>
    <row r="801" spans="1:14" ht="18.75" customHeight="1" x14ac:dyDescent="0.35">
      <c r="A801" s="160"/>
      <c r="B801" s="160"/>
      <c r="C801" s="160"/>
      <c r="D801" s="160"/>
      <c r="E801" s="160"/>
      <c r="F801" s="162"/>
      <c r="G801" s="162"/>
      <c r="H801" s="160"/>
      <c r="I801" s="160"/>
      <c r="J801" s="160"/>
      <c r="K801" s="160"/>
      <c r="L801" s="160"/>
      <c r="M801" s="160"/>
      <c r="N801" s="160"/>
    </row>
    <row r="802" spans="1:14" ht="18.75" customHeight="1" x14ac:dyDescent="0.35">
      <c r="A802" s="160"/>
      <c r="B802" s="160"/>
      <c r="C802" s="160"/>
      <c r="D802" s="160"/>
      <c r="E802" s="160"/>
      <c r="F802" s="162"/>
      <c r="G802" s="162"/>
      <c r="H802" s="160"/>
      <c r="I802" s="160"/>
      <c r="J802" s="160"/>
      <c r="K802" s="160"/>
      <c r="L802" s="160"/>
      <c r="M802" s="160"/>
      <c r="N802" s="160"/>
    </row>
    <row r="803" spans="1:14" ht="18.75" customHeight="1" x14ac:dyDescent="0.35">
      <c r="A803" s="160"/>
      <c r="B803" s="160"/>
      <c r="C803" s="160"/>
      <c r="D803" s="160"/>
      <c r="E803" s="160"/>
      <c r="F803" s="162"/>
      <c r="G803" s="162"/>
      <c r="H803" s="160"/>
      <c r="I803" s="160"/>
      <c r="J803" s="160"/>
      <c r="K803" s="160"/>
      <c r="L803" s="160"/>
      <c r="M803" s="160"/>
      <c r="N803" s="160"/>
    </row>
    <row r="804" spans="1:14" ht="18.75" customHeight="1" x14ac:dyDescent="0.35">
      <c r="A804" s="160"/>
      <c r="B804" s="160"/>
      <c r="C804" s="160"/>
      <c r="D804" s="160"/>
      <c r="E804" s="160"/>
      <c r="F804" s="162"/>
      <c r="G804" s="162"/>
      <c r="H804" s="160"/>
      <c r="I804" s="160"/>
      <c r="J804" s="160"/>
      <c r="K804" s="160"/>
      <c r="L804" s="160"/>
      <c r="M804" s="160"/>
      <c r="N804" s="160"/>
    </row>
    <row r="805" spans="1:14" ht="18.75" customHeight="1" x14ac:dyDescent="0.35">
      <c r="A805" s="160"/>
      <c r="B805" s="160"/>
      <c r="C805" s="160"/>
      <c r="D805" s="160"/>
      <c r="E805" s="160"/>
      <c r="F805" s="162"/>
      <c r="G805" s="162"/>
      <c r="H805" s="160"/>
      <c r="I805" s="160"/>
      <c r="J805" s="160"/>
      <c r="K805" s="160"/>
      <c r="L805" s="160"/>
      <c r="M805" s="160"/>
      <c r="N805" s="160"/>
    </row>
    <row r="806" spans="1:14" ht="18.75" customHeight="1" x14ac:dyDescent="0.35">
      <c r="A806" s="160"/>
      <c r="B806" s="160"/>
      <c r="C806" s="160"/>
      <c r="D806" s="160"/>
      <c r="E806" s="160"/>
      <c r="F806" s="162"/>
      <c r="G806" s="162"/>
      <c r="H806" s="160"/>
      <c r="I806" s="160"/>
      <c r="J806" s="160"/>
      <c r="K806" s="160"/>
      <c r="L806" s="160"/>
      <c r="M806" s="160"/>
      <c r="N806" s="160"/>
    </row>
    <row r="807" spans="1:14" ht="18.75" customHeight="1" x14ac:dyDescent="0.35">
      <c r="A807" s="160"/>
      <c r="B807" s="160"/>
      <c r="C807" s="160"/>
      <c r="D807" s="160"/>
      <c r="E807" s="160"/>
      <c r="F807" s="162"/>
      <c r="G807" s="162"/>
      <c r="H807" s="160"/>
      <c r="I807" s="160"/>
      <c r="J807" s="160"/>
      <c r="K807" s="160"/>
      <c r="L807" s="160"/>
      <c r="M807" s="160"/>
      <c r="N807" s="160"/>
    </row>
    <row r="808" spans="1:14" ht="18.75" customHeight="1" x14ac:dyDescent="0.35">
      <c r="A808" s="160"/>
      <c r="B808" s="160"/>
      <c r="C808" s="160"/>
      <c r="D808" s="160"/>
      <c r="E808" s="160"/>
      <c r="F808" s="162"/>
      <c r="G808" s="162"/>
      <c r="H808" s="160"/>
      <c r="I808" s="160"/>
      <c r="J808" s="160"/>
      <c r="K808" s="160"/>
      <c r="L808" s="160"/>
      <c r="M808" s="160"/>
      <c r="N808" s="160"/>
    </row>
    <row r="809" spans="1:14" ht="18.75" customHeight="1" x14ac:dyDescent="0.35">
      <c r="A809" s="160"/>
      <c r="B809" s="160"/>
      <c r="C809" s="160"/>
      <c r="D809" s="160"/>
      <c r="E809" s="160"/>
      <c r="F809" s="162"/>
      <c r="G809" s="162"/>
      <c r="H809" s="160"/>
      <c r="I809" s="160"/>
      <c r="J809" s="160"/>
      <c r="K809" s="160"/>
      <c r="L809" s="160"/>
      <c r="M809" s="160"/>
      <c r="N809" s="160"/>
    </row>
    <row r="810" spans="1:14" ht="18.75" customHeight="1" x14ac:dyDescent="0.35">
      <c r="A810" s="160"/>
      <c r="B810" s="160"/>
      <c r="C810" s="160"/>
      <c r="D810" s="160"/>
      <c r="E810" s="160"/>
      <c r="F810" s="162"/>
      <c r="G810" s="162"/>
      <c r="H810" s="160"/>
      <c r="I810" s="160"/>
      <c r="J810" s="160"/>
      <c r="K810" s="160"/>
      <c r="L810" s="160"/>
      <c r="M810" s="160"/>
      <c r="N810" s="160"/>
    </row>
    <row r="811" spans="1:14" ht="18.75" customHeight="1" x14ac:dyDescent="0.35">
      <c r="A811" s="160"/>
      <c r="B811" s="160"/>
      <c r="C811" s="160"/>
      <c r="D811" s="160"/>
      <c r="E811" s="160"/>
      <c r="F811" s="162"/>
      <c r="G811" s="162"/>
      <c r="H811" s="160"/>
      <c r="I811" s="160"/>
      <c r="J811" s="160"/>
      <c r="K811" s="160"/>
      <c r="L811" s="160"/>
      <c r="M811" s="160"/>
      <c r="N811" s="160"/>
    </row>
    <row r="812" spans="1:14" ht="18.75" customHeight="1" x14ac:dyDescent="0.35">
      <c r="A812" s="160"/>
      <c r="B812" s="160"/>
      <c r="C812" s="160"/>
      <c r="D812" s="160"/>
      <c r="E812" s="160"/>
      <c r="F812" s="162"/>
      <c r="G812" s="162"/>
      <c r="H812" s="160"/>
      <c r="I812" s="160"/>
      <c r="J812" s="160"/>
      <c r="K812" s="160"/>
      <c r="L812" s="160"/>
      <c r="M812" s="160"/>
      <c r="N812" s="160"/>
    </row>
    <row r="813" spans="1:14" ht="18.75" customHeight="1" x14ac:dyDescent="0.35">
      <c r="A813" s="160"/>
      <c r="B813" s="160"/>
      <c r="C813" s="160"/>
      <c r="D813" s="160"/>
      <c r="E813" s="160"/>
      <c r="F813" s="162"/>
      <c r="G813" s="162"/>
      <c r="H813" s="160"/>
      <c r="I813" s="160"/>
      <c r="J813" s="160"/>
      <c r="K813" s="160"/>
      <c r="L813" s="160"/>
      <c r="M813" s="160"/>
      <c r="N813" s="160"/>
    </row>
    <row r="814" spans="1:14" ht="18.75" customHeight="1" x14ac:dyDescent="0.35">
      <c r="A814" s="160"/>
      <c r="B814" s="160"/>
      <c r="C814" s="160"/>
      <c r="D814" s="160"/>
      <c r="E814" s="160"/>
      <c r="F814" s="162"/>
      <c r="G814" s="162"/>
      <c r="H814" s="160"/>
      <c r="I814" s="160"/>
      <c r="J814" s="160"/>
      <c r="K814" s="160"/>
      <c r="L814" s="160"/>
      <c r="M814" s="160"/>
      <c r="N814" s="160"/>
    </row>
    <row r="815" spans="1:14" ht="18.75" customHeight="1" x14ac:dyDescent="0.35">
      <c r="A815" s="160"/>
      <c r="B815" s="160"/>
      <c r="C815" s="160"/>
      <c r="D815" s="160"/>
      <c r="E815" s="160"/>
      <c r="F815" s="162"/>
      <c r="G815" s="162"/>
      <c r="H815" s="160"/>
      <c r="I815" s="160"/>
      <c r="J815" s="160"/>
      <c r="K815" s="160"/>
      <c r="L815" s="160"/>
      <c r="M815" s="160"/>
      <c r="N815" s="160"/>
    </row>
    <row r="816" spans="1:14" ht="18.75" customHeight="1" x14ac:dyDescent="0.35">
      <c r="A816" s="160"/>
      <c r="B816" s="160"/>
      <c r="C816" s="160"/>
      <c r="D816" s="160"/>
      <c r="E816" s="160"/>
      <c r="F816" s="162"/>
      <c r="G816" s="162"/>
      <c r="H816" s="160"/>
      <c r="I816" s="160"/>
      <c r="J816" s="160"/>
      <c r="K816" s="160"/>
      <c r="L816" s="160"/>
      <c r="M816" s="160"/>
      <c r="N816" s="160"/>
    </row>
    <row r="817" spans="1:14" ht="18.75" customHeight="1" x14ac:dyDescent="0.35">
      <c r="A817" s="160"/>
      <c r="B817" s="160"/>
      <c r="C817" s="160"/>
      <c r="D817" s="160"/>
      <c r="E817" s="160"/>
      <c r="F817" s="162"/>
      <c r="G817" s="162"/>
      <c r="H817" s="160"/>
      <c r="I817" s="160"/>
      <c r="J817" s="160"/>
      <c r="K817" s="160"/>
      <c r="L817" s="160"/>
      <c r="M817" s="160"/>
      <c r="N817" s="160"/>
    </row>
    <row r="818" spans="1:14" ht="18.75" customHeight="1" x14ac:dyDescent="0.35">
      <c r="A818" s="160"/>
      <c r="B818" s="160"/>
      <c r="C818" s="160"/>
      <c r="D818" s="160"/>
      <c r="E818" s="160"/>
      <c r="F818" s="162"/>
      <c r="G818" s="162"/>
      <c r="H818" s="160"/>
      <c r="I818" s="160"/>
      <c r="J818" s="160"/>
      <c r="K818" s="160"/>
      <c r="L818" s="160"/>
      <c r="M818" s="160"/>
      <c r="N818" s="160"/>
    </row>
    <row r="819" spans="1:14" ht="18.75" customHeight="1" x14ac:dyDescent="0.35">
      <c r="A819" s="160"/>
      <c r="B819" s="160"/>
      <c r="C819" s="160"/>
      <c r="D819" s="160"/>
      <c r="E819" s="160"/>
      <c r="F819" s="162"/>
      <c r="G819" s="162"/>
      <c r="H819" s="160"/>
      <c r="I819" s="160"/>
      <c r="J819" s="160"/>
      <c r="K819" s="160"/>
      <c r="L819" s="160"/>
      <c r="M819" s="160"/>
      <c r="N819" s="160"/>
    </row>
    <row r="820" spans="1:14" ht="18.75" customHeight="1" x14ac:dyDescent="0.35">
      <c r="A820" s="160"/>
      <c r="B820" s="160"/>
      <c r="C820" s="160"/>
      <c r="D820" s="160"/>
      <c r="E820" s="160"/>
      <c r="F820" s="162"/>
      <c r="G820" s="162"/>
      <c r="H820" s="160"/>
      <c r="I820" s="160"/>
      <c r="J820" s="160"/>
      <c r="K820" s="160"/>
      <c r="L820" s="160"/>
      <c r="M820" s="160"/>
      <c r="N820" s="160"/>
    </row>
    <row r="821" spans="1:14" ht="18.75" customHeight="1" x14ac:dyDescent="0.35">
      <c r="A821" s="160"/>
      <c r="B821" s="160"/>
      <c r="C821" s="160"/>
      <c r="D821" s="160"/>
      <c r="E821" s="160"/>
      <c r="F821" s="162"/>
      <c r="G821" s="162"/>
      <c r="H821" s="160"/>
      <c r="I821" s="160"/>
      <c r="J821" s="160"/>
      <c r="K821" s="160"/>
      <c r="L821" s="160"/>
      <c r="M821" s="160"/>
      <c r="N821" s="160"/>
    </row>
    <row r="822" spans="1:14" ht="18.75" customHeight="1" x14ac:dyDescent="0.35">
      <c r="A822" s="160"/>
      <c r="B822" s="160"/>
      <c r="C822" s="160"/>
      <c r="D822" s="160"/>
      <c r="E822" s="160"/>
      <c r="F822" s="162"/>
      <c r="G822" s="162"/>
      <c r="H822" s="160"/>
      <c r="I822" s="160"/>
      <c r="J822" s="160"/>
      <c r="K822" s="160"/>
      <c r="L822" s="160"/>
      <c r="M822" s="160"/>
      <c r="N822" s="160"/>
    </row>
    <row r="823" spans="1:14" ht="18.75" customHeight="1" x14ac:dyDescent="0.35">
      <c r="A823" s="160"/>
      <c r="B823" s="160"/>
      <c r="C823" s="160"/>
      <c r="D823" s="160"/>
      <c r="E823" s="160"/>
      <c r="F823" s="162"/>
      <c r="G823" s="162"/>
      <c r="H823" s="160"/>
      <c r="I823" s="160"/>
      <c r="J823" s="160"/>
      <c r="K823" s="160"/>
      <c r="L823" s="160"/>
      <c r="M823" s="160"/>
      <c r="N823" s="160"/>
    </row>
    <row r="824" spans="1:14" ht="18.75" customHeight="1" x14ac:dyDescent="0.35">
      <c r="A824" s="160"/>
      <c r="B824" s="160"/>
      <c r="C824" s="160"/>
      <c r="D824" s="160"/>
      <c r="E824" s="160"/>
      <c r="F824" s="162"/>
      <c r="G824" s="162"/>
      <c r="H824" s="160"/>
      <c r="I824" s="160"/>
      <c r="J824" s="160"/>
      <c r="K824" s="160"/>
      <c r="L824" s="160"/>
      <c r="M824" s="160"/>
      <c r="N824" s="160"/>
    </row>
    <row r="825" spans="1:14" ht="18.75" customHeight="1" x14ac:dyDescent="0.35">
      <c r="A825" s="160"/>
      <c r="B825" s="160"/>
      <c r="C825" s="160"/>
      <c r="D825" s="160"/>
      <c r="E825" s="160"/>
      <c r="F825" s="162"/>
      <c r="G825" s="162"/>
      <c r="H825" s="160"/>
      <c r="I825" s="160"/>
      <c r="J825" s="160"/>
      <c r="K825" s="160"/>
      <c r="L825" s="160"/>
      <c r="M825" s="160"/>
      <c r="N825" s="160"/>
    </row>
    <row r="826" spans="1:14" ht="18.75" customHeight="1" x14ac:dyDescent="0.35">
      <c r="A826" s="160"/>
      <c r="B826" s="160"/>
      <c r="C826" s="160"/>
      <c r="D826" s="160"/>
      <c r="E826" s="160"/>
      <c r="F826" s="162"/>
      <c r="G826" s="162"/>
      <c r="H826" s="160"/>
      <c r="I826" s="160"/>
      <c r="J826" s="160"/>
      <c r="K826" s="160"/>
      <c r="L826" s="160"/>
      <c r="M826" s="160"/>
      <c r="N826" s="160"/>
    </row>
    <row r="827" spans="1:14" ht="18.75" customHeight="1" x14ac:dyDescent="0.35">
      <c r="A827" s="160"/>
      <c r="B827" s="160"/>
      <c r="C827" s="160"/>
      <c r="D827" s="160"/>
      <c r="E827" s="160"/>
      <c r="F827" s="162"/>
      <c r="G827" s="162"/>
      <c r="H827" s="160"/>
      <c r="I827" s="160"/>
      <c r="J827" s="160"/>
      <c r="K827" s="160"/>
      <c r="L827" s="160"/>
      <c r="M827" s="160"/>
      <c r="N827" s="160"/>
    </row>
    <row r="828" spans="1:14" ht="18.75" customHeight="1" x14ac:dyDescent="0.35">
      <c r="A828" s="160"/>
      <c r="B828" s="160"/>
      <c r="C828" s="160"/>
      <c r="D828" s="160"/>
      <c r="E828" s="160"/>
      <c r="F828" s="162"/>
      <c r="G828" s="162"/>
      <c r="H828" s="160"/>
      <c r="I828" s="160"/>
      <c r="J828" s="160"/>
      <c r="K828" s="160"/>
      <c r="L828" s="160"/>
      <c r="M828" s="160"/>
      <c r="N828" s="160"/>
    </row>
    <row r="829" spans="1:14" ht="18.75" customHeight="1" x14ac:dyDescent="0.35">
      <c r="A829" s="160"/>
      <c r="B829" s="160"/>
      <c r="C829" s="160"/>
      <c r="D829" s="160"/>
      <c r="E829" s="160"/>
      <c r="F829" s="162"/>
      <c r="G829" s="162"/>
      <c r="H829" s="160"/>
      <c r="I829" s="160"/>
      <c r="J829" s="160"/>
      <c r="K829" s="160"/>
      <c r="L829" s="160"/>
      <c r="M829" s="160"/>
      <c r="N829" s="160"/>
    </row>
    <row r="830" spans="1:14" ht="18.75" customHeight="1" x14ac:dyDescent="0.35">
      <c r="A830" s="160"/>
      <c r="B830" s="160"/>
      <c r="C830" s="160"/>
      <c r="D830" s="160"/>
      <c r="E830" s="160"/>
      <c r="F830" s="162"/>
      <c r="G830" s="162"/>
      <c r="H830" s="160"/>
      <c r="I830" s="160"/>
      <c r="J830" s="160"/>
      <c r="K830" s="160"/>
      <c r="L830" s="160"/>
      <c r="M830" s="160"/>
      <c r="N830" s="160"/>
    </row>
    <row r="831" spans="1:14" ht="18.75" customHeight="1" x14ac:dyDescent="0.35">
      <c r="A831" s="160"/>
      <c r="B831" s="160"/>
      <c r="C831" s="160"/>
      <c r="D831" s="160"/>
      <c r="E831" s="160"/>
      <c r="F831" s="162"/>
      <c r="G831" s="162"/>
      <c r="H831" s="160"/>
      <c r="I831" s="160"/>
      <c r="J831" s="160"/>
      <c r="K831" s="160"/>
      <c r="L831" s="160"/>
      <c r="M831" s="160"/>
      <c r="N831" s="160"/>
    </row>
    <row r="832" spans="1:14" ht="18.75" customHeight="1" x14ac:dyDescent="0.35">
      <c r="A832" s="160"/>
      <c r="B832" s="160"/>
      <c r="C832" s="160"/>
      <c r="D832" s="160"/>
      <c r="E832" s="160"/>
      <c r="F832" s="162"/>
      <c r="G832" s="162"/>
      <c r="H832" s="160"/>
      <c r="I832" s="160"/>
      <c r="J832" s="160"/>
      <c r="K832" s="160"/>
      <c r="L832" s="160"/>
      <c r="M832" s="160"/>
      <c r="N832" s="160"/>
    </row>
    <row r="833" spans="1:14" ht="18.75" customHeight="1" x14ac:dyDescent="0.35">
      <c r="A833" s="160"/>
      <c r="B833" s="160"/>
      <c r="C833" s="160"/>
      <c r="D833" s="160"/>
      <c r="E833" s="160"/>
      <c r="F833" s="162"/>
      <c r="G833" s="162"/>
      <c r="H833" s="160"/>
      <c r="I833" s="160"/>
      <c r="J833" s="160"/>
      <c r="K833" s="160"/>
      <c r="L833" s="160"/>
      <c r="M833" s="160"/>
      <c r="N833" s="160"/>
    </row>
    <row r="834" spans="1:14" ht="18.75" customHeight="1" x14ac:dyDescent="0.35">
      <c r="A834" s="160"/>
      <c r="B834" s="160"/>
      <c r="C834" s="160"/>
      <c r="D834" s="160"/>
      <c r="E834" s="160"/>
      <c r="F834" s="162"/>
      <c r="G834" s="162"/>
      <c r="H834" s="160"/>
      <c r="I834" s="160"/>
      <c r="J834" s="160"/>
      <c r="K834" s="160"/>
      <c r="L834" s="160"/>
      <c r="M834" s="160"/>
      <c r="N834" s="160"/>
    </row>
    <row r="835" spans="1:14" ht="18.75" customHeight="1" x14ac:dyDescent="0.35">
      <c r="A835" s="160"/>
      <c r="B835" s="160"/>
      <c r="C835" s="160"/>
      <c r="D835" s="160"/>
      <c r="E835" s="160"/>
      <c r="F835" s="162"/>
      <c r="G835" s="162"/>
      <c r="H835" s="160"/>
      <c r="I835" s="160"/>
      <c r="J835" s="160"/>
      <c r="K835" s="160"/>
      <c r="L835" s="160"/>
      <c r="M835" s="160"/>
      <c r="N835" s="160"/>
    </row>
    <row r="836" spans="1:14" ht="18.75" customHeight="1" x14ac:dyDescent="0.35">
      <c r="A836" s="160"/>
      <c r="B836" s="160"/>
      <c r="C836" s="160"/>
      <c r="D836" s="160"/>
      <c r="E836" s="160"/>
      <c r="F836" s="162"/>
      <c r="G836" s="162"/>
      <c r="H836" s="160"/>
      <c r="I836" s="160"/>
      <c r="J836" s="160"/>
      <c r="K836" s="160"/>
      <c r="L836" s="160"/>
      <c r="M836" s="160"/>
      <c r="N836" s="160"/>
    </row>
    <row r="837" spans="1:14" ht="18.75" customHeight="1" x14ac:dyDescent="0.35">
      <c r="A837" s="160"/>
      <c r="B837" s="160"/>
      <c r="C837" s="160"/>
      <c r="D837" s="160"/>
      <c r="E837" s="160"/>
      <c r="F837" s="162"/>
      <c r="G837" s="162"/>
      <c r="H837" s="160"/>
      <c r="I837" s="160"/>
      <c r="J837" s="160"/>
      <c r="K837" s="160"/>
      <c r="L837" s="160"/>
      <c r="M837" s="160"/>
      <c r="N837" s="160"/>
    </row>
    <row r="838" spans="1:14" ht="18.75" customHeight="1" x14ac:dyDescent="0.35">
      <c r="A838" s="160"/>
      <c r="B838" s="160"/>
      <c r="C838" s="160"/>
      <c r="D838" s="160"/>
      <c r="E838" s="160"/>
      <c r="F838" s="162"/>
      <c r="G838" s="162"/>
      <c r="H838" s="160"/>
      <c r="I838" s="160"/>
      <c r="J838" s="160"/>
      <c r="K838" s="160"/>
      <c r="L838" s="160"/>
      <c r="M838" s="160"/>
      <c r="N838" s="160"/>
    </row>
    <row r="839" spans="1:14" ht="18.75" customHeight="1" x14ac:dyDescent="0.35">
      <c r="A839" s="160"/>
      <c r="J839" s="160"/>
      <c r="K839" s="160"/>
      <c r="L839" s="160"/>
      <c r="M839" s="160"/>
      <c r="N839" s="160"/>
    </row>
  </sheetData>
  <sheetProtection selectLockedCells="1" selectUnlockedCells="1"/>
  <mergeCells count="898">
    <mergeCell ref="B603:G604"/>
    <mergeCell ref="H603:L604"/>
    <mergeCell ref="M603:N604"/>
    <mergeCell ref="B607:N609"/>
    <mergeCell ref="J592:K592"/>
    <mergeCell ref="L592:M592"/>
    <mergeCell ref="B595:G596"/>
    <mergeCell ref="H595:L596"/>
    <mergeCell ref="M595:N596"/>
    <mergeCell ref="B599:G600"/>
    <mergeCell ref="H599:L600"/>
    <mergeCell ref="M599:N600"/>
    <mergeCell ref="B589:D590"/>
    <mergeCell ref="E589:G590"/>
    <mergeCell ref="H589:K590"/>
    <mergeCell ref="L589:M590"/>
    <mergeCell ref="N589:N590"/>
    <mergeCell ref="B591:D592"/>
    <mergeCell ref="E591:G592"/>
    <mergeCell ref="H591:I592"/>
    <mergeCell ref="J591:K591"/>
    <mergeCell ref="L591:M591"/>
    <mergeCell ref="J584:N584"/>
    <mergeCell ref="E585:H585"/>
    <mergeCell ref="J585:N585"/>
    <mergeCell ref="B586:D586"/>
    <mergeCell ref="E586:F586"/>
    <mergeCell ref="H586:K586"/>
    <mergeCell ref="L586:M586"/>
    <mergeCell ref="L579:N579"/>
    <mergeCell ref="B582:D582"/>
    <mergeCell ref="E582:G582"/>
    <mergeCell ref="H582:K582"/>
    <mergeCell ref="L582:M582"/>
    <mergeCell ref="B583:C585"/>
    <mergeCell ref="E583:H583"/>
    <mergeCell ref="I583:I585"/>
    <mergeCell ref="J583:N583"/>
    <mergeCell ref="E584:H584"/>
    <mergeCell ref="B576:D576"/>
    <mergeCell ref="E576:N576"/>
    <mergeCell ref="B577:C579"/>
    <mergeCell ref="E577:N577"/>
    <mergeCell ref="D578:D579"/>
    <mergeCell ref="E578:G578"/>
    <mergeCell ref="H578:K578"/>
    <mergeCell ref="L578:N578"/>
    <mergeCell ref="E579:G579"/>
    <mergeCell ref="H579:K579"/>
    <mergeCell ref="B570:D570"/>
    <mergeCell ref="E570:F570"/>
    <mergeCell ref="H570:K570"/>
    <mergeCell ref="L570:N570"/>
    <mergeCell ref="B573:C575"/>
    <mergeCell ref="E573:N573"/>
    <mergeCell ref="E574:N574"/>
    <mergeCell ref="E575:N575"/>
    <mergeCell ref="B568:D568"/>
    <mergeCell ref="E568:F568"/>
    <mergeCell ref="H568:K568"/>
    <mergeCell ref="L568:N568"/>
    <mergeCell ref="B569:D569"/>
    <mergeCell ref="E569:F569"/>
    <mergeCell ref="H569:K569"/>
    <mergeCell ref="L569:N569"/>
    <mergeCell ref="B555:G556"/>
    <mergeCell ref="H555:L556"/>
    <mergeCell ref="M555:N556"/>
    <mergeCell ref="B559:N561"/>
    <mergeCell ref="B563:N563"/>
    <mergeCell ref="B565:D565"/>
    <mergeCell ref="E565:F565"/>
    <mergeCell ref="H565:K565"/>
    <mergeCell ref="L565:N565"/>
    <mergeCell ref="J544:K544"/>
    <mergeCell ref="L544:M544"/>
    <mergeCell ref="B547:G548"/>
    <mergeCell ref="H547:L548"/>
    <mergeCell ref="M547:N548"/>
    <mergeCell ref="B551:G552"/>
    <mergeCell ref="H551:L552"/>
    <mergeCell ref="M551:N552"/>
    <mergeCell ref="B541:D542"/>
    <mergeCell ref="E541:G542"/>
    <mergeCell ref="H541:K542"/>
    <mergeCell ref="L541:M542"/>
    <mergeCell ref="N541:N542"/>
    <mergeCell ref="B543:D544"/>
    <mergeCell ref="E543:G544"/>
    <mergeCell ref="H543:I544"/>
    <mergeCell ref="J543:K543"/>
    <mergeCell ref="L543:M543"/>
    <mergeCell ref="J536:N536"/>
    <mergeCell ref="E537:H537"/>
    <mergeCell ref="J537:N537"/>
    <mergeCell ref="B538:D538"/>
    <mergeCell ref="E538:F538"/>
    <mergeCell ref="H538:K538"/>
    <mergeCell ref="L538:M538"/>
    <mergeCell ref="L531:N531"/>
    <mergeCell ref="B534:D534"/>
    <mergeCell ref="E534:G534"/>
    <mergeCell ref="H534:K534"/>
    <mergeCell ref="L534:M534"/>
    <mergeCell ref="B535:C537"/>
    <mergeCell ref="E535:H535"/>
    <mergeCell ref="I535:I537"/>
    <mergeCell ref="J535:N535"/>
    <mergeCell ref="E536:H536"/>
    <mergeCell ref="B528:D528"/>
    <mergeCell ref="E528:N528"/>
    <mergeCell ref="B529:C531"/>
    <mergeCell ref="E529:N529"/>
    <mergeCell ref="D530:D531"/>
    <mergeCell ref="E530:G530"/>
    <mergeCell ref="H530:K530"/>
    <mergeCell ref="L530:N530"/>
    <mergeCell ref="E531:G531"/>
    <mergeCell ref="H531:K531"/>
    <mergeCell ref="B522:D522"/>
    <mergeCell ref="E522:F522"/>
    <mergeCell ref="H522:K522"/>
    <mergeCell ref="L522:N522"/>
    <mergeCell ref="B525:C527"/>
    <mergeCell ref="E525:N525"/>
    <mergeCell ref="E526:N526"/>
    <mergeCell ref="E527:N527"/>
    <mergeCell ref="B520:D520"/>
    <mergeCell ref="E520:F520"/>
    <mergeCell ref="H520:K520"/>
    <mergeCell ref="L520:N520"/>
    <mergeCell ref="B521:D521"/>
    <mergeCell ref="E521:F521"/>
    <mergeCell ref="H521:K521"/>
    <mergeCell ref="L521:N521"/>
    <mergeCell ref="B507:G508"/>
    <mergeCell ref="H507:L508"/>
    <mergeCell ref="M507:N508"/>
    <mergeCell ref="B511:N513"/>
    <mergeCell ref="B515:N515"/>
    <mergeCell ref="B517:D517"/>
    <mergeCell ref="E517:F517"/>
    <mergeCell ref="H517:K517"/>
    <mergeCell ref="L517:N517"/>
    <mergeCell ref="J496:K496"/>
    <mergeCell ref="L496:M496"/>
    <mergeCell ref="B499:G500"/>
    <mergeCell ref="H499:L500"/>
    <mergeCell ref="M499:N500"/>
    <mergeCell ref="B503:G504"/>
    <mergeCell ref="H503:L504"/>
    <mergeCell ref="M503:N504"/>
    <mergeCell ref="B493:D494"/>
    <mergeCell ref="E493:G494"/>
    <mergeCell ref="H493:K494"/>
    <mergeCell ref="L493:M494"/>
    <mergeCell ref="N493:N494"/>
    <mergeCell ref="B495:D496"/>
    <mergeCell ref="E495:G496"/>
    <mergeCell ref="H495:I496"/>
    <mergeCell ref="J495:K495"/>
    <mergeCell ref="L495:M495"/>
    <mergeCell ref="J488:N488"/>
    <mergeCell ref="E489:H489"/>
    <mergeCell ref="J489:N489"/>
    <mergeCell ref="B490:D490"/>
    <mergeCell ref="E490:F490"/>
    <mergeCell ref="H490:K490"/>
    <mergeCell ref="L490:M490"/>
    <mergeCell ref="L483:N483"/>
    <mergeCell ref="B486:D486"/>
    <mergeCell ref="E486:G486"/>
    <mergeCell ref="H486:K486"/>
    <mergeCell ref="L486:M486"/>
    <mergeCell ref="B487:C489"/>
    <mergeCell ref="E487:H487"/>
    <mergeCell ref="I487:I489"/>
    <mergeCell ref="J487:N487"/>
    <mergeCell ref="E488:H488"/>
    <mergeCell ref="B480:D480"/>
    <mergeCell ref="E480:N480"/>
    <mergeCell ref="B481:C483"/>
    <mergeCell ref="E481:N481"/>
    <mergeCell ref="D482:D483"/>
    <mergeCell ref="E482:G482"/>
    <mergeCell ref="H482:K482"/>
    <mergeCell ref="L482:N482"/>
    <mergeCell ref="E483:G483"/>
    <mergeCell ref="H483:K483"/>
    <mergeCell ref="B474:D474"/>
    <mergeCell ref="E474:F474"/>
    <mergeCell ref="H474:K474"/>
    <mergeCell ref="L474:N474"/>
    <mergeCell ref="B477:C479"/>
    <mergeCell ref="E477:N477"/>
    <mergeCell ref="E478:N478"/>
    <mergeCell ref="E479:N479"/>
    <mergeCell ref="B472:D472"/>
    <mergeCell ref="E472:F472"/>
    <mergeCell ref="H472:K472"/>
    <mergeCell ref="L472:N472"/>
    <mergeCell ref="B473:D473"/>
    <mergeCell ref="E473:F473"/>
    <mergeCell ref="H473:K473"/>
    <mergeCell ref="L473:N473"/>
    <mergeCell ref="B459:G460"/>
    <mergeCell ref="H459:L460"/>
    <mergeCell ref="M459:N460"/>
    <mergeCell ref="B463:N465"/>
    <mergeCell ref="B467:N467"/>
    <mergeCell ref="B469:D469"/>
    <mergeCell ref="E469:F469"/>
    <mergeCell ref="H469:K469"/>
    <mergeCell ref="L469:N469"/>
    <mergeCell ref="J448:K448"/>
    <mergeCell ref="L448:M448"/>
    <mergeCell ref="B451:G452"/>
    <mergeCell ref="H451:L452"/>
    <mergeCell ref="M451:N452"/>
    <mergeCell ref="B455:G456"/>
    <mergeCell ref="H455:L456"/>
    <mergeCell ref="M455:N456"/>
    <mergeCell ref="B445:D446"/>
    <mergeCell ref="E445:G446"/>
    <mergeCell ref="H445:K446"/>
    <mergeCell ref="L445:M446"/>
    <mergeCell ref="N445:N446"/>
    <mergeCell ref="B447:D448"/>
    <mergeCell ref="E447:G448"/>
    <mergeCell ref="H447:I448"/>
    <mergeCell ref="J447:K447"/>
    <mergeCell ref="L447:M447"/>
    <mergeCell ref="J440:N440"/>
    <mergeCell ref="E441:H441"/>
    <mergeCell ref="J441:N441"/>
    <mergeCell ref="B442:D442"/>
    <mergeCell ref="E442:F442"/>
    <mergeCell ref="H442:K442"/>
    <mergeCell ref="L442:M442"/>
    <mergeCell ref="L435:N435"/>
    <mergeCell ref="B438:D438"/>
    <mergeCell ref="E438:G438"/>
    <mergeCell ref="H438:K438"/>
    <mergeCell ref="L438:M438"/>
    <mergeCell ref="B439:C441"/>
    <mergeCell ref="E439:H439"/>
    <mergeCell ref="I439:I441"/>
    <mergeCell ref="J439:N439"/>
    <mergeCell ref="E440:H440"/>
    <mergeCell ref="B432:D432"/>
    <mergeCell ref="E432:N432"/>
    <mergeCell ref="B433:C435"/>
    <mergeCell ref="E433:N433"/>
    <mergeCell ref="D434:D435"/>
    <mergeCell ref="E434:G434"/>
    <mergeCell ref="H434:K434"/>
    <mergeCell ref="L434:N434"/>
    <mergeCell ref="E435:G435"/>
    <mergeCell ref="H435:K435"/>
    <mergeCell ref="B426:D426"/>
    <mergeCell ref="E426:F426"/>
    <mergeCell ref="H426:K426"/>
    <mergeCell ref="L426:N426"/>
    <mergeCell ref="B429:C431"/>
    <mergeCell ref="E429:N429"/>
    <mergeCell ref="E430:N430"/>
    <mergeCell ref="E431:N431"/>
    <mergeCell ref="B424:D424"/>
    <mergeCell ref="E424:F424"/>
    <mergeCell ref="H424:K424"/>
    <mergeCell ref="L424:N424"/>
    <mergeCell ref="B425:D425"/>
    <mergeCell ref="E425:F425"/>
    <mergeCell ref="H425:K425"/>
    <mergeCell ref="L425:N425"/>
    <mergeCell ref="B411:G412"/>
    <mergeCell ref="H411:L412"/>
    <mergeCell ref="M411:N412"/>
    <mergeCell ref="B415:N417"/>
    <mergeCell ref="B419:N419"/>
    <mergeCell ref="B421:D421"/>
    <mergeCell ref="E421:F421"/>
    <mergeCell ref="H421:K421"/>
    <mergeCell ref="L421:N421"/>
    <mergeCell ref="J400:K400"/>
    <mergeCell ref="L400:M400"/>
    <mergeCell ref="B403:G404"/>
    <mergeCell ref="H403:L404"/>
    <mergeCell ref="M403:N404"/>
    <mergeCell ref="B407:G408"/>
    <mergeCell ref="H407:L408"/>
    <mergeCell ref="M407:N408"/>
    <mergeCell ref="B397:D398"/>
    <mergeCell ref="E397:G398"/>
    <mergeCell ref="H397:K398"/>
    <mergeCell ref="L397:M398"/>
    <mergeCell ref="N397:N398"/>
    <mergeCell ref="B399:D400"/>
    <mergeCell ref="E399:G400"/>
    <mergeCell ref="H399:I400"/>
    <mergeCell ref="J399:K399"/>
    <mergeCell ref="L399:M399"/>
    <mergeCell ref="J392:N392"/>
    <mergeCell ref="E393:H393"/>
    <mergeCell ref="J393:N393"/>
    <mergeCell ref="B394:D394"/>
    <mergeCell ref="E394:F394"/>
    <mergeCell ref="H394:K394"/>
    <mergeCell ref="L394:M394"/>
    <mergeCell ref="L387:N387"/>
    <mergeCell ref="B390:D390"/>
    <mergeCell ref="E390:G390"/>
    <mergeCell ref="H390:K390"/>
    <mergeCell ref="L390:M390"/>
    <mergeCell ref="B391:C393"/>
    <mergeCell ref="E391:H391"/>
    <mergeCell ref="I391:I393"/>
    <mergeCell ref="J391:N391"/>
    <mergeCell ref="E392:H392"/>
    <mergeCell ref="B384:D384"/>
    <mergeCell ref="E384:N384"/>
    <mergeCell ref="B385:C387"/>
    <mergeCell ref="E385:N385"/>
    <mergeCell ref="D386:D387"/>
    <mergeCell ref="E386:G386"/>
    <mergeCell ref="H386:K386"/>
    <mergeCell ref="L386:N386"/>
    <mergeCell ref="E387:G387"/>
    <mergeCell ref="H387:K387"/>
    <mergeCell ref="B378:D378"/>
    <mergeCell ref="E378:F378"/>
    <mergeCell ref="H378:K378"/>
    <mergeCell ref="L378:N378"/>
    <mergeCell ref="B381:C383"/>
    <mergeCell ref="E381:N381"/>
    <mergeCell ref="E382:N382"/>
    <mergeCell ref="E383:N383"/>
    <mergeCell ref="B376:D376"/>
    <mergeCell ref="E376:F376"/>
    <mergeCell ref="H376:K376"/>
    <mergeCell ref="L376:N376"/>
    <mergeCell ref="B377:D377"/>
    <mergeCell ref="E377:F377"/>
    <mergeCell ref="H377:K377"/>
    <mergeCell ref="L377:N377"/>
    <mergeCell ref="B367:N369"/>
    <mergeCell ref="B371:N371"/>
    <mergeCell ref="B373:D373"/>
    <mergeCell ref="E373:F373"/>
    <mergeCell ref="H373:K373"/>
    <mergeCell ref="L373:N373"/>
    <mergeCell ref="B359:G360"/>
    <mergeCell ref="H359:L360"/>
    <mergeCell ref="M359:N360"/>
    <mergeCell ref="B363:G364"/>
    <mergeCell ref="H363:L364"/>
    <mergeCell ref="M363:N364"/>
    <mergeCell ref="J352:K352"/>
    <mergeCell ref="L352:M352"/>
    <mergeCell ref="B355:G356"/>
    <mergeCell ref="H355:K356"/>
    <mergeCell ref="L355:L356"/>
    <mergeCell ref="M355:N356"/>
    <mergeCell ref="B349:D350"/>
    <mergeCell ref="E349:G350"/>
    <mergeCell ref="H349:K350"/>
    <mergeCell ref="L349:M350"/>
    <mergeCell ref="N349:N350"/>
    <mergeCell ref="B351:D352"/>
    <mergeCell ref="E351:G352"/>
    <mergeCell ref="H351:I352"/>
    <mergeCell ref="J351:K351"/>
    <mergeCell ref="L351:M351"/>
    <mergeCell ref="J344:N344"/>
    <mergeCell ref="E345:H345"/>
    <mergeCell ref="J345:N345"/>
    <mergeCell ref="B346:D346"/>
    <mergeCell ref="E346:F346"/>
    <mergeCell ref="H346:K346"/>
    <mergeCell ref="L346:M346"/>
    <mergeCell ref="L339:N339"/>
    <mergeCell ref="B342:D342"/>
    <mergeCell ref="E342:G342"/>
    <mergeCell ref="H342:K342"/>
    <mergeCell ref="L342:M342"/>
    <mergeCell ref="B343:C345"/>
    <mergeCell ref="E343:H343"/>
    <mergeCell ref="I343:I345"/>
    <mergeCell ref="J343:N343"/>
    <mergeCell ref="E344:H344"/>
    <mergeCell ref="B336:D336"/>
    <mergeCell ref="E336:N336"/>
    <mergeCell ref="B337:C339"/>
    <mergeCell ref="E337:N337"/>
    <mergeCell ref="D338:D339"/>
    <mergeCell ref="E338:G338"/>
    <mergeCell ref="H338:K338"/>
    <mergeCell ref="L338:N338"/>
    <mergeCell ref="E339:G339"/>
    <mergeCell ref="H339:K339"/>
    <mergeCell ref="B330:D330"/>
    <mergeCell ref="E330:F330"/>
    <mergeCell ref="H330:K330"/>
    <mergeCell ref="L330:N330"/>
    <mergeCell ref="B333:C335"/>
    <mergeCell ref="E333:N333"/>
    <mergeCell ref="E334:N334"/>
    <mergeCell ref="E335:N335"/>
    <mergeCell ref="B328:D328"/>
    <mergeCell ref="E328:F328"/>
    <mergeCell ref="H328:K328"/>
    <mergeCell ref="L328:N328"/>
    <mergeCell ref="B329:D329"/>
    <mergeCell ref="E329:F329"/>
    <mergeCell ref="H329:K329"/>
    <mergeCell ref="L329:N329"/>
    <mergeCell ref="B319:N321"/>
    <mergeCell ref="B323:N323"/>
    <mergeCell ref="B325:D325"/>
    <mergeCell ref="E325:F325"/>
    <mergeCell ref="H325:K325"/>
    <mergeCell ref="L325:N325"/>
    <mergeCell ref="B311:G312"/>
    <mergeCell ref="H311:L312"/>
    <mergeCell ref="M311:N312"/>
    <mergeCell ref="B315:G316"/>
    <mergeCell ref="H315:L316"/>
    <mergeCell ref="M315:N316"/>
    <mergeCell ref="J304:K304"/>
    <mergeCell ref="L304:M304"/>
    <mergeCell ref="B307:G308"/>
    <mergeCell ref="H307:K308"/>
    <mergeCell ref="L307:L308"/>
    <mergeCell ref="M307:N308"/>
    <mergeCell ref="B301:D302"/>
    <mergeCell ref="E301:G302"/>
    <mergeCell ref="H301:K302"/>
    <mergeCell ref="L301:M302"/>
    <mergeCell ref="N301:N302"/>
    <mergeCell ref="B303:D304"/>
    <mergeCell ref="E303:G304"/>
    <mergeCell ref="H303:I304"/>
    <mergeCell ref="J303:K303"/>
    <mergeCell ref="L303:M303"/>
    <mergeCell ref="J296:N296"/>
    <mergeCell ref="E297:H297"/>
    <mergeCell ref="J297:N297"/>
    <mergeCell ref="B298:D298"/>
    <mergeCell ref="E298:F298"/>
    <mergeCell ref="H298:K298"/>
    <mergeCell ref="L298:M298"/>
    <mergeCell ref="L291:N291"/>
    <mergeCell ref="B294:D294"/>
    <mergeCell ref="E294:G294"/>
    <mergeCell ref="H294:K294"/>
    <mergeCell ref="L294:M294"/>
    <mergeCell ref="B295:C297"/>
    <mergeCell ref="E295:H295"/>
    <mergeCell ref="I295:I297"/>
    <mergeCell ref="J295:N295"/>
    <mergeCell ref="E296:H296"/>
    <mergeCell ref="B288:D288"/>
    <mergeCell ref="E288:N288"/>
    <mergeCell ref="B289:C291"/>
    <mergeCell ref="E289:N289"/>
    <mergeCell ref="D290:D291"/>
    <mergeCell ref="E290:G290"/>
    <mergeCell ref="H290:K290"/>
    <mergeCell ref="L290:N290"/>
    <mergeCell ref="E291:G291"/>
    <mergeCell ref="H291:K291"/>
    <mergeCell ref="B282:D282"/>
    <mergeCell ref="E282:F282"/>
    <mergeCell ref="H282:K282"/>
    <mergeCell ref="L282:N282"/>
    <mergeCell ref="B285:C287"/>
    <mergeCell ref="E285:N285"/>
    <mergeCell ref="E286:N286"/>
    <mergeCell ref="E287:N287"/>
    <mergeCell ref="B280:D280"/>
    <mergeCell ref="E280:F280"/>
    <mergeCell ref="H280:K280"/>
    <mergeCell ref="L280:N280"/>
    <mergeCell ref="B281:D281"/>
    <mergeCell ref="E281:F281"/>
    <mergeCell ref="H281:K281"/>
    <mergeCell ref="L281:N281"/>
    <mergeCell ref="B267:G268"/>
    <mergeCell ref="H267:L268"/>
    <mergeCell ref="M267:N268"/>
    <mergeCell ref="B271:N273"/>
    <mergeCell ref="B275:N275"/>
    <mergeCell ref="B277:D277"/>
    <mergeCell ref="E277:F277"/>
    <mergeCell ref="H277:K277"/>
    <mergeCell ref="L277:N277"/>
    <mergeCell ref="J256:K256"/>
    <mergeCell ref="L256:M256"/>
    <mergeCell ref="B259:G260"/>
    <mergeCell ref="H259:L260"/>
    <mergeCell ref="M259:N260"/>
    <mergeCell ref="B263:G264"/>
    <mergeCell ref="H263:L264"/>
    <mergeCell ref="M263:N264"/>
    <mergeCell ref="B253:D254"/>
    <mergeCell ref="E253:G254"/>
    <mergeCell ref="H253:K254"/>
    <mergeCell ref="L253:M254"/>
    <mergeCell ref="N253:N254"/>
    <mergeCell ref="B255:D256"/>
    <mergeCell ref="E255:G256"/>
    <mergeCell ref="H255:I256"/>
    <mergeCell ref="J255:K255"/>
    <mergeCell ref="L255:M255"/>
    <mergeCell ref="J248:N248"/>
    <mergeCell ref="E249:H249"/>
    <mergeCell ref="J249:N249"/>
    <mergeCell ref="B250:D250"/>
    <mergeCell ref="E250:F250"/>
    <mergeCell ref="H250:K250"/>
    <mergeCell ref="L250:M250"/>
    <mergeCell ref="L243:N243"/>
    <mergeCell ref="B246:D246"/>
    <mergeCell ref="E246:G246"/>
    <mergeCell ref="H246:K246"/>
    <mergeCell ref="L246:M246"/>
    <mergeCell ref="B247:C249"/>
    <mergeCell ref="E247:H247"/>
    <mergeCell ref="I247:I249"/>
    <mergeCell ref="J247:N247"/>
    <mergeCell ref="E248:H248"/>
    <mergeCell ref="B240:D240"/>
    <mergeCell ref="E240:N240"/>
    <mergeCell ref="B241:C243"/>
    <mergeCell ref="E241:N241"/>
    <mergeCell ref="D242:D243"/>
    <mergeCell ref="E242:G242"/>
    <mergeCell ref="H242:K242"/>
    <mergeCell ref="L242:N242"/>
    <mergeCell ref="E243:G243"/>
    <mergeCell ref="H243:K243"/>
    <mergeCell ref="B234:D234"/>
    <mergeCell ref="E234:F234"/>
    <mergeCell ref="H234:K234"/>
    <mergeCell ref="L234:N234"/>
    <mergeCell ref="B237:C239"/>
    <mergeCell ref="E237:N237"/>
    <mergeCell ref="E238:N238"/>
    <mergeCell ref="E239:N239"/>
    <mergeCell ref="B232:D232"/>
    <mergeCell ref="E232:F232"/>
    <mergeCell ref="H232:K232"/>
    <mergeCell ref="L232:N232"/>
    <mergeCell ref="B233:D233"/>
    <mergeCell ref="E233:F233"/>
    <mergeCell ref="H233:K233"/>
    <mergeCell ref="L233:N233"/>
    <mergeCell ref="B219:G220"/>
    <mergeCell ref="H219:L220"/>
    <mergeCell ref="M219:N220"/>
    <mergeCell ref="B223:N225"/>
    <mergeCell ref="B227:N227"/>
    <mergeCell ref="B229:D229"/>
    <mergeCell ref="E229:F229"/>
    <mergeCell ref="H229:K229"/>
    <mergeCell ref="L229:N229"/>
    <mergeCell ref="J208:K208"/>
    <mergeCell ref="L208:M208"/>
    <mergeCell ref="B211:G212"/>
    <mergeCell ref="H211:L212"/>
    <mergeCell ref="M211:N212"/>
    <mergeCell ref="B215:G216"/>
    <mergeCell ref="H215:L216"/>
    <mergeCell ref="M215:N216"/>
    <mergeCell ref="B205:D206"/>
    <mergeCell ref="E205:G206"/>
    <mergeCell ref="H205:K206"/>
    <mergeCell ref="L205:M206"/>
    <mergeCell ref="N205:N206"/>
    <mergeCell ref="B207:D208"/>
    <mergeCell ref="E207:G208"/>
    <mergeCell ref="H207:I208"/>
    <mergeCell ref="J207:K207"/>
    <mergeCell ref="L207:M207"/>
    <mergeCell ref="J200:N200"/>
    <mergeCell ref="E201:H201"/>
    <mergeCell ref="J201:N201"/>
    <mergeCell ref="B202:D202"/>
    <mergeCell ref="E202:F202"/>
    <mergeCell ref="H202:K202"/>
    <mergeCell ref="L202:M202"/>
    <mergeCell ref="L195:N195"/>
    <mergeCell ref="B198:D198"/>
    <mergeCell ref="E198:G198"/>
    <mergeCell ref="H198:K198"/>
    <mergeCell ref="L198:M198"/>
    <mergeCell ref="B199:C201"/>
    <mergeCell ref="E199:H199"/>
    <mergeCell ref="I199:I201"/>
    <mergeCell ref="J199:N199"/>
    <mergeCell ref="E200:H200"/>
    <mergeCell ref="B192:D192"/>
    <mergeCell ref="E192:N192"/>
    <mergeCell ref="B193:C195"/>
    <mergeCell ref="E193:N193"/>
    <mergeCell ref="D194:D195"/>
    <mergeCell ref="E194:G194"/>
    <mergeCell ref="H194:K194"/>
    <mergeCell ref="L194:N194"/>
    <mergeCell ref="E195:G195"/>
    <mergeCell ref="H195:K195"/>
    <mergeCell ref="B186:D186"/>
    <mergeCell ref="E186:F186"/>
    <mergeCell ref="H186:K186"/>
    <mergeCell ref="L186:N186"/>
    <mergeCell ref="B189:C191"/>
    <mergeCell ref="E189:N189"/>
    <mergeCell ref="E190:N190"/>
    <mergeCell ref="E191:N191"/>
    <mergeCell ref="B184:D184"/>
    <mergeCell ref="E184:F184"/>
    <mergeCell ref="H184:K184"/>
    <mergeCell ref="L184:N184"/>
    <mergeCell ref="B185:D185"/>
    <mergeCell ref="E185:F185"/>
    <mergeCell ref="H185:K185"/>
    <mergeCell ref="L185:N185"/>
    <mergeCell ref="B171:G172"/>
    <mergeCell ref="H171:L172"/>
    <mergeCell ref="M171:N172"/>
    <mergeCell ref="B175:N177"/>
    <mergeCell ref="B179:N179"/>
    <mergeCell ref="B181:D181"/>
    <mergeCell ref="E181:F181"/>
    <mergeCell ref="H181:K181"/>
    <mergeCell ref="L181:N181"/>
    <mergeCell ref="J160:K160"/>
    <mergeCell ref="L160:M160"/>
    <mergeCell ref="B163:G164"/>
    <mergeCell ref="H163:L164"/>
    <mergeCell ref="M163:N164"/>
    <mergeCell ref="B167:G168"/>
    <mergeCell ref="H167:L168"/>
    <mergeCell ref="M167:N168"/>
    <mergeCell ref="B157:D158"/>
    <mergeCell ref="E157:G158"/>
    <mergeCell ref="H157:K158"/>
    <mergeCell ref="L157:M158"/>
    <mergeCell ref="N157:N158"/>
    <mergeCell ref="B159:D160"/>
    <mergeCell ref="E159:G160"/>
    <mergeCell ref="H159:I160"/>
    <mergeCell ref="J159:K159"/>
    <mergeCell ref="L159:M159"/>
    <mergeCell ref="J152:N152"/>
    <mergeCell ref="E153:H153"/>
    <mergeCell ref="J153:N153"/>
    <mergeCell ref="B154:D154"/>
    <mergeCell ref="E154:F154"/>
    <mergeCell ref="H154:K154"/>
    <mergeCell ref="L154:M154"/>
    <mergeCell ref="L147:N147"/>
    <mergeCell ref="B150:D150"/>
    <mergeCell ref="E150:G150"/>
    <mergeCell ref="H150:K150"/>
    <mergeCell ref="L150:M150"/>
    <mergeCell ref="B151:C153"/>
    <mergeCell ref="E151:H151"/>
    <mergeCell ref="I151:I153"/>
    <mergeCell ref="J151:N151"/>
    <mergeCell ref="E152:H152"/>
    <mergeCell ref="B144:D144"/>
    <mergeCell ref="E144:N144"/>
    <mergeCell ref="B145:C147"/>
    <mergeCell ref="E145:N145"/>
    <mergeCell ref="D146:D147"/>
    <mergeCell ref="E146:G146"/>
    <mergeCell ref="H146:K146"/>
    <mergeCell ref="L146:N146"/>
    <mergeCell ref="E147:G147"/>
    <mergeCell ref="H147:K147"/>
    <mergeCell ref="B138:D138"/>
    <mergeCell ref="E138:F138"/>
    <mergeCell ref="H138:K138"/>
    <mergeCell ref="L138:N138"/>
    <mergeCell ref="B141:C143"/>
    <mergeCell ref="E141:N141"/>
    <mergeCell ref="E142:N142"/>
    <mergeCell ref="E143:N143"/>
    <mergeCell ref="B136:D136"/>
    <mergeCell ref="E136:F136"/>
    <mergeCell ref="H136:K136"/>
    <mergeCell ref="L136:N136"/>
    <mergeCell ref="B137:D137"/>
    <mergeCell ref="E137:F137"/>
    <mergeCell ref="H137:K137"/>
    <mergeCell ref="L137:N137"/>
    <mergeCell ref="B123:G124"/>
    <mergeCell ref="H123:L124"/>
    <mergeCell ref="M123:N124"/>
    <mergeCell ref="B127:N129"/>
    <mergeCell ref="B131:N131"/>
    <mergeCell ref="B133:D133"/>
    <mergeCell ref="E133:F133"/>
    <mergeCell ref="H133:K133"/>
    <mergeCell ref="L133:N133"/>
    <mergeCell ref="J112:K112"/>
    <mergeCell ref="L112:M112"/>
    <mergeCell ref="B115:G116"/>
    <mergeCell ref="H115:L116"/>
    <mergeCell ref="M115:N116"/>
    <mergeCell ref="B119:G120"/>
    <mergeCell ref="H119:L120"/>
    <mergeCell ref="M119:N120"/>
    <mergeCell ref="B109:D110"/>
    <mergeCell ref="E109:G110"/>
    <mergeCell ref="H109:K110"/>
    <mergeCell ref="L109:M110"/>
    <mergeCell ref="N109:N110"/>
    <mergeCell ref="B111:D112"/>
    <mergeCell ref="E111:G112"/>
    <mergeCell ref="H111:I112"/>
    <mergeCell ref="J111:K111"/>
    <mergeCell ref="L111:M111"/>
    <mergeCell ref="J104:N104"/>
    <mergeCell ref="E105:H105"/>
    <mergeCell ref="J105:N105"/>
    <mergeCell ref="B106:D106"/>
    <mergeCell ref="E106:F106"/>
    <mergeCell ref="H106:K106"/>
    <mergeCell ref="L106:M106"/>
    <mergeCell ref="L99:N99"/>
    <mergeCell ref="B102:D102"/>
    <mergeCell ref="E102:G102"/>
    <mergeCell ref="H102:K102"/>
    <mergeCell ref="L102:M102"/>
    <mergeCell ref="B103:C105"/>
    <mergeCell ref="E103:H103"/>
    <mergeCell ref="I103:I105"/>
    <mergeCell ref="J103:N103"/>
    <mergeCell ref="E104:H104"/>
    <mergeCell ref="B96:D96"/>
    <mergeCell ref="E96:N96"/>
    <mergeCell ref="B97:C99"/>
    <mergeCell ref="E97:N97"/>
    <mergeCell ref="D98:D99"/>
    <mergeCell ref="E98:G98"/>
    <mergeCell ref="H98:K98"/>
    <mergeCell ref="L98:N98"/>
    <mergeCell ref="E99:G99"/>
    <mergeCell ref="H99:K99"/>
    <mergeCell ref="B90:D90"/>
    <mergeCell ref="E90:F90"/>
    <mergeCell ref="H90:K90"/>
    <mergeCell ref="L90:N90"/>
    <mergeCell ref="B93:C95"/>
    <mergeCell ref="E93:N93"/>
    <mergeCell ref="E94:N94"/>
    <mergeCell ref="E95:N95"/>
    <mergeCell ref="B88:D88"/>
    <mergeCell ref="E88:F88"/>
    <mergeCell ref="H88:K88"/>
    <mergeCell ref="L88:N88"/>
    <mergeCell ref="B89:D89"/>
    <mergeCell ref="E89:F89"/>
    <mergeCell ref="H89:K89"/>
    <mergeCell ref="L89:N89"/>
    <mergeCell ref="B75:G76"/>
    <mergeCell ref="H75:L76"/>
    <mergeCell ref="M75:N76"/>
    <mergeCell ref="B79:N81"/>
    <mergeCell ref="B83:N83"/>
    <mergeCell ref="B85:D85"/>
    <mergeCell ref="E85:F85"/>
    <mergeCell ref="H85:K85"/>
    <mergeCell ref="L85:N85"/>
    <mergeCell ref="J64:K64"/>
    <mergeCell ref="L64:M64"/>
    <mergeCell ref="B67:G68"/>
    <mergeCell ref="H67:L68"/>
    <mergeCell ref="M67:N68"/>
    <mergeCell ref="B71:G72"/>
    <mergeCell ref="H71:L72"/>
    <mergeCell ref="M71:N72"/>
    <mergeCell ref="B61:D62"/>
    <mergeCell ref="E61:G62"/>
    <mergeCell ref="H61:K62"/>
    <mergeCell ref="L61:M62"/>
    <mergeCell ref="N61:N62"/>
    <mergeCell ref="B63:D64"/>
    <mergeCell ref="E63:G64"/>
    <mergeCell ref="H63:I64"/>
    <mergeCell ref="J63:K63"/>
    <mergeCell ref="L63:M63"/>
    <mergeCell ref="E57:H57"/>
    <mergeCell ref="J57:N57"/>
    <mergeCell ref="B58:D58"/>
    <mergeCell ref="E58:F58"/>
    <mergeCell ref="H58:K58"/>
    <mergeCell ref="L58:M58"/>
    <mergeCell ref="B54:D54"/>
    <mergeCell ref="E54:G54"/>
    <mergeCell ref="H54:K54"/>
    <mergeCell ref="L54:M54"/>
    <mergeCell ref="B55:C57"/>
    <mergeCell ref="E55:H55"/>
    <mergeCell ref="I55:I57"/>
    <mergeCell ref="J55:N55"/>
    <mergeCell ref="E56:H56"/>
    <mergeCell ref="J56:N56"/>
    <mergeCell ref="B49:C51"/>
    <mergeCell ref="E49:N49"/>
    <mergeCell ref="D50:D51"/>
    <mergeCell ref="E50:G50"/>
    <mergeCell ref="H50:K50"/>
    <mergeCell ref="L50:N50"/>
    <mergeCell ref="E51:G51"/>
    <mergeCell ref="H51:K51"/>
    <mergeCell ref="L51:N51"/>
    <mergeCell ref="B45:C47"/>
    <mergeCell ref="E45:N45"/>
    <mergeCell ref="E46:N46"/>
    <mergeCell ref="E47:N47"/>
    <mergeCell ref="B48:D48"/>
    <mergeCell ref="E48:N48"/>
    <mergeCell ref="B41:D41"/>
    <mergeCell ref="E41:F41"/>
    <mergeCell ref="H41:K41"/>
    <mergeCell ref="L41:N41"/>
    <mergeCell ref="B42:D42"/>
    <mergeCell ref="E42:F42"/>
    <mergeCell ref="H42:K42"/>
    <mergeCell ref="L42:N42"/>
    <mergeCell ref="B37:D37"/>
    <mergeCell ref="E37:F37"/>
    <mergeCell ref="H37:K37"/>
    <mergeCell ref="L37:N37"/>
    <mergeCell ref="B40:D40"/>
    <mergeCell ref="E40:F40"/>
    <mergeCell ref="H40:K40"/>
    <mergeCell ref="L40:N40"/>
    <mergeCell ref="B29:K30"/>
    <mergeCell ref="L29:M30"/>
    <mergeCell ref="N29:N30"/>
    <mergeCell ref="B32:K32"/>
    <mergeCell ref="L32:N32"/>
    <mergeCell ref="B35:N35"/>
    <mergeCell ref="B26:C26"/>
    <mergeCell ref="I26:J26"/>
    <mergeCell ref="L26:M26"/>
    <mergeCell ref="B27:C27"/>
    <mergeCell ref="I27:J27"/>
    <mergeCell ref="L27:M27"/>
    <mergeCell ref="B24:C24"/>
    <mergeCell ref="I24:J24"/>
    <mergeCell ref="L24:M24"/>
    <mergeCell ref="B25:C25"/>
    <mergeCell ref="I25:J25"/>
    <mergeCell ref="L25:M25"/>
    <mergeCell ref="B22:C22"/>
    <mergeCell ref="I22:J22"/>
    <mergeCell ref="L22:M22"/>
    <mergeCell ref="B23:C23"/>
    <mergeCell ref="I23:J23"/>
    <mergeCell ref="L23:M23"/>
    <mergeCell ref="B20:C20"/>
    <mergeCell ref="I20:J20"/>
    <mergeCell ref="L20:M20"/>
    <mergeCell ref="B21:C21"/>
    <mergeCell ref="I21:J21"/>
    <mergeCell ref="L21:M21"/>
    <mergeCell ref="B18:C18"/>
    <mergeCell ref="I18:J18"/>
    <mergeCell ref="L18:M18"/>
    <mergeCell ref="B19:C19"/>
    <mergeCell ref="I19:J19"/>
    <mergeCell ref="L19:M19"/>
    <mergeCell ref="B16:C16"/>
    <mergeCell ref="I16:J16"/>
    <mergeCell ref="L16:M16"/>
    <mergeCell ref="B17:C17"/>
    <mergeCell ref="I17:J17"/>
    <mergeCell ref="L17:M17"/>
    <mergeCell ref="B11:E11"/>
    <mergeCell ref="F11:N11"/>
    <mergeCell ref="B12:E12"/>
    <mergeCell ref="F12:N12"/>
    <mergeCell ref="B15:C15"/>
    <mergeCell ref="D15:F15"/>
    <mergeCell ref="I15:K15"/>
    <mergeCell ref="L15:N15"/>
    <mergeCell ref="A2:N2"/>
    <mergeCell ref="B5:E5"/>
    <mergeCell ref="F5:N5"/>
    <mergeCell ref="B6:E6"/>
    <mergeCell ref="F6:N6"/>
    <mergeCell ref="B7:E7"/>
    <mergeCell ref="F7:N7"/>
  </mergeCells>
  <phoneticPr fontId="4"/>
  <conditionalFormatting sqref="H71">
    <cfRule type="expression" dxfId="189" priority="186">
      <formula>$G$35="計測日数が７日を超えていません。。"</formula>
    </cfRule>
  </conditionalFormatting>
  <conditionalFormatting sqref="D57">
    <cfRule type="expression" dxfId="188" priority="187">
      <formula>#REF!="日数計算"</formula>
    </cfRule>
  </conditionalFormatting>
  <conditionalFormatting sqref="H58:I58 L58 B63 E63 C60:N60 E61">
    <cfRule type="expression" dxfId="187" priority="188">
      <formula>#REF!="計測日数で推計"</formula>
    </cfRule>
  </conditionalFormatting>
  <conditionalFormatting sqref="L61 H54:I54 N61 B63 E63">
    <cfRule type="expression" dxfId="186" priority="189">
      <formula>#REF!=#REF!</formula>
    </cfRule>
  </conditionalFormatting>
  <conditionalFormatting sqref="H61:I61 N63:N64 N61 L63:L64 L61">
    <cfRule type="expression" dxfId="185" priority="190">
      <formula>#REF!=#REF!</formula>
    </cfRule>
  </conditionalFormatting>
  <conditionalFormatting sqref="L54">
    <cfRule type="expression" dxfId="184" priority="185">
      <formula>#REF!=#REF!</formula>
    </cfRule>
  </conditionalFormatting>
  <conditionalFormatting sqref="H63">
    <cfRule type="expression" dxfId="183" priority="184">
      <formula>#REF!=#REF!</formula>
    </cfRule>
  </conditionalFormatting>
  <conditionalFormatting sqref="P42 H43:I43">
    <cfRule type="expression" dxfId="182" priority="183">
      <formula>#REF!=#REF!</formula>
    </cfRule>
  </conditionalFormatting>
  <conditionalFormatting sqref="P49">
    <cfRule type="expression" dxfId="181" priority="182">
      <formula>#REF!=#REF!</formula>
    </cfRule>
  </conditionalFormatting>
  <conditionalFormatting sqref="P48">
    <cfRule type="expression" dxfId="180" priority="181">
      <formula>#REF!=#REF!</formula>
    </cfRule>
  </conditionalFormatting>
  <conditionalFormatting sqref="O61">
    <cfRule type="expression" dxfId="179" priority="180">
      <formula>#REF!=#REF!</formula>
    </cfRule>
  </conditionalFormatting>
  <conditionalFormatting sqref="P74">
    <cfRule type="expression" dxfId="178" priority="179">
      <formula>#REF!=#REF!</formula>
    </cfRule>
  </conditionalFormatting>
  <conditionalFormatting sqref="H119">
    <cfRule type="expression" dxfId="177" priority="174">
      <formula>$G$35="計測日数が７日を超えていません。。"</formula>
    </cfRule>
  </conditionalFormatting>
  <conditionalFormatting sqref="D105">
    <cfRule type="expression" dxfId="176" priority="175">
      <formula>#REF!="日数計算"</formula>
    </cfRule>
  </conditionalFormatting>
  <conditionalFormatting sqref="H106:I106 L106 B111 E111 C108:N108 E109">
    <cfRule type="expression" dxfId="175" priority="176">
      <formula>#REF!="計測日数で推計"</formula>
    </cfRule>
  </conditionalFormatting>
  <conditionalFormatting sqref="L109 H102:I102 B111 E111">
    <cfRule type="expression" dxfId="174" priority="177">
      <formula>#REF!=#REF!</formula>
    </cfRule>
  </conditionalFormatting>
  <conditionalFormatting sqref="H109:I109 N111:N112 L111:L112 L109">
    <cfRule type="expression" dxfId="173" priority="178">
      <formula>#REF!=#REF!</formula>
    </cfRule>
  </conditionalFormatting>
  <conditionalFormatting sqref="L102">
    <cfRule type="expression" dxfId="172" priority="173">
      <formula>#REF!=#REF!</formula>
    </cfRule>
  </conditionalFormatting>
  <conditionalFormatting sqref="H111">
    <cfRule type="expression" dxfId="171" priority="172">
      <formula>#REF!=#REF!</formula>
    </cfRule>
  </conditionalFormatting>
  <conditionalFormatting sqref="P90 H91:I91">
    <cfRule type="expression" dxfId="170" priority="171">
      <formula>#REF!=#REF!</formula>
    </cfRule>
  </conditionalFormatting>
  <conditionalFormatting sqref="P97">
    <cfRule type="expression" dxfId="169" priority="170">
      <formula>#REF!=#REF!</formula>
    </cfRule>
  </conditionalFormatting>
  <conditionalFormatting sqref="P96">
    <cfRule type="expression" dxfId="168" priority="169">
      <formula>#REF!=#REF!</formula>
    </cfRule>
  </conditionalFormatting>
  <conditionalFormatting sqref="O109">
    <cfRule type="expression" dxfId="167" priority="168">
      <formula>#REF!=#REF!</formula>
    </cfRule>
  </conditionalFormatting>
  <conditionalFormatting sqref="P122">
    <cfRule type="expression" dxfId="166" priority="167">
      <formula>#REF!=#REF!</formula>
    </cfRule>
  </conditionalFormatting>
  <conditionalFormatting sqref="H167">
    <cfRule type="expression" dxfId="165" priority="162">
      <formula>$G$35="計測日数が７日を超えていません。。"</formula>
    </cfRule>
  </conditionalFormatting>
  <conditionalFormatting sqref="D153">
    <cfRule type="expression" dxfId="164" priority="163">
      <formula>#REF!="日数計算"</formula>
    </cfRule>
  </conditionalFormatting>
  <conditionalFormatting sqref="H154:I154 L154 B159 E159 C156:N156 E157">
    <cfRule type="expression" dxfId="163" priority="164">
      <formula>#REF!="計測日数で推計"</formula>
    </cfRule>
  </conditionalFormatting>
  <conditionalFormatting sqref="L157 H150:I150 B159 E159">
    <cfRule type="expression" dxfId="162" priority="165">
      <formula>#REF!=#REF!</formula>
    </cfRule>
  </conditionalFormatting>
  <conditionalFormatting sqref="H157:I157 N159:N160 L159:L160 L157">
    <cfRule type="expression" dxfId="161" priority="166">
      <formula>#REF!=#REF!</formula>
    </cfRule>
  </conditionalFormatting>
  <conditionalFormatting sqref="L150">
    <cfRule type="expression" dxfId="160" priority="161">
      <formula>#REF!=#REF!</formula>
    </cfRule>
  </conditionalFormatting>
  <conditionalFormatting sqref="H159">
    <cfRule type="expression" dxfId="159" priority="160">
      <formula>#REF!=#REF!</formula>
    </cfRule>
  </conditionalFormatting>
  <conditionalFormatting sqref="P138 H139:I139">
    <cfRule type="expression" dxfId="158" priority="159">
      <formula>#REF!=#REF!</formula>
    </cfRule>
  </conditionalFormatting>
  <conditionalFormatting sqref="P145">
    <cfRule type="expression" dxfId="157" priority="158">
      <formula>#REF!=#REF!</formula>
    </cfRule>
  </conditionalFormatting>
  <conditionalFormatting sqref="P144">
    <cfRule type="expression" dxfId="156" priority="157">
      <formula>#REF!=#REF!</formula>
    </cfRule>
  </conditionalFormatting>
  <conditionalFormatting sqref="O157">
    <cfRule type="expression" dxfId="155" priority="156">
      <formula>#REF!=#REF!</formula>
    </cfRule>
  </conditionalFormatting>
  <conditionalFormatting sqref="P170">
    <cfRule type="expression" dxfId="154" priority="155">
      <formula>#REF!=#REF!</formula>
    </cfRule>
  </conditionalFormatting>
  <conditionalFormatting sqref="P146">
    <cfRule type="expression" dxfId="153" priority="154">
      <formula>#REF!=#REF!</formula>
    </cfRule>
  </conditionalFormatting>
  <conditionalFormatting sqref="P98">
    <cfRule type="expression" dxfId="152" priority="153">
      <formula>#REF!=#REF!</formula>
    </cfRule>
  </conditionalFormatting>
  <conditionalFormatting sqref="P50">
    <cfRule type="expression" dxfId="151" priority="152">
      <formula>#REF!=#REF!</formula>
    </cfRule>
  </conditionalFormatting>
  <conditionalFormatting sqref="H215">
    <cfRule type="expression" dxfId="150" priority="147">
      <formula>$G$35="計測日数が７日を超えていません。。"</formula>
    </cfRule>
  </conditionalFormatting>
  <conditionalFormatting sqref="D201">
    <cfRule type="expression" dxfId="149" priority="148">
      <formula>#REF!="日数計算"</formula>
    </cfRule>
  </conditionalFormatting>
  <conditionalFormatting sqref="H202:I202 L202 B207 E207 C204:N204 E205">
    <cfRule type="expression" dxfId="148" priority="149">
      <formula>#REF!="計測日数で推計"</formula>
    </cfRule>
  </conditionalFormatting>
  <conditionalFormatting sqref="L205 H198:I198 B207 E207">
    <cfRule type="expression" dxfId="147" priority="150">
      <formula>#REF!=#REF!</formula>
    </cfRule>
  </conditionalFormatting>
  <conditionalFormatting sqref="H205:I205 N207:N208 L207:L208 L205">
    <cfRule type="expression" dxfId="146" priority="151">
      <formula>#REF!=#REF!</formula>
    </cfRule>
  </conditionalFormatting>
  <conditionalFormatting sqref="L198">
    <cfRule type="expression" dxfId="145" priority="146">
      <formula>#REF!=#REF!</formula>
    </cfRule>
  </conditionalFormatting>
  <conditionalFormatting sqref="H207">
    <cfRule type="expression" dxfId="144" priority="145">
      <formula>#REF!=#REF!</formula>
    </cfRule>
  </conditionalFormatting>
  <conditionalFormatting sqref="P186 H187:I187">
    <cfRule type="expression" dxfId="143" priority="144">
      <formula>#REF!=#REF!</formula>
    </cfRule>
  </conditionalFormatting>
  <conditionalFormatting sqref="P193">
    <cfRule type="expression" dxfId="142" priority="143">
      <formula>#REF!=#REF!</formula>
    </cfRule>
  </conditionalFormatting>
  <conditionalFormatting sqref="P192">
    <cfRule type="expression" dxfId="141" priority="142">
      <formula>#REF!=#REF!</formula>
    </cfRule>
  </conditionalFormatting>
  <conditionalFormatting sqref="O205">
    <cfRule type="expression" dxfId="140" priority="141">
      <formula>#REF!=#REF!</formula>
    </cfRule>
  </conditionalFormatting>
  <conditionalFormatting sqref="P218">
    <cfRule type="expression" dxfId="139" priority="140">
      <formula>#REF!=#REF!</formula>
    </cfRule>
  </conditionalFormatting>
  <conditionalFormatting sqref="P194">
    <cfRule type="expression" dxfId="138" priority="139">
      <formula>#REF!=#REF!</formula>
    </cfRule>
  </conditionalFormatting>
  <conditionalFormatting sqref="H263">
    <cfRule type="expression" dxfId="137" priority="134">
      <formula>$G$35="計測日数が７日を超えていません。。"</formula>
    </cfRule>
  </conditionalFormatting>
  <conditionalFormatting sqref="D249">
    <cfRule type="expression" dxfId="136" priority="135">
      <formula>#REF!="日数計算"</formula>
    </cfRule>
  </conditionalFormatting>
  <conditionalFormatting sqref="H250:I250 L250 B255 E255 C252:N252 E253">
    <cfRule type="expression" dxfId="135" priority="136">
      <formula>#REF!="計測日数で推計"</formula>
    </cfRule>
  </conditionalFormatting>
  <conditionalFormatting sqref="L253 H246:I246 B255 E255">
    <cfRule type="expression" dxfId="134" priority="137">
      <formula>#REF!=#REF!</formula>
    </cfRule>
  </conditionalFormatting>
  <conditionalFormatting sqref="H253:I253 N255:N256 L255:L256 L253">
    <cfRule type="expression" dxfId="133" priority="138">
      <formula>#REF!=#REF!</formula>
    </cfRule>
  </conditionalFormatting>
  <conditionalFormatting sqref="L246">
    <cfRule type="expression" dxfId="132" priority="133">
      <formula>#REF!=#REF!</formula>
    </cfRule>
  </conditionalFormatting>
  <conditionalFormatting sqref="H255">
    <cfRule type="expression" dxfId="131" priority="132">
      <formula>#REF!=#REF!</formula>
    </cfRule>
  </conditionalFormatting>
  <conditionalFormatting sqref="P234 H235:I235">
    <cfRule type="expression" dxfId="130" priority="131">
      <formula>#REF!=#REF!</formula>
    </cfRule>
  </conditionalFormatting>
  <conditionalFormatting sqref="P241">
    <cfRule type="expression" dxfId="129" priority="130">
      <formula>#REF!=#REF!</formula>
    </cfRule>
  </conditionalFormatting>
  <conditionalFormatting sqref="P240">
    <cfRule type="expression" dxfId="128" priority="129">
      <formula>#REF!=#REF!</formula>
    </cfRule>
  </conditionalFormatting>
  <conditionalFormatting sqref="O253">
    <cfRule type="expression" dxfId="127" priority="128">
      <formula>#REF!=#REF!</formula>
    </cfRule>
  </conditionalFormatting>
  <conditionalFormatting sqref="P266">
    <cfRule type="expression" dxfId="126" priority="127">
      <formula>#REF!=#REF!</formula>
    </cfRule>
  </conditionalFormatting>
  <conditionalFormatting sqref="P242">
    <cfRule type="expression" dxfId="125" priority="126">
      <formula>#REF!=#REF!</formula>
    </cfRule>
  </conditionalFormatting>
  <conditionalFormatting sqref="H311">
    <cfRule type="expression" dxfId="124" priority="121">
      <formula>$G$35="計測日数が７日を超えていません。。"</formula>
    </cfRule>
  </conditionalFormatting>
  <conditionalFormatting sqref="D297">
    <cfRule type="expression" dxfId="123" priority="122">
      <formula>#REF!="日数計算"</formula>
    </cfRule>
  </conditionalFormatting>
  <conditionalFormatting sqref="H298:I298 L298 B303 E303 C300:N300 E301">
    <cfRule type="expression" dxfId="122" priority="123">
      <formula>#REF!="計測日数で推計"</formula>
    </cfRule>
  </conditionalFormatting>
  <conditionalFormatting sqref="L301 H294:I294 B303 E303">
    <cfRule type="expression" dxfId="121" priority="124">
      <formula>#REF!=#REF!</formula>
    </cfRule>
  </conditionalFormatting>
  <conditionalFormatting sqref="H301:I301 N303:N304 L303:L304 L301">
    <cfRule type="expression" dxfId="120" priority="125">
      <formula>#REF!=#REF!</formula>
    </cfRule>
  </conditionalFormatting>
  <conditionalFormatting sqref="L294">
    <cfRule type="expression" dxfId="119" priority="120">
      <formula>#REF!=#REF!</formula>
    </cfRule>
  </conditionalFormatting>
  <conditionalFormatting sqref="H303">
    <cfRule type="expression" dxfId="118" priority="119">
      <formula>#REF!=#REF!</formula>
    </cfRule>
  </conditionalFormatting>
  <conditionalFormatting sqref="P282 H283:I283">
    <cfRule type="expression" dxfId="117" priority="118">
      <formula>#REF!=#REF!</formula>
    </cfRule>
  </conditionalFormatting>
  <conditionalFormatting sqref="P289">
    <cfRule type="expression" dxfId="116" priority="117">
      <formula>#REF!=#REF!</formula>
    </cfRule>
  </conditionalFormatting>
  <conditionalFormatting sqref="P288">
    <cfRule type="expression" dxfId="115" priority="116">
      <formula>#REF!=#REF!</formula>
    </cfRule>
  </conditionalFormatting>
  <conditionalFormatting sqref="O301">
    <cfRule type="expression" dxfId="114" priority="115">
      <formula>#REF!=#REF!</formula>
    </cfRule>
  </conditionalFormatting>
  <conditionalFormatting sqref="P314">
    <cfRule type="expression" dxfId="113" priority="114">
      <formula>#REF!=#REF!</formula>
    </cfRule>
  </conditionalFormatting>
  <conditionalFormatting sqref="P290">
    <cfRule type="expression" dxfId="112" priority="113">
      <formula>#REF!=#REF!</formula>
    </cfRule>
  </conditionalFormatting>
  <conditionalFormatting sqref="H359">
    <cfRule type="expression" dxfId="111" priority="108">
      <formula>$G$35="計測日数が７日を超えていません。。"</formula>
    </cfRule>
  </conditionalFormatting>
  <conditionalFormatting sqref="D345">
    <cfRule type="expression" dxfId="110" priority="109">
      <formula>#REF!="日数計算"</formula>
    </cfRule>
  </conditionalFormatting>
  <conditionalFormatting sqref="H346:I346 L346 B351 E351 C348:N348 E349">
    <cfRule type="expression" dxfId="109" priority="110">
      <formula>#REF!="計測日数で推計"</formula>
    </cfRule>
  </conditionalFormatting>
  <conditionalFormatting sqref="L349 H342:I342 B351 E351">
    <cfRule type="expression" dxfId="108" priority="111">
      <formula>#REF!=#REF!</formula>
    </cfRule>
  </conditionalFormatting>
  <conditionalFormatting sqref="H349:I349 N351:N352 L351:L352 L349">
    <cfRule type="expression" dxfId="107" priority="112">
      <formula>#REF!=#REF!</formula>
    </cfRule>
  </conditionalFormatting>
  <conditionalFormatting sqref="L342">
    <cfRule type="expression" dxfId="106" priority="107">
      <formula>#REF!=#REF!</formula>
    </cfRule>
  </conditionalFormatting>
  <conditionalFormatting sqref="H351">
    <cfRule type="expression" dxfId="105" priority="106">
      <formula>#REF!=#REF!</formula>
    </cfRule>
  </conditionalFormatting>
  <conditionalFormatting sqref="P330 H331:I331">
    <cfRule type="expression" dxfId="104" priority="105">
      <formula>#REF!=#REF!</formula>
    </cfRule>
  </conditionalFormatting>
  <conditionalFormatting sqref="P337">
    <cfRule type="expression" dxfId="103" priority="104">
      <formula>#REF!=#REF!</formula>
    </cfRule>
  </conditionalFormatting>
  <conditionalFormatting sqref="P336">
    <cfRule type="expression" dxfId="102" priority="103">
      <formula>#REF!=#REF!</formula>
    </cfRule>
  </conditionalFormatting>
  <conditionalFormatting sqref="O349">
    <cfRule type="expression" dxfId="101" priority="102">
      <formula>#REF!=#REF!</formula>
    </cfRule>
  </conditionalFormatting>
  <conditionalFormatting sqref="P362">
    <cfRule type="expression" dxfId="100" priority="101">
      <formula>#REF!=#REF!</formula>
    </cfRule>
  </conditionalFormatting>
  <conditionalFormatting sqref="P338">
    <cfRule type="expression" dxfId="99" priority="100">
      <formula>#REF!=#REF!</formula>
    </cfRule>
  </conditionalFormatting>
  <conditionalFormatting sqref="H407">
    <cfRule type="expression" dxfId="98" priority="95">
      <formula>$G$35="計測日数が７日を超えていません。。"</formula>
    </cfRule>
  </conditionalFormatting>
  <conditionalFormatting sqref="D393">
    <cfRule type="expression" dxfId="97" priority="96">
      <formula>#REF!="日数計算"</formula>
    </cfRule>
  </conditionalFormatting>
  <conditionalFormatting sqref="H394:I394 L394 B399 E399 C396:N396 E397">
    <cfRule type="expression" dxfId="96" priority="97">
      <formula>#REF!="計測日数で推計"</formula>
    </cfRule>
  </conditionalFormatting>
  <conditionalFormatting sqref="L397 H390:I390 B399 E399">
    <cfRule type="expression" dxfId="95" priority="98">
      <formula>#REF!=#REF!</formula>
    </cfRule>
  </conditionalFormatting>
  <conditionalFormatting sqref="H397:I397 N399:N400 L399:L400 L397">
    <cfRule type="expression" dxfId="94" priority="99">
      <formula>#REF!=#REF!</formula>
    </cfRule>
  </conditionalFormatting>
  <conditionalFormatting sqref="L390">
    <cfRule type="expression" dxfId="93" priority="94">
      <formula>#REF!=#REF!</formula>
    </cfRule>
  </conditionalFormatting>
  <conditionalFormatting sqref="H399">
    <cfRule type="expression" dxfId="92" priority="93">
      <formula>#REF!=#REF!</formula>
    </cfRule>
  </conditionalFormatting>
  <conditionalFormatting sqref="P378 H379:I379">
    <cfRule type="expression" dxfId="91" priority="92">
      <formula>#REF!=#REF!</formula>
    </cfRule>
  </conditionalFormatting>
  <conditionalFormatting sqref="P385">
    <cfRule type="expression" dxfId="90" priority="91">
      <formula>#REF!=#REF!</formula>
    </cfRule>
  </conditionalFormatting>
  <conditionalFormatting sqref="P384">
    <cfRule type="expression" dxfId="89" priority="90">
      <formula>#REF!=#REF!</formula>
    </cfRule>
  </conditionalFormatting>
  <conditionalFormatting sqref="O397">
    <cfRule type="expression" dxfId="88" priority="89">
      <formula>#REF!=#REF!</formula>
    </cfRule>
  </conditionalFormatting>
  <conditionalFormatting sqref="P410">
    <cfRule type="expression" dxfId="87" priority="88">
      <formula>#REF!=#REF!</formula>
    </cfRule>
  </conditionalFormatting>
  <conditionalFormatting sqref="P386">
    <cfRule type="expression" dxfId="86" priority="87">
      <formula>#REF!=#REF!</formula>
    </cfRule>
  </conditionalFormatting>
  <conditionalFormatting sqref="H455">
    <cfRule type="expression" dxfId="85" priority="82">
      <formula>$G$35="計測日数が７日を超えていません。。"</formula>
    </cfRule>
  </conditionalFormatting>
  <conditionalFormatting sqref="D441">
    <cfRule type="expression" dxfId="84" priority="83">
      <formula>#REF!="日数計算"</formula>
    </cfRule>
  </conditionalFormatting>
  <conditionalFormatting sqref="H442:I442 L442 B447 E447 C444:N444 E445">
    <cfRule type="expression" dxfId="83" priority="84">
      <formula>#REF!="計測日数で推計"</formula>
    </cfRule>
  </conditionalFormatting>
  <conditionalFormatting sqref="L445 H438:I438 B447 E447">
    <cfRule type="expression" dxfId="82" priority="85">
      <formula>#REF!=#REF!</formula>
    </cfRule>
  </conditionalFormatting>
  <conditionalFormatting sqref="H445:I445 N447:N448 L447:L448 L445">
    <cfRule type="expression" dxfId="81" priority="86">
      <formula>#REF!=#REF!</formula>
    </cfRule>
  </conditionalFormatting>
  <conditionalFormatting sqref="L438">
    <cfRule type="expression" dxfId="80" priority="81">
      <formula>#REF!=#REF!</formula>
    </cfRule>
  </conditionalFormatting>
  <conditionalFormatting sqref="H447">
    <cfRule type="expression" dxfId="79" priority="80">
      <formula>#REF!=#REF!</formula>
    </cfRule>
  </conditionalFormatting>
  <conditionalFormatting sqref="P426 H427:I427">
    <cfRule type="expression" dxfId="78" priority="79">
      <formula>#REF!=#REF!</formula>
    </cfRule>
  </conditionalFormatting>
  <conditionalFormatting sqref="P433">
    <cfRule type="expression" dxfId="77" priority="78">
      <formula>#REF!=#REF!</formula>
    </cfRule>
  </conditionalFormatting>
  <conditionalFormatting sqref="P432">
    <cfRule type="expression" dxfId="76" priority="77">
      <formula>#REF!=#REF!</formula>
    </cfRule>
  </conditionalFormatting>
  <conditionalFormatting sqref="O445">
    <cfRule type="expression" dxfId="75" priority="76">
      <formula>#REF!=#REF!</formula>
    </cfRule>
  </conditionalFormatting>
  <conditionalFormatting sqref="P458">
    <cfRule type="expression" dxfId="74" priority="75">
      <formula>#REF!=#REF!</formula>
    </cfRule>
  </conditionalFormatting>
  <conditionalFormatting sqref="P434">
    <cfRule type="expression" dxfId="73" priority="74">
      <formula>#REF!=#REF!</formula>
    </cfRule>
  </conditionalFormatting>
  <conditionalFormatting sqref="H503">
    <cfRule type="expression" dxfId="72" priority="69">
      <formula>$G$35="計測日数が７日を超えていません。。"</formula>
    </cfRule>
  </conditionalFormatting>
  <conditionalFormatting sqref="D489">
    <cfRule type="expression" dxfId="71" priority="70">
      <formula>#REF!="日数計算"</formula>
    </cfRule>
  </conditionalFormatting>
  <conditionalFormatting sqref="H490:I490 L490 B495 E495 C492:N492 E493">
    <cfRule type="expression" dxfId="70" priority="71">
      <formula>#REF!="計測日数で推計"</formula>
    </cfRule>
  </conditionalFormatting>
  <conditionalFormatting sqref="L493 H486:I486 B495 E495">
    <cfRule type="expression" dxfId="69" priority="72">
      <formula>#REF!=#REF!</formula>
    </cfRule>
  </conditionalFormatting>
  <conditionalFormatting sqref="H493:I493 N495:N496 L495:L496 L493">
    <cfRule type="expression" dxfId="68" priority="73">
      <formula>#REF!=#REF!</formula>
    </cfRule>
  </conditionalFormatting>
  <conditionalFormatting sqref="L486">
    <cfRule type="expression" dxfId="67" priority="68">
      <formula>#REF!=#REF!</formula>
    </cfRule>
  </conditionalFormatting>
  <conditionalFormatting sqref="H495">
    <cfRule type="expression" dxfId="66" priority="67">
      <formula>#REF!=#REF!</formula>
    </cfRule>
  </conditionalFormatting>
  <conditionalFormatting sqref="P474 H475:I475">
    <cfRule type="expression" dxfId="65" priority="66">
      <formula>#REF!=#REF!</formula>
    </cfRule>
  </conditionalFormatting>
  <conditionalFormatting sqref="P481">
    <cfRule type="expression" dxfId="64" priority="65">
      <formula>#REF!=#REF!</formula>
    </cfRule>
  </conditionalFormatting>
  <conditionalFormatting sqref="P480">
    <cfRule type="expression" dxfId="63" priority="64">
      <formula>#REF!=#REF!</formula>
    </cfRule>
  </conditionalFormatting>
  <conditionalFormatting sqref="O493">
    <cfRule type="expression" dxfId="62" priority="63">
      <formula>#REF!=#REF!</formula>
    </cfRule>
  </conditionalFormatting>
  <conditionalFormatting sqref="P506">
    <cfRule type="expression" dxfId="61" priority="62">
      <formula>#REF!=#REF!</formula>
    </cfRule>
  </conditionalFormatting>
  <conditionalFormatting sqref="P482">
    <cfRule type="expression" dxfId="60" priority="61">
      <formula>#REF!=#REF!</formula>
    </cfRule>
  </conditionalFormatting>
  <conditionalFormatting sqref="H551">
    <cfRule type="expression" dxfId="59" priority="56">
      <formula>$G$35="計測日数が７日を超えていません。。"</formula>
    </cfRule>
  </conditionalFormatting>
  <conditionalFormatting sqref="D537">
    <cfRule type="expression" dxfId="58" priority="57">
      <formula>#REF!="日数計算"</formula>
    </cfRule>
  </conditionalFormatting>
  <conditionalFormatting sqref="H538:I538 L538 B543 E543 C540:N540 E541">
    <cfRule type="expression" dxfId="57" priority="58">
      <formula>#REF!="計測日数で推計"</formula>
    </cfRule>
  </conditionalFormatting>
  <conditionalFormatting sqref="L541 H534:I534 B543 E543">
    <cfRule type="expression" dxfId="56" priority="59">
      <formula>#REF!=#REF!</formula>
    </cfRule>
  </conditionalFormatting>
  <conditionalFormatting sqref="H541:I541 N543:N544 L543:L544 L541">
    <cfRule type="expression" dxfId="55" priority="60">
      <formula>#REF!=#REF!</formula>
    </cfRule>
  </conditionalFormatting>
  <conditionalFormatting sqref="L534">
    <cfRule type="expression" dxfId="54" priority="55">
      <formula>#REF!=#REF!</formula>
    </cfRule>
  </conditionalFormatting>
  <conditionalFormatting sqref="H543">
    <cfRule type="expression" dxfId="53" priority="54">
      <formula>#REF!=#REF!</formula>
    </cfRule>
  </conditionalFormatting>
  <conditionalFormatting sqref="P522 H523:I523">
    <cfRule type="expression" dxfId="52" priority="53">
      <formula>#REF!=#REF!</formula>
    </cfRule>
  </conditionalFormatting>
  <conditionalFormatting sqref="P529">
    <cfRule type="expression" dxfId="51" priority="52">
      <formula>#REF!=#REF!</formula>
    </cfRule>
  </conditionalFormatting>
  <conditionalFormatting sqref="P528">
    <cfRule type="expression" dxfId="50" priority="51">
      <formula>#REF!=#REF!</formula>
    </cfRule>
  </conditionalFormatting>
  <conditionalFormatting sqref="O541">
    <cfRule type="expression" dxfId="49" priority="50">
      <formula>#REF!=#REF!</formula>
    </cfRule>
  </conditionalFormatting>
  <conditionalFormatting sqref="P554">
    <cfRule type="expression" dxfId="48" priority="49">
      <formula>#REF!=#REF!</formula>
    </cfRule>
  </conditionalFormatting>
  <conditionalFormatting sqref="P530">
    <cfRule type="expression" dxfId="47" priority="48">
      <formula>#REF!=#REF!</formula>
    </cfRule>
  </conditionalFormatting>
  <conditionalFormatting sqref="H599">
    <cfRule type="expression" dxfId="46" priority="43">
      <formula>$G$35="計測日数が７日を超えていません。。"</formula>
    </cfRule>
  </conditionalFormatting>
  <conditionalFormatting sqref="D585">
    <cfRule type="expression" dxfId="45" priority="44">
      <formula>#REF!="日数計算"</formula>
    </cfRule>
  </conditionalFormatting>
  <conditionalFormatting sqref="H586:I586 L586 B591 E591 C588:N588 E589">
    <cfRule type="expression" dxfId="44" priority="45">
      <formula>#REF!="計測日数で推計"</formula>
    </cfRule>
  </conditionalFormatting>
  <conditionalFormatting sqref="L589 H582:I582 B591 E591">
    <cfRule type="expression" dxfId="43" priority="46">
      <formula>#REF!=#REF!</formula>
    </cfRule>
  </conditionalFormatting>
  <conditionalFormatting sqref="H589:I589 N591:N592 L591:L592 L589">
    <cfRule type="expression" dxfId="42" priority="47">
      <formula>#REF!=#REF!</formula>
    </cfRule>
  </conditionalFormatting>
  <conditionalFormatting sqref="L582">
    <cfRule type="expression" dxfId="41" priority="42">
      <formula>#REF!=#REF!</formula>
    </cfRule>
  </conditionalFormatting>
  <conditionalFormatting sqref="H591">
    <cfRule type="expression" dxfId="40" priority="41">
      <formula>#REF!=#REF!</formula>
    </cfRule>
  </conditionalFormatting>
  <conditionalFormatting sqref="P570 H571:I571">
    <cfRule type="expression" dxfId="39" priority="40">
      <formula>#REF!=#REF!</formula>
    </cfRule>
  </conditionalFormatting>
  <conditionalFormatting sqref="P577">
    <cfRule type="expression" dxfId="38" priority="39">
      <formula>#REF!=#REF!</formula>
    </cfRule>
  </conditionalFormatting>
  <conditionalFormatting sqref="P576">
    <cfRule type="expression" dxfId="37" priority="38">
      <formula>#REF!=#REF!</formula>
    </cfRule>
  </conditionalFormatting>
  <conditionalFormatting sqref="O589">
    <cfRule type="expression" dxfId="36" priority="37">
      <formula>#REF!=#REF!</formula>
    </cfRule>
  </conditionalFormatting>
  <conditionalFormatting sqref="P602">
    <cfRule type="expression" dxfId="35" priority="36">
      <formula>#REF!=#REF!</formula>
    </cfRule>
  </conditionalFormatting>
  <conditionalFormatting sqref="P578">
    <cfRule type="expression" dxfId="34" priority="35">
      <formula>#REF!=#REF!</formula>
    </cfRule>
  </conditionalFormatting>
  <conditionalFormatting sqref="D578:N579">
    <cfRule type="expression" dxfId="33" priority="34">
      <formula>$E$577="①積算電力量計で電力量を計測"</formula>
    </cfRule>
  </conditionalFormatting>
  <conditionalFormatting sqref="N109">
    <cfRule type="expression" dxfId="32" priority="32">
      <formula>#REF!=#REF!</formula>
    </cfRule>
  </conditionalFormatting>
  <conditionalFormatting sqref="N109">
    <cfRule type="expression" dxfId="31" priority="33">
      <formula>#REF!=#REF!</formula>
    </cfRule>
  </conditionalFormatting>
  <conditionalFormatting sqref="N157">
    <cfRule type="expression" dxfId="30" priority="30">
      <formula>#REF!=#REF!</formula>
    </cfRule>
  </conditionalFormatting>
  <conditionalFormatting sqref="N157">
    <cfRule type="expression" dxfId="29" priority="31">
      <formula>#REF!=#REF!</formula>
    </cfRule>
  </conditionalFormatting>
  <conditionalFormatting sqref="N205">
    <cfRule type="expression" dxfId="28" priority="28">
      <formula>#REF!=#REF!</formula>
    </cfRule>
  </conditionalFormatting>
  <conditionalFormatting sqref="N205">
    <cfRule type="expression" dxfId="27" priority="29">
      <formula>#REF!=#REF!</formula>
    </cfRule>
  </conditionalFormatting>
  <conditionalFormatting sqref="N253">
    <cfRule type="expression" dxfId="26" priority="26">
      <formula>#REF!=#REF!</formula>
    </cfRule>
  </conditionalFormatting>
  <conditionalFormatting sqref="N253">
    <cfRule type="expression" dxfId="25" priority="27">
      <formula>#REF!=#REF!</formula>
    </cfRule>
  </conditionalFormatting>
  <conditionalFormatting sqref="N301">
    <cfRule type="expression" dxfId="24" priority="24">
      <formula>#REF!=#REF!</formula>
    </cfRule>
  </conditionalFormatting>
  <conditionalFormatting sqref="N301">
    <cfRule type="expression" dxfId="23" priority="25">
      <formula>#REF!=#REF!</formula>
    </cfRule>
  </conditionalFormatting>
  <conditionalFormatting sqref="N349">
    <cfRule type="expression" dxfId="22" priority="22">
      <formula>#REF!=#REF!</formula>
    </cfRule>
  </conditionalFormatting>
  <conditionalFormatting sqref="N349">
    <cfRule type="expression" dxfId="21" priority="23">
      <formula>#REF!=#REF!</formula>
    </cfRule>
  </conditionalFormatting>
  <conditionalFormatting sqref="N397">
    <cfRule type="expression" dxfId="20" priority="20">
      <formula>#REF!=#REF!</formula>
    </cfRule>
  </conditionalFormatting>
  <conditionalFormatting sqref="N397">
    <cfRule type="expression" dxfId="19" priority="21">
      <formula>#REF!=#REF!</formula>
    </cfRule>
  </conditionalFormatting>
  <conditionalFormatting sqref="N445">
    <cfRule type="expression" dxfId="18" priority="18">
      <formula>#REF!=#REF!</formula>
    </cfRule>
  </conditionalFormatting>
  <conditionalFormatting sqref="N445">
    <cfRule type="expression" dxfId="17" priority="19">
      <formula>#REF!=#REF!</formula>
    </cfRule>
  </conditionalFormatting>
  <conditionalFormatting sqref="N493">
    <cfRule type="expression" dxfId="16" priority="16">
      <formula>#REF!=#REF!</formula>
    </cfRule>
  </conditionalFormatting>
  <conditionalFormatting sqref="N493">
    <cfRule type="expression" dxfId="15" priority="17">
      <formula>#REF!=#REF!</formula>
    </cfRule>
  </conditionalFormatting>
  <conditionalFormatting sqref="N541">
    <cfRule type="expression" dxfId="14" priority="14">
      <formula>#REF!=#REF!</formula>
    </cfRule>
  </conditionalFormatting>
  <conditionalFormatting sqref="N541">
    <cfRule type="expression" dxfId="13" priority="15">
      <formula>#REF!=#REF!</formula>
    </cfRule>
  </conditionalFormatting>
  <conditionalFormatting sqref="N589">
    <cfRule type="expression" dxfId="12" priority="12">
      <formula>#REF!=#REF!</formula>
    </cfRule>
  </conditionalFormatting>
  <conditionalFormatting sqref="N589">
    <cfRule type="expression" dxfId="11" priority="13">
      <formula>#REF!=#REF!</formula>
    </cfRule>
  </conditionalFormatting>
  <conditionalFormatting sqref="D530:N531">
    <cfRule type="expression" dxfId="10" priority="11">
      <formula>$E$529="①積算電力量計で電力量を計測"</formula>
    </cfRule>
  </conditionalFormatting>
  <conditionalFormatting sqref="D482:N483">
    <cfRule type="expression" dxfId="9" priority="10">
      <formula>$E$481="①積算電力量計で電力量を計測"</formula>
    </cfRule>
  </conditionalFormatting>
  <conditionalFormatting sqref="D434:N435">
    <cfRule type="expression" dxfId="8" priority="9">
      <formula>$E$433="①積算電力量計で電力量を計測"</formula>
    </cfRule>
  </conditionalFormatting>
  <conditionalFormatting sqref="D386:N387">
    <cfRule type="expression" dxfId="7" priority="8">
      <formula>$E$385="①積算電力量計で電力量を計測"</formula>
    </cfRule>
  </conditionalFormatting>
  <conditionalFormatting sqref="D338:N339">
    <cfRule type="expression" dxfId="6" priority="7">
      <formula>$E$337="①積算電力量計で電力量を計測"</formula>
    </cfRule>
  </conditionalFormatting>
  <conditionalFormatting sqref="D290:N291">
    <cfRule type="expression" dxfId="5" priority="6">
      <formula>$E$289="①積算電力量計で電力量を計測"</formula>
    </cfRule>
  </conditionalFormatting>
  <conditionalFormatting sqref="D242:N243">
    <cfRule type="expression" dxfId="4" priority="5">
      <formula>$E$241="①積算電力量計で電力量を計測"</formula>
    </cfRule>
  </conditionalFormatting>
  <conditionalFormatting sqref="D194:N195">
    <cfRule type="expression" dxfId="3" priority="4">
      <formula>$E$193="①積算電力量計で電力量を計測"</formula>
    </cfRule>
  </conditionalFormatting>
  <conditionalFormatting sqref="D146:N147">
    <cfRule type="expression" dxfId="2" priority="3">
      <formula>$E$145="①積算電力量計で電力量を計測"</formula>
    </cfRule>
  </conditionalFormatting>
  <conditionalFormatting sqref="D98:N99">
    <cfRule type="expression" dxfId="1" priority="2">
      <formula>$E$97="①積算電力量計で電力量を計測"</formula>
    </cfRule>
  </conditionalFormatting>
  <conditionalFormatting sqref="D50:N51">
    <cfRule type="expression" dxfId="0" priority="1">
      <formula>$E$49="①積算電力量計で電力量を計測"</formula>
    </cfRule>
  </conditionalFormatting>
  <dataValidations count="4">
    <dataValidation operator="greaterThanOrEqual" allowBlank="1" showInputMessage="1" showErrorMessage="1" sqref="M67 M115 M163 M211 M259 M307 M355 M403 M451 M499 M547 M595" xr:uid="{06963D7D-FB50-4089-9305-D3A4F56235C9}"/>
    <dataValidation type="date" operator="greaterThanOrEqual" allowBlank="1" showInputMessage="1" showErrorMessage="1" error="計測開始日を_x000a_yyyy/mm/dd_x000a_の形式で入力してください" sqref="E56 E104 E152 E200 E248 E296 E344 E392 E440 E488 E536 E584" xr:uid="{C771064E-73BB-44C1-8295-5A49E8735A38}">
      <formula1>44287</formula1>
    </dataValidation>
    <dataValidation type="decimal" operator="greaterThanOrEqual" allowBlank="1" showInputMessage="1" showErrorMessage="1" error="数値を入力してください" sqref="H67 H115 H163 H211 H259 H307 H355 H403 H451 H499 H547 H595" xr:uid="{7C69DD85-6395-43D1-BA55-44092AF429E7}">
      <formula1>0</formula1>
    </dataValidation>
    <dataValidation type="date" operator="greaterThanOrEqual" allowBlank="1" showInputMessage="1" showErrorMessage="1" error="計測終了日を_x000a_yyyy/mm/dd_x000a_の形式で入力してください" sqref="J56 J104 J152 J200 J248 J296 J344 J392 J440 J488 J536 J584" xr:uid="{08985DDF-A3BE-43A0-A08A-AEEA918A5039}">
      <formula1>44287</formula1>
    </dataValidation>
  </dataValidations>
  <printOptions horizontalCentered="1"/>
  <pageMargins left="0.7" right="0.7" top="0.75" bottom="0.75" header="0.3" footer="0.3"/>
  <pageSetup paperSize="9" scale="49" orientation="portrait" r:id="rId1"/>
  <rowBreaks count="13" manualBreakCount="13">
    <brk id="34" max="14" man="1"/>
    <brk id="82" max="14" man="1"/>
    <brk id="130" max="14" man="1"/>
    <brk id="178" max="14" man="1"/>
    <brk id="226" max="14" man="1"/>
    <brk id="274" max="14" man="1"/>
    <brk id="322" max="14" man="1"/>
    <brk id="370" max="14" man="1"/>
    <brk id="418" max="14" man="1"/>
    <brk id="466" max="14" man="1"/>
    <brk id="514" max="14" man="1"/>
    <brk id="562" max="14" man="1"/>
    <brk id="610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CF42F-A96F-4483-A6A4-708FAC5A4F24}">
  <sheetPr>
    <tabColor theme="0" tint="-0.249977111117893"/>
    <pageSetUpPr fitToPage="1"/>
  </sheetPr>
  <dimension ref="A1:AO957"/>
  <sheetViews>
    <sheetView showGridLines="0" view="pageBreakPreview" zoomScale="70" zoomScaleNormal="25" zoomScaleSheetLayoutView="70" workbookViewId="0"/>
  </sheetViews>
  <sheetFormatPr defaultColWidth="11.07421875" defaultRowHeight="15" customHeight="1" outlineLevelCol="1" x14ac:dyDescent="0.35"/>
  <cols>
    <col min="1" max="1" width="3.2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9" width="15.53515625" style="8" customWidth="1"/>
    <col min="20" max="20" width="18.3828125" style="8" customWidth="1"/>
    <col min="21" max="21" width="15.53515625" style="8" customWidth="1"/>
    <col min="22" max="22" width="13.15234375" style="8" customWidth="1"/>
    <col min="23" max="23" width="2.53515625" style="2" customWidth="1"/>
    <col min="24" max="24" width="3.23046875" style="8" customWidth="1"/>
    <col min="25" max="25" width="2" style="8" hidden="1" customWidth="1" outlineLevel="1"/>
    <col min="26" max="26" width="28.69140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350" t="s">
        <v>9</v>
      </c>
      <c r="AN1" s="350"/>
    </row>
    <row r="2" spans="1:41" ht="51.75" customHeight="1" x14ac:dyDescent="0.35">
      <c r="A2" s="98"/>
      <c r="B2" s="345" t="s">
        <v>193</v>
      </c>
      <c r="C2" s="345"/>
      <c r="D2" s="345"/>
      <c r="E2" s="351">
        <v>1</v>
      </c>
      <c r="F2" s="351"/>
      <c r="G2" s="5"/>
      <c r="H2" s="5" t="s">
        <v>11</v>
      </c>
      <c r="I2" s="5"/>
      <c r="J2" s="5"/>
      <c r="K2" s="5"/>
      <c r="L2" s="5"/>
      <c r="M2" s="276"/>
      <c r="N2" s="276"/>
      <c r="O2" s="276"/>
      <c r="Q2" s="277"/>
      <c r="R2" s="277"/>
      <c r="S2" s="277"/>
      <c r="T2" s="277"/>
      <c r="U2" s="277"/>
      <c r="V2" s="277"/>
      <c r="W2" s="277"/>
      <c r="X2" s="277"/>
      <c r="Y2" s="14"/>
      <c r="AD2" s="4" t="s">
        <v>12</v>
      </c>
      <c r="AE2" s="9" t="s">
        <v>281</v>
      </c>
      <c r="AF2" s="10" t="s">
        <v>13</v>
      </c>
      <c r="AG2" s="4" t="s">
        <v>214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284</v>
      </c>
      <c r="AM2" s="11" t="s">
        <v>18</v>
      </c>
      <c r="AN2" s="11" t="s">
        <v>19</v>
      </c>
      <c r="AO2" s="1"/>
    </row>
    <row r="3" spans="1:41" ht="15" customHeight="1" x14ac:dyDescent="0.35">
      <c r="R3" s="3"/>
      <c r="S3" s="3"/>
      <c r="T3" s="3"/>
      <c r="U3" s="3"/>
      <c r="V3" s="3"/>
      <c r="W3" s="13"/>
      <c r="X3" s="3"/>
      <c r="Y3" s="14"/>
      <c r="AD3" s="4" t="s">
        <v>20</v>
      </c>
      <c r="AE3" s="15"/>
      <c r="AF3" s="10" t="s">
        <v>21</v>
      </c>
      <c r="AG3" s="4" t="s">
        <v>215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285</v>
      </c>
      <c r="AM3" s="11" t="s">
        <v>26</v>
      </c>
      <c r="AN3" s="11" t="s">
        <v>27</v>
      </c>
      <c r="AO3" s="1"/>
    </row>
    <row r="4" spans="1:41" ht="22.5" customHeight="1" thickBot="1" x14ac:dyDescent="0.4"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3"/>
      <c r="Y4" s="14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M4" s="278"/>
      <c r="AN4" s="278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D5" s="15"/>
      <c r="AE5" s="15"/>
      <c r="AF5" s="15"/>
      <c r="AG5" s="15"/>
      <c r="AH5" s="15"/>
      <c r="AI5" s="15"/>
      <c r="AJ5" s="15"/>
      <c r="AK5" s="15"/>
      <c r="AL5" s="15"/>
      <c r="AM5" s="278"/>
      <c r="AN5" s="278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260</v>
      </c>
      <c r="S6" s="355" t="s">
        <v>229</v>
      </c>
      <c r="T6" s="355"/>
      <c r="U6" s="355"/>
      <c r="V6" s="355"/>
      <c r="W6" s="102"/>
      <c r="X6" s="279"/>
      <c r="Y6" s="14"/>
      <c r="Z6" s="3"/>
      <c r="AD6" s="15"/>
      <c r="AE6" s="15"/>
      <c r="AF6" s="15"/>
      <c r="AG6" s="15"/>
      <c r="AH6" s="15"/>
      <c r="AJ6" s="15"/>
      <c r="AK6" s="15"/>
      <c r="AL6" s="15"/>
    </row>
    <row r="7" spans="1:41" ht="22.5" customHeight="1" x14ac:dyDescent="0.35">
      <c r="B7" s="22"/>
      <c r="C7" s="352" t="s">
        <v>32</v>
      </c>
      <c r="D7" s="352"/>
      <c r="E7" s="23" t="s">
        <v>33</v>
      </c>
      <c r="F7" s="280" t="s">
        <v>82</v>
      </c>
      <c r="H7" s="356" t="s">
        <v>99</v>
      </c>
      <c r="I7" s="123" t="s">
        <v>208</v>
      </c>
      <c r="J7" s="354" t="s">
        <v>262</v>
      </c>
      <c r="K7" s="354"/>
      <c r="L7" s="354"/>
      <c r="N7" s="385" t="s">
        <v>256</v>
      </c>
      <c r="O7" s="386"/>
      <c r="P7" s="379" t="str">
        <f>E13</f>
        <v>更新範囲A</v>
      </c>
      <c r="Q7" s="380"/>
      <c r="S7" s="413" t="s">
        <v>230</v>
      </c>
      <c r="T7" s="414"/>
      <c r="U7" s="417">
        <f>IF(P19="","",ROUNDDOWN(P19*INDEX(※エネルギー種別!F2:F33,MATCH(E14,※エネルギー種別!D2:D33,0))*0.0258/1000,3))</f>
        <v>8.0559999999999992</v>
      </c>
      <c r="V7" s="419" t="str">
        <f>IF(U7="","","kl")</f>
        <v>kl</v>
      </c>
      <c r="W7" s="127"/>
      <c r="X7" s="279"/>
      <c r="Y7" s="14"/>
      <c r="Z7" s="3"/>
    </row>
    <row r="8" spans="1:41" ht="22.5" customHeight="1" x14ac:dyDescent="0.35">
      <c r="B8" s="22"/>
      <c r="C8" s="352" t="s">
        <v>34</v>
      </c>
      <c r="D8" s="352"/>
      <c r="E8" s="353" t="s">
        <v>310</v>
      </c>
      <c r="F8" s="353"/>
      <c r="G8" s="24"/>
      <c r="H8" s="357"/>
      <c r="I8" s="123" t="s">
        <v>209</v>
      </c>
      <c r="J8" s="354" t="s">
        <v>262</v>
      </c>
      <c r="K8" s="354"/>
      <c r="L8" s="354"/>
      <c r="N8" s="387"/>
      <c r="O8" s="388"/>
      <c r="P8" s="381"/>
      <c r="Q8" s="382"/>
      <c r="S8" s="415"/>
      <c r="T8" s="416"/>
      <c r="U8" s="418"/>
      <c r="V8" s="420"/>
      <c r="W8" s="128"/>
      <c r="X8" s="279"/>
    </row>
    <row r="9" spans="1:41" ht="22.5" customHeight="1" x14ac:dyDescent="0.2">
      <c r="B9" s="22"/>
      <c r="C9" s="352" t="s">
        <v>35</v>
      </c>
      <c r="D9" s="352"/>
      <c r="E9" s="353" t="s">
        <v>311</v>
      </c>
      <c r="F9" s="353"/>
      <c r="H9" s="358"/>
      <c r="I9" s="123" t="s">
        <v>210</v>
      </c>
      <c r="J9" s="354" t="s">
        <v>262</v>
      </c>
      <c r="K9" s="354"/>
      <c r="L9" s="354"/>
      <c r="N9" s="389"/>
      <c r="O9" s="390"/>
      <c r="P9" s="383"/>
      <c r="Q9" s="384"/>
      <c r="R9" s="24" t="s">
        <v>36</v>
      </c>
      <c r="S9" s="150"/>
      <c r="W9" s="128"/>
      <c r="X9" s="279"/>
      <c r="Z9" s="359" t="s">
        <v>37</v>
      </c>
    </row>
    <row r="10" spans="1:41" ht="22.5" customHeight="1" x14ac:dyDescent="0.35">
      <c r="B10" s="22"/>
      <c r="G10" s="24"/>
      <c r="H10" s="397" t="s">
        <v>3</v>
      </c>
      <c r="I10" s="398"/>
      <c r="J10" s="354" t="s">
        <v>214</v>
      </c>
      <c r="K10" s="354"/>
      <c r="L10" s="354"/>
      <c r="N10" s="395" t="str">
        <f>IF($E$16=$AD$2,AL2,IF($E$16=$AD$3,AL3,""))</f>
        <v>【計画値】年間の運転日数</v>
      </c>
      <c r="O10" s="396"/>
      <c r="P10" s="399">
        <v>285</v>
      </c>
      <c r="Q10" s="400"/>
      <c r="R10" s="281"/>
      <c r="S10" s="362"/>
      <c r="T10" s="362"/>
      <c r="U10" s="362"/>
      <c r="V10" s="362"/>
      <c r="W10" s="128"/>
      <c r="X10" s="279"/>
      <c r="Z10" s="360"/>
    </row>
    <row r="11" spans="1:41" ht="22.5" customHeight="1" x14ac:dyDescent="0.35">
      <c r="B11" s="22"/>
      <c r="C11" s="108" t="s">
        <v>38</v>
      </c>
      <c r="H11" s="363" t="s">
        <v>212</v>
      </c>
      <c r="I11" s="363" t="s">
        <v>211</v>
      </c>
      <c r="J11" s="366" t="s">
        <v>29</v>
      </c>
      <c r="K11" s="366"/>
      <c r="L11" s="366"/>
      <c r="S11" s="362"/>
      <c r="T11" s="362"/>
      <c r="U11" s="362"/>
      <c r="V11" s="362"/>
      <c r="W11" s="128"/>
      <c r="X11" s="279"/>
      <c r="Z11" s="360"/>
    </row>
    <row r="12" spans="1:41" ht="22.5" customHeight="1" x14ac:dyDescent="0.35">
      <c r="B12" s="22"/>
      <c r="C12" s="401" t="s">
        <v>40</v>
      </c>
      <c r="D12" s="402"/>
      <c r="E12" s="403" t="s">
        <v>224</v>
      </c>
      <c r="F12" s="404"/>
      <c r="G12" s="24"/>
      <c r="H12" s="364"/>
      <c r="I12" s="365"/>
      <c r="J12" s="366"/>
      <c r="K12" s="366"/>
      <c r="L12" s="366"/>
      <c r="N12" s="405" t="s">
        <v>220</v>
      </c>
      <c r="O12" s="405"/>
      <c r="P12" s="394">
        <f>IFERROR(INDEX(プルダウンリスト!P2:P13,MATCH(J16,プルダウンリスト!O2:O13,0)),"")</f>
        <v>31</v>
      </c>
      <c r="Q12" s="394"/>
      <c r="S12" s="367"/>
      <c r="T12" s="367"/>
      <c r="U12" s="367"/>
      <c r="V12" s="367"/>
      <c r="W12" s="128"/>
      <c r="X12" s="279"/>
      <c r="Z12" s="361"/>
    </row>
    <row r="13" spans="1:41" ht="22.5" customHeight="1" x14ac:dyDescent="0.35">
      <c r="B13" s="22"/>
      <c r="C13" s="401" t="s">
        <v>254</v>
      </c>
      <c r="D13" s="402"/>
      <c r="E13" s="406" t="s">
        <v>308</v>
      </c>
      <c r="F13" s="407"/>
      <c r="H13" s="364"/>
      <c r="I13" s="363" t="s">
        <v>266</v>
      </c>
      <c r="J13" s="29" t="s">
        <v>4</v>
      </c>
      <c r="K13" s="29" t="s">
        <v>41</v>
      </c>
      <c r="L13" s="28" t="s">
        <v>42</v>
      </c>
      <c r="N13" s="391" t="s">
        <v>43</v>
      </c>
      <c r="O13" s="282" t="str">
        <f>IF($E$16=$AD$2,AM2,IF($E$16=$AD$3,AN2,""))</f>
        <v>計画稼働日数</v>
      </c>
      <c r="P13" s="393">
        <f>IFERROR(ROUND(P10/365*J20,1),"")</f>
        <v>7.7</v>
      </c>
      <c r="Q13" s="393"/>
      <c r="R13" s="8" t="str">
        <f>IF(R10="","",R10)</f>
        <v/>
      </c>
      <c r="S13" s="367"/>
      <c r="T13" s="367"/>
      <c r="U13" s="367"/>
      <c r="V13" s="367"/>
      <c r="W13" s="128"/>
      <c r="X13" s="279"/>
    </row>
    <row r="14" spans="1:41" ht="22.5" customHeight="1" x14ac:dyDescent="0.35">
      <c r="B14" s="22"/>
      <c r="C14" s="401" t="s">
        <v>44</v>
      </c>
      <c r="D14" s="402"/>
      <c r="E14" s="403" t="s">
        <v>45</v>
      </c>
      <c r="F14" s="404"/>
      <c r="G14" s="24"/>
      <c r="H14" s="365"/>
      <c r="I14" s="365"/>
      <c r="J14" s="283" t="s">
        <v>14</v>
      </c>
      <c r="K14" s="284">
        <v>200</v>
      </c>
      <c r="L14" s="283">
        <v>0.85</v>
      </c>
      <c r="N14" s="392"/>
      <c r="O14" s="282" t="str">
        <f>IF($E$16=$AD$2,AM3,IF($E$16=$AD$3,AN3,""))</f>
        <v>実績稼働日数</v>
      </c>
      <c r="P14" s="393">
        <f>IFERROR(ROUND(IF(J10=AG2,IF(E16=AD2,K61,IF(E16=AD3,L61,"")),IF(J10=AG3,IF(E16=AD2,T61,IF(E16=AD3,U61,"")))),1),"")</f>
        <v>7.8</v>
      </c>
      <c r="Q14" s="393"/>
      <c r="R14" s="8" t="str">
        <f>IF(R10="","",R10)</f>
        <v/>
      </c>
      <c r="S14" s="370"/>
      <c r="T14" s="370"/>
      <c r="U14" s="369"/>
      <c r="V14" s="368"/>
      <c r="W14" s="31"/>
      <c r="X14" s="279"/>
    </row>
    <row r="15" spans="1:41" ht="22.5" customHeight="1" x14ac:dyDescent="0.35">
      <c r="B15" s="22"/>
      <c r="S15" s="370"/>
      <c r="T15" s="370"/>
      <c r="U15" s="369"/>
      <c r="V15" s="368"/>
      <c r="W15" s="31"/>
      <c r="X15" s="279"/>
      <c r="Z15" s="32" t="s">
        <v>46</v>
      </c>
      <c r="AA15" s="214">
        <f>J18+J19</f>
        <v>44936.541666666664</v>
      </c>
    </row>
    <row r="16" spans="1:41" ht="22.5" customHeight="1" x14ac:dyDescent="0.35">
      <c r="B16" s="22"/>
      <c r="C16" s="371" t="s">
        <v>307</v>
      </c>
      <c r="D16" s="372"/>
      <c r="E16" s="375" t="s">
        <v>12</v>
      </c>
      <c r="F16" s="376"/>
      <c r="H16" s="408" t="s">
        <v>221</v>
      </c>
      <c r="I16" s="408"/>
      <c r="J16" s="409" t="s">
        <v>157</v>
      </c>
      <c r="K16" s="409"/>
      <c r="L16" s="409"/>
      <c r="N16" s="108" t="s">
        <v>49</v>
      </c>
      <c r="S16" s="103" t="s">
        <v>88</v>
      </c>
      <c r="W16" s="128"/>
      <c r="Z16" s="32" t="s">
        <v>50</v>
      </c>
      <c r="AA16" s="214">
        <f>L18+L19</f>
        <v>44946.458333333336</v>
      </c>
    </row>
    <row r="17" spans="1:28" ht="22.5" customHeight="1" x14ac:dyDescent="0.35">
      <c r="B17" s="22"/>
      <c r="C17" s="373"/>
      <c r="D17" s="374"/>
      <c r="E17" s="377"/>
      <c r="F17" s="378"/>
      <c r="H17" s="408" t="s">
        <v>51</v>
      </c>
      <c r="I17" s="408"/>
      <c r="J17" s="220" t="s">
        <v>46</v>
      </c>
      <c r="K17" s="408" t="s">
        <v>52</v>
      </c>
      <c r="L17" s="220" t="s">
        <v>53</v>
      </c>
      <c r="N17" s="425" t="s">
        <v>54</v>
      </c>
      <c r="O17" s="426"/>
      <c r="P17" s="429">
        <f>IF(J10=AG2,I61,IF(J10=AG3,S61,""))</f>
        <v>850.9</v>
      </c>
      <c r="Q17" s="431" t="str">
        <f>IFERROR(IF(P17="","",VLOOKUP($E$14,プルダウンリスト!$E$2:$F$33,2,FALSE)),"")</f>
        <v>kWh</v>
      </c>
      <c r="S17" s="108" t="s">
        <v>55</v>
      </c>
      <c r="W17" s="128"/>
      <c r="Z17" s="26" t="s">
        <v>56</v>
      </c>
      <c r="AA17" s="33">
        <f>AA16-AA15</f>
        <v>9.9166666666715173</v>
      </c>
      <c r="AB17" s="8" t="s">
        <v>57</v>
      </c>
    </row>
    <row r="18" spans="1:28" ht="22.5" customHeight="1" x14ac:dyDescent="0.35">
      <c r="B18" s="22"/>
      <c r="H18" s="408" t="s">
        <v>58</v>
      </c>
      <c r="I18" s="408"/>
      <c r="J18" s="217">
        <f>IF(AND(D29="",P29=""),"",IF($J$10=$AG$2,D29,IF($J$10=$AG$3,P29,"")))</f>
        <v>44936</v>
      </c>
      <c r="K18" s="408"/>
      <c r="L18" s="217">
        <f>IF(AND(D61="",P61=""),"",IF($J$10=$AG$2,D61,IF($J$10=$AG$3,P61,"")))</f>
        <v>44946</v>
      </c>
      <c r="N18" s="427"/>
      <c r="O18" s="428"/>
      <c r="P18" s="430"/>
      <c r="Q18" s="432"/>
      <c r="S18" s="433"/>
      <c r="T18" s="433"/>
      <c r="U18" s="433"/>
      <c r="V18" s="433"/>
      <c r="W18" s="129"/>
      <c r="Z18" s="26" t="s">
        <v>59</v>
      </c>
      <c r="AA18" s="34">
        <f>ROUNDDOWN(AA17,1)</f>
        <v>9.9</v>
      </c>
      <c r="AB18" s="8" t="s">
        <v>57</v>
      </c>
    </row>
    <row r="19" spans="1:28" ht="22.5" customHeight="1" x14ac:dyDescent="0.35">
      <c r="B19" s="22"/>
      <c r="H19" s="408" t="s">
        <v>60</v>
      </c>
      <c r="I19" s="408"/>
      <c r="J19" s="218">
        <f>IF(AND(E29="",Q29=""),"",IF($J$10=$AG$2,E29,IF($J$10=$AG$3,Q29,"")))</f>
        <v>0.54166666666666663</v>
      </c>
      <c r="K19" s="408"/>
      <c r="L19" s="219">
        <f>IF(AND(F61="",Q61=""),"",IF($J$10=$AG$2,F61,IF($J$10=$AG$3,Q61,"")))</f>
        <v>0.45833333333333331</v>
      </c>
      <c r="N19" s="425" t="s">
        <v>228</v>
      </c>
      <c r="O19" s="426"/>
      <c r="P19" s="448">
        <f>IFERROR(ROUND(P17/J21*24*365,1),"")</f>
        <v>31318.799999999999</v>
      </c>
      <c r="Q19" s="449" t="str">
        <f>IF(P19="","",Q17)</f>
        <v>kWh</v>
      </c>
      <c r="S19" s="433"/>
      <c r="T19" s="433"/>
      <c r="U19" s="433"/>
      <c r="V19" s="433"/>
      <c r="W19" s="129"/>
      <c r="Z19" s="24"/>
      <c r="AA19" s="24"/>
    </row>
    <row r="20" spans="1:28" ht="22.5" customHeight="1" x14ac:dyDescent="0.35">
      <c r="B20" s="22"/>
      <c r="H20" s="408" t="s">
        <v>61</v>
      </c>
      <c r="I20" s="408"/>
      <c r="J20" s="410">
        <f>IFERROR(IF(OR(J18="",J19="",L18="",L19=""),"",AA18),"")</f>
        <v>9.9</v>
      </c>
      <c r="K20" s="410"/>
      <c r="L20" s="410"/>
      <c r="N20" s="427"/>
      <c r="O20" s="428"/>
      <c r="P20" s="448"/>
      <c r="Q20" s="449"/>
      <c r="S20" s="433"/>
      <c r="T20" s="433"/>
      <c r="U20" s="433"/>
      <c r="V20" s="433"/>
      <c r="W20" s="129"/>
      <c r="Z20" s="26" t="s">
        <v>258</v>
      </c>
      <c r="AA20" s="32">
        <f>VLOOKUP(作成例_ロガー形式!J16,プルダウンリスト!O2:P13,2,FALSE)</f>
        <v>31</v>
      </c>
      <c r="AB20" s="8" t="s">
        <v>57</v>
      </c>
    </row>
    <row r="21" spans="1:28" ht="22.5" customHeight="1" x14ac:dyDescent="0.35">
      <c r="B21" s="22"/>
      <c r="H21" s="408" t="s">
        <v>62</v>
      </c>
      <c r="I21" s="408"/>
      <c r="J21" s="441">
        <f>IFERROR(IF(OR(J19="",L19=""),"",AA28),"")</f>
        <v>238.00000000011642</v>
      </c>
      <c r="K21" s="441"/>
      <c r="L21" s="441"/>
      <c r="W21" s="25"/>
      <c r="X21" s="15"/>
      <c r="Z21" s="26" t="s">
        <v>259</v>
      </c>
      <c r="AA21" s="35">
        <f>AA20*24</f>
        <v>744</v>
      </c>
      <c r="AB21" s="8" t="s">
        <v>63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X23" s="15"/>
      <c r="Z23" s="24"/>
      <c r="AA23" s="40"/>
    </row>
    <row r="24" spans="1:28" ht="22.5" customHeight="1" thickBot="1" x14ac:dyDescent="0.4">
      <c r="C24" s="285" t="s">
        <v>268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286" t="s">
        <v>267</v>
      </c>
      <c r="P24" s="44"/>
      <c r="Q24" s="43"/>
      <c r="R24" s="43"/>
      <c r="S24" s="43"/>
      <c r="T24" s="43"/>
      <c r="U24" s="43"/>
      <c r="V24" s="43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444" t="s">
        <v>273</v>
      </c>
      <c r="I25" s="445"/>
      <c r="J25" s="446"/>
      <c r="K25" s="444" t="s">
        <v>274</v>
      </c>
      <c r="L25" s="445"/>
      <c r="M25" s="447"/>
      <c r="O25" s="45"/>
      <c r="P25" s="20"/>
      <c r="Q25" s="20"/>
      <c r="R25" s="349" t="s">
        <v>273</v>
      </c>
      <c r="S25" s="349"/>
      <c r="T25" s="346" t="s">
        <v>279</v>
      </c>
      <c r="U25" s="347"/>
      <c r="V25" s="348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442" t="s">
        <v>217</v>
      </c>
      <c r="I26" s="442"/>
      <c r="J26" s="211"/>
      <c r="K26" s="212" t="s">
        <v>64</v>
      </c>
      <c r="L26" s="442" t="s">
        <v>65</v>
      </c>
      <c r="M26" s="443"/>
      <c r="O26" s="48"/>
      <c r="R26" s="210"/>
      <c r="S26" s="32" t="s">
        <v>270</v>
      </c>
      <c r="T26" s="4" t="s">
        <v>64</v>
      </c>
      <c r="U26" s="287" t="s">
        <v>65</v>
      </c>
      <c r="V26" s="288"/>
      <c r="Z26" s="46" t="s">
        <v>66</v>
      </c>
      <c r="AA26" s="47">
        <f>P17/AA28</f>
        <v>3.5752100840318644</v>
      </c>
      <c r="AB26" s="8" t="s">
        <v>116</v>
      </c>
    </row>
    <row r="27" spans="1:28" ht="22.5" customHeight="1" x14ac:dyDescent="0.35">
      <c r="C27" s="48"/>
      <c r="D27" s="437" t="s">
        <v>67</v>
      </c>
      <c r="E27" s="439" t="s">
        <v>286</v>
      </c>
      <c r="F27" s="439" t="s">
        <v>287</v>
      </c>
      <c r="G27" s="49" t="s">
        <v>68</v>
      </c>
      <c r="H27" s="50" t="s">
        <v>269</v>
      </c>
      <c r="I27" s="50" t="s">
        <v>69</v>
      </c>
      <c r="J27" s="51" t="s">
        <v>70</v>
      </c>
      <c r="K27" s="421" t="s">
        <v>7</v>
      </c>
      <c r="L27" s="423" t="s">
        <v>71</v>
      </c>
      <c r="M27" s="435" t="s">
        <v>72</v>
      </c>
      <c r="O27" s="48"/>
      <c r="P27" s="421" t="s">
        <v>67</v>
      </c>
      <c r="Q27" s="421" t="s">
        <v>288</v>
      </c>
      <c r="R27" s="421" t="s">
        <v>271</v>
      </c>
      <c r="S27" s="52" t="s">
        <v>70</v>
      </c>
      <c r="T27" s="421" t="s">
        <v>7</v>
      </c>
      <c r="U27" s="423" t="s">
        <v>71</v>
      </c>
      <c r="V27" s="435" t="s">
        <v>72</v>
      </c>
      <c r="W27" s="53"/>
      <c r="Z27" s="54"/>
      <c r="AA27" s="54"/>
    </row>
    <row r="28" spans="1:28" ht="22.5" customHeight="1" thickBot="1" x14ac:dyDescent="0.4">
      <c r="C28" s="48"/>
      <c r="D28" s="438"/>
      <c r="E28" s="440"/>
      <c r="F28" s="439"/>
      <c r="G28" s="55" t="s">
        <v>74</v>
      </c>
      <c r="H28" s="56" t="s">
        <v>75</v>
      </c>
      <c r="I28" s="57" t="s">
        <v>76</v>
      </c>
      <c r="J28" s="57" t="str">
        <f>Q17</f>
        <v>kWh</v>
      </c>
      <c r="K28" s="434"/>
      <c r="L28" s="424"/>
      <c r="M28" s="436"/>
      <c r="O28" s="58"/>
      <c r="P28" s="422"/>
      <c r="Q28" s="422"/>
      <c r="R28" s="422"/>
      <c r="S28" s="59" t="str">
        <f>Q17</f>
        <v>kWh</v>
      </c>
      <c r="T28" s="422"/>
      <c r="U28" s="424"/>
      <c r="V28" s="436"/>
      <c r="W28" s="53"/>
      <c r="Z28" s="32" t="s">
        <v>77</v>
      </c>
      <c r="AA28" s="60">
        <f>AA17*24</f>
        <v>238.00000000011642</v>
      </c>
      <c r="AB28" s="8" t="s">
        <v>63</v>
      </c>
    </row>
    <row r="29" spans="1:28" ht="22.5" customHeight="1" thickBot="1" x14ac:dyDescent="0.4">
      <c r="A29" s="342">
        <f>VALUE(TEXT(G29,"[h]"))+MINUTE(G29)/60</f>
        <v>11</v>
      </c>
      <c r="C29" s="289" t="s">
        <v>78</v>
      </c>
      <c r="D29" s="290">
        <v>44936</v>
      </c>
      <c r="E29" s="291">
        <v>0.54166666666666663</v>
      </c>
      <c r="F29" s="292">
        <v>1</v>
      </c>
      <c r="G29" s="62">
        <f t="shared" ref="G29" si="0">IF(D29="","",F29-E29)</f>
        <v>0.45833333333333337</v>
      </c>
      <c r="H29" s="293">
        <v>20.5</v>
      </c>
      <c r="I29" s="63">
        <f>IF($D29="","",IF($J$14="三相",ROUND(SQRT(3)*$K$14*$L$14*$H29*$A29/1000,1),ROUND($K$14*$L$14*$H29*$A29/1000,1)))</f>
        <v>66.400000000000006</v>
      </c>
      <c r="J29" s="294">
        <v>90.5</v>
      </c>
      <c r="K29" s="295">
        <v>0.5</v>
      </c>
      <c r="L29" s="296"/>
      <c r="M29" s="297"/>
      <c r="O29" s="133" t="s">
        <v>78</v>
      </c>
      <c r="P29" s="298">
        <v>44887</v>
      </c>
      <c r="Q29" s="299">
        <v>0.375</v>
      </c>
      <c r="R29" s="294">
        <v>210</v>
      </c>
      <c r="S29" s="130" t="s">
        <v>25</v>
      </c>
      <c r="T29" s="223" t="s">
        <v>79</v>
      </c>
      <c r="U29" s="296"/>
      <c r="V29" s="297"/>
      <c r="W29" s="71"/>
      <c r="Z29" s="24"/>
      <c r="AA29" s="24"/>
    </row>
    <row r="30" spans="1:28" ht="22.5" customHeight="1" x14ac:dyDescent="0.35">
      <c r="A30" s="342">
        <f t="shared" ref="A30:A60" si="1">VALUE(TEXT(G30,"[h]"))+MINUTE(G30)/60</f>
        <v>24</v>
      </c>
      <c r="C30" s="300">
        <f t="shared" ref="C30:C60" si="2">IF(D30&lt;&gt;"",ROW()-28,"")</f>
        <v>2</v>
      </c>
      <c r="D30" s="301">
        <v>44937</v>
      </c>
      <c r="E30" s="302">
        <v>0</v>
      </c>
      <c r="F30" s="292">
        <v>1</v>
      </c>
      <c r="G30" s="62">
        <f t="shared" ref="G30:G60" si="3">IF(D30="","",F30-E30)</f>
        <v>1</v>
      </c>
      <c r="H30" s="293">
        <v>17</v>
      </c>
      <c r="I30" s="63">
        <f t="shared" ref="I30:I60" si="4">IF($D30="","",IF($J$14="三相",ROUND(SQRT(3)*$K$14*$L$14*$H30*$A30/1000,1),ROUND($K$14*$L$14*$H30*$A30/1000,1)))</f>
        <v>120.1</v>
      </c>
      <c r="J30" s="294">
        <v>69.400000000000006</v>
      </c>
      <c r="K30" s="295">
        <v>1</v>
      </c>
      <c r="L30" s="296"/>
      <c r="M30" s="66" t="str">
        <f>IF(M$29="","",$M$29)</f>
        <v/>
      </c>
      <c r="O30" s="303">
        <f>IF(P30&lt;&gt;"",ROW()-28,"")</f>
        <v>2</v>
      </c>
      <c r="P30" s="304">
        <v>44888</v>
      </c>
      <c r="Q30" s="305">
        <v>0.375</v>
      </c>
      <c r="R30" s="306">
        <v>210</v>
      </c>
      <c r="S30" s="69"/>
      <c r="T30" s="307">
        <v>0</v>
      </c>
      <c r="U30" s="296"/>
      <c r="V30" s="70" t="str">
        <f>IF($V$29="","",$V$29)</f>
        <v/>
      </c>
      <c r="W30" s="71"/>
      <c r="Z30" s="32" t="s">
        <v>80</v>
      </c>
      <c r="AA30" s="32">
        <v>168</v>
      </c>
      <c r="AB30" s="8" t="s">
        <v>74</v>
      </c>
    </row>
    <row r="31" spans="1:28" ht="22.5" customHeight="1" x14ac:dyDescent="0.35">
      <c r="A31" s="342">
        <f t="shared" si="1"/>
        <v>24</v>
      </c>
      <c r="C31" s="300">
        <f t="shared" si="2"/>
        <v>3</v>
      </c>
      <c r="D31" s="301">
        <v>44938</v>
      </c>
      <c r="E31" s="291">
        <v>0</v>
      </c>
      <c r="F31" s="292">
        <v>1</v>
      </c>
      <c r="G31" s="62">
        <f t="shared" si="3"/>
        <v>1</v>
      </c>
      <c r="H31" s="293">
        <v>21.6</v>
      </c>
      <c r="I31" s="63">
        <f t="shared" si="4"/>
        <v>152.6</v>
      </c>
      <c r="J31" s="294">
        <v>75.5</v>
      </c>
      <c r="K31" s="295">
        <v>1</v>
      </c>
      <c r="L31" s="296"/>
      <c r="M31" s="66" t="str">
        <f t="shared" ref="M31:M61" si="5">IF(M$29="","",$M$29)</f>
        <v/>
      </c>
      <c r="O31" s="303">
        <f t="shared" ref="O31:O60" si="6">IF(P31&lt;&gt;"",ROW()-28,"")</f>
        <v>3</v>
      </c>
      <c r="P31" s="304">
        <v>44889</v>
      </c>
      <c r="Q31" s="299">
        <v>0.375</v>
      </c>
      <c r="R31" s="294">
        <v>210</v>
      </c>
      <c r="S31" s="69"/>
      <c r="T31" s="308">
        <v>0</v>
      </c>
      <c r="U31" s="296"/>
      <c r="V31" s="70" t="str">
        <f t="shared" ref="V31:V60" si="7">IF($V$29="","",$V$29)</f>
        <v/>
      </c>
      <c r="W31" s="71"/>
    </row>
    <row r="32" spans="1:28" ht="22.5" customHeight="1" x14ac:dyDescent="0.35">
      <c r="A32" s="342">
        <f t="shared" si="1"/>
        <v>24</v>
      </c>
      <c r="C32" s="300">
        <f t="shared" si="2"/>
        <v>4</v>
      </c>
      <c r="D32" s="309">
        <v>44939</v>
      </c>
      <c r="E32" s="302">
        <v>0</v>
      </c>
      <c r="F32" s="292">
        <v>1</v>
      </c>
      <c r="G32" s="62">
        <f t="shared" si="3"/>
        <v>1</v>
      </c>
      <c r="H32" s="293">
        <v>18.5</v>
      </c>
      <c r="I32" s="63">
        <f t="shared" si="4"/>
        <v>130.69999999999999</v>
      </c>
      <c r="J32" s="294">
        <v>88.1</v>
      </c>
      <c r="K32" s="295">
        <v>1</v>
      </c>
      <c r="L32" s="296"/>
      <c r="M32" s="66" t="str">
        <f t="shared" si="5"/>
        <v/>
      </c>
      <c r="O32" s="303">
        <f t="shared" si="6"/>
        <v>4</v>
      </c>
      <c r="P32" s="304">
        <v>44890</v>
      </c>
      <c r="Q32" s="299">
        <v>0.375</v>
      </c>
      <c r="R32" s="294">
        <v>250</v>
      </c>
      <c r="S32" s="69"/>
      <c r="T32" s="308">
        <v>1</v>
      </c>
      <c r="U32" s="296"/>
      <c r="V32" s="70" t="str">
        <f t="shared" si="7"/>
        <v/>
      </c>
      <c r="W32" s="71"/>
    </row>
    <row r="33" spans="1:35" ht="22.5" customHeight="1" x14ac:dyDescent="0.35">
      <c r="A33" s="342">
        <f t="shared" si="1"/>
        <v>24</v>
      </c>
      <c r="C33" s="300">
        <f t="shared" si="2"/>
        <v>5</v>
      </c>
      <c r="D33" s="301">
        <v>44940</v>
      </c>
      <c r="E33" s="291">
        <v>0</v>
      </c>
      <c r="F33" s="292">
        <v>1</v>
      </c>
      <c r="G33" s="62">
        <f t="shared" si="3"/>
        <v>1</v>
      </c>
      <c r="H33" s="293">
        <v>0</v>
      </c>
      <c r="I33" s="63">
        <f t="shared" si="4"/>
        <v>0</v>
      </c>
      <c r="J33" s="294">
        <v>0</v>
      </c>
      <c r="K33" s="295">
        <v>0</v>
      </c>
      <c r="L33" s="296"/>
      <c r="M33" s="66" t="str">
        <f t="shared" si="5"/>
        <v/>
      </c>
      <c r="O33" s="303">
        <f t="shared" si="6"/>
        <v>5</v>
      </c>
      <c r="P33" s="304">
        <v>44891</v>
      </c>
      <c r="Q33" s="299">
        <v>0.375</v>
      </c>
      <c r="R33" s="294">
        <v>370</v>
      </c>
      <c r="S33" s="69"/>
      <c r="T33" s="308">
        <v>1</v>
      </c>
      <c r="U33" s="296"/>
      <c r="V33" s="70" t="str">
        <f t="shared" si="7"/>
        <v/>
      </c>
      <c r="W33" s="71"/>
    </row>
    <row r="34" spans="1:35" ht="22.5" customHeight="1" x14ac:dyDescent="0.35">
      <c r="A34" s="342">
        <f t="shared" si="1"/>
        <v>24</v>
      </c>
      <c r="C34" s="300">
        <f t="shared" si="2"/>
        <v>6</v>
      </c>
      <c r="D34" s="309">
        <v>44941</v>
      </c>
      <c r="E34" s="302">
        <v>0</v>
      </c>
      <c r="F34" s="292">
        <v>1</v>
      </c>
      <c r="G34" s="62">
        <f t="shared" si="3"/>
        <v>1</v>
      </c>
      <c r="H34" s="293">
        <v>0</v>
      </c>
      <c r="I34" s="63">
        <f t="shared" si="4"/>
        <v>0</v>
      </c>
      <c r="J34" s="294">
        <v>0</v>
      </c>
      <c r="K34" s="295">
        <v>0</v>
      </c>
      <c r="L34" s="296"/>
      <c r="M34" s="66" t="str">
        <f t="shared" si="5"/>
        <v/>
      </c>
      <c r="O34" s="303">
        <f t="shared" si="6"/>
        <v>6</v>
      </c>
      <c r="P34" s="304">
        <v>44892</v>
      </c>
      <c r="Q34" s="299">
        <v>0.375</v>
      </c>
      <c r="R34" s="294">
        <v>500</v>
      </c>
      <c r="S34" s="69"/>
      <c r="T34" s="308">
        <v>1</v>
      </c>
      <c r="U34" s="296"/>
      <c r="V34" s="70" t="str">
        <f t="shared" si="7"/>
        <v/>
      </c>
      <c r="W34" s="71"/>
    </row>
    <row r="35" spans="1:35" ht="22.5" customHeight="1" x14ac:dyDescent="0.35">
      <c r="A35" s="342">
        <f t="shared" si="1"/>
        <v>24</v>
      </c>
      <c r="C35" s="300">
        <f t="shared" si="2"/>
        <v>7</v>
      </c>
      <c r="D35" s="301">
        <v>44942</v>
      </c>
      <c r="E35" s="291">
        <v>0</v>
      </c>
      <c r="F35" s="292">
        <v>1</v>
      </c>
      <c r="G35" s="62">
        <f t="shared" si="3"/>
        <v>1</v>
      </c>
      <c r="H35" s="293">
        <v>5</v>
      </c>
      <c r="I35" s="63">
        <f t="shared" si="4"/>
        <v>35.299999999999997</v>
      </c>
      <c r="J35" s="294">
        <v>0</v>
      </c>
      <c r="K35" s="295">
        <v>1</v>
      </c>
      <c r="L35" s="296"/>
      <c r="M35" s="66" t="str">
        <f t="shared" si="5"/>
        <v/>
      </c>
      <c r="O35" s="303">
        <f t="shared" si="6"/>
        <v>7</v>
      </c>
      <c r="P35" s="304">
        <v>44893</v>
      </c>
      <c r="Q35" s="299">
        <v>0.375</v>
      </c>
      <c r="R35" s="294">
        <v>650</v>
      </c>
      <c r="S35" s="69"/>
      <c r="T35" s="308">
        <v>1</v>
      </c>
      <c r="U35" s="296"/>
      <c r="V35" s="70" t="str">
        <f t="shared" si="7"/>
        <v/>
      </c>
      <c r="W35" s="71"/>
    </row>
    <row r="36" spans="1:35" ht="22.5" customHeight="1" x14ac:dyDescent="0.35">
      <c r="A36" s="342">
        <f t="shared" si="1"/>
        <v>24</v>
      </c>
      <c r="C36" s="300">
        <f t="shared" si="2"/>
        <v>8</v>
      </c>
      <c r="D36" s="309">
        <v>44943</v>
      </c>
      <c r="E36" s="302">
        <v>0</v>
      </c>
      <c r="F36" s="292">
        <v>1</v>
      </c>
      <c r="G36" s="62">
        <f t="shared" si="3"/>
        <v>1</v>
      </c>
      <c r="H36" s="293">
        <v>12.1</v>
      </c>
      <c r="I36" s="63">
        <f t="shared" si="4"/>
        <v>85.5</v>
      </c>
      <c r="J36" s="294">
        <v>0</v>
      </c>
      <c r="K36" s="295">
        <v>1</v>
      </c>
      <c r="L36" s="296"/>
      <c r="M36" s="66" t="str">
        <f t="shared" si="5"/>
        <v/>
      </c>
      <c r="O36" s="303">
        <f t="shared" si="6"/>
        <v>8</v>
      </c>
      <c r="P36" s="304">
        <v>44894</v>
      </c>
      <c r="Q36" s="299">
        <v>0.375</v>
      </c>
      <c r="R36" s="294">
        <v>650</v>
      </c>
      <c r="S36" s="69"/>
      <c r="T36" s="308" t="s">
        <v>79</v>
      </c>
      <c r="U36" s="296"/>
      <c r="V36" s="70" t="str">
        <f t="shared" si="7"/>
        <v/>
      </c>
      <c r="W36" s="71"/>
    </row>
    <row r="37" spans="1:35" ht="22.5" customHeight="1" x14ac:dyDescent="0.35">
      <c r="A37" s="342">
        <f t="shared" si="1"/>
        <v>24</v>
      </c>
      <c r="C37" s="300">
        <f t="shared" si="2"/>
        <v>9</v>
      </c>
      <c r="D37" s="301">
        <v>44944</v>
      </c>
      <c r="E37" s="291">
        <v>0</v>
      </c>
      <c r="F37" s="292">
        <v>1</v>
      </c>
      <c r="G37" s="62">
        <f t="shared" si="3"/>
        <v>1</v>
      </c>
      <c r="H37" s="293">
        <v>18.399999999999999</v>
      </c>
      <c r="I37" s="63">
        <f t="shared" si="4"/>
        <v>130</v>
      </c>
      <c r="J37" s="294">
        <v>88.1</v>
      </c>
      <c r="K37" s="295">
        <v>1</v>
      </c>
      <c r="L37" s="296"/>
      <c r="M37" s="66" t="str">
        <f t="shared" si="5"/>
        <v/>
      </c>
      <c r="O37" s="303">
        <f t="shared" si="6"/>
        <v>9</v>
      </c>
      <c r="P37" s="304">
        <v>44895</v>
      </c>
      <c r="Q37" s="299">
        <v>0.375</v>
      </c>
      <c r="R37" s="294">
        <v>750</v>
      </c>
      <c r="S37" s="69"/>
      <c r="T37" s="308">
        <v>1</v>
      </c>
      <c r="U37" s="296"/>
      <c r="V37" s="70" t="str">
        <f t="shared" si="7"/>
        <v/>
      </c>
      <c r="W37" s="71"/>
    </row>
    <row r="38" spans="1:35" ht="22.5" customHeight="1" x14ac:dyDescent="0.35">
      <c r="A38" s="342">
        <f t="shared" si="1"/>
        <v>24</v>
      </c>
      <c r="C38" s="300">
        <f t="shared" si="2"/>
        <v>10</v>
      </c>
      <c r="D38" s="309">
        <v>44945</v>
      </c>
      <c r="E38" s="302">
        <v>0</v>
      </c>
      <c r="F38" s="292">
        <v>1</v>
      </c>
      <c r="G38" s="62">
        <f t="shared" si="3"/>
        <v>1</v>
      </c>
      <c r="H38" s="310">
        <v>15</v>
      </c>
      <c r="I38" s="63">
        <f t="shared" si="4"/>
        <v>106</v>
      </c>
      <c r="J38" s="294">
        <v>78.3</v>
      </c>
      <c r="K38" s="295">
        <v>1</v>
      </c>
      <c r="L38" s="296"/>
      <c r="M38" s="66" t="str">
        <f t="shared" si="5"/>
        <v/>
      </c>
      <c r="O38" s="303">
        <f t="shared" si="6"/>
        <v>10</v>
      </c>
      <c r="P38" s="304">
        <v>44896</v>
      </c>
      <c r="Q38" s="299">
        <v>0.375</v>
      </c>
      <c r="R38" s="294">
        <v>830</v>
      </c>
      <c r="S38" s="69"/>
      <c r="T38" s="308">
        <v>1</v>
      </c>
      <c r="U38" s="296"/>
      <c r="V38" s="70" t="str">
        <f t="shared" si="7"/>
        <v/>
      </c>
      <c r="W38" s="71"/>
    </row>
    <row r="39" spans="1:35" ht="22.5" customHeight="1" x14ac:dyDescent="0.35">
      <c r="A39" s="342">
        <f t="shared" si="1"/>
        <v>11</v>
      </c>
      <c r="C39" s="300">
        <f t="shared" si="2"/>
        <v>11</v>
      </c>
      <c r="D39" s="301">
        <v>44946</v>
      </c>
      <c r="E39" s="291">
        <v>0</v>
      </c>
      <c r="F39" s="292">
        <v>0.45833333333333331</v>
      </c>
      <c r="G39" s="62">
        <f t="shared" si="3"/>
        <v>0.45833333333333331</v>
      </c>
      <c r="H39" s="310">
        <v>7.5</v>
      </c>
      <c r="I39" s="63">
        <f t="shared" si="4"/>
        <v>24.3</v>
      </c>
      <c r="J39" s="294">
        <v>62.4</v>
      </c>
      <c r="K39" s="295">
        <v>0.25</v>
      </c>
      <c r="L39" s="296"/>
      <c r="M39" s="66" t="str">
        <f t="shared" si="5"/>
        <v/>
      </c>
      <c r="O39" s="303" t="str">
        <f t="shared" si="6"/>
        <v/>
      </c>
      <c r="P39" s="304"/>
      <c r="Q39" s="299"/>
      <c r="R39" s="294"/>
      <c r="S39" s="69"/>
      <c r="T39" s="308"/>
      <c r="U39" s="296"/>
      <c r="V39" s="70" t="str">
        <f t="shared" si="7"/>
        <v/>
      </c>
      <c r="W39" s="71"/>
    </row>
    <row r="40" spans="1:35" ht="22.5" customHeight="1" x14ac:dyDescent="0.35">
      <c r="A40" s="342" t="e">
        <f t="shared" si="1"/>
        <v>#VALUE!</v>
      </c>
      <c r="C40" s="300" t="str">
        <f t="shared" si="2"/>
        <v/>
      </c>
      <c r="D40" s="309"/>
      <c r="E40" s="302"/>
      <c r="F40" s="292"/>
      <c r="G40" s="62" t="str">
        <f t="shared" si="3"/>
        <v/>
      </c>
      <c r="H40" s="310"/>
      <c r="I40" s="63" t="str">
        <f t="shared" si="4"/>
        <v/>
      </c>
      <c r="J40" s="294">
        <v>75.5</v>
      </c>
      <c r="K40" s="295"/>
      <c r="L40" s="296"/>
      <c r="M40" s="66" t="str">
        <f t="shared" si="5"/>
        <v/>
      </c>
      <c r="O40" s="303" t="str">
        <f t="shared" si="6"/>
        <v/>
      </c>
      <c r="P40" s="304"/>
      <c r="Q40" s="299"/>
      <c r="R40" s="294"/>
      <c r="S40" s="69"/>
      <c r="T40" s="308"/>
      <c r="U40" s="296"/>
      <c r="V40" s="70" t="str">
        <f t="shared" si="7"/>
        <v/>
      </c>
      <c r="W40" s="71"/>
    </row>
    <row r="41" spans="1:35" ht="22.5" customHeight="1" x14ac:dyDescent="0.35">
      <c r="A41" s="342" t="e">
        <f t="shared" si="1"/>
        <v>#VALUE!</v>
      </c>
      <c r="C41" s="300" t="str">
        <f t="shared" si="2"/>
        <v/>
      </c>
      <c r="D41" s="301"/>
      <c r="E41" s="291"/>
      <c r="F41" s="292"/>
      <c r="G41" s="62" t="str">
        <f t="shared" si="3"/>
        <v/>
      </c>
      <c r="H41" s="310"/>
      <c r="I41" s="63" t="str">
        <f t="shared" si="4"/>
        <v/>
      </c>
      <c r="J41" s="294">
        <v>88.1</v>
      </c>
      <c r="K41" s="295"/>
      <c r="L41" s="296"/>
      <c r="M41" s="66" t="str">
        <f t="shared" si="5"/>
        <v/>
      </c>
      <c r="O41" s="303" t="str">
        <f t="shared" si="6"/>
        <v/>
      </c>
      <c r="P41" s="304"/>
      <c r="Q41" s="299"/>
      <c r="R41" s="294"/>
      <c r="S41" s="69"/>
      <c r="T41" s="308"/>
      <c r="U41" s="296"/>
      <c r="V41" s="70" t="str">
        <f t="shared" si="7"/>
        <v/>
      </c>
      <c r="W41" s="71"/>
    </row>
    <row r="42" spans="1:35" ht="22.5" customHeight="1" x14ac:dyDescent="0.35">
      <c r="A42" s="342" t="e">
        <f t="shared" si="1"/>
        <v>#VALUE!</v>
      </c>
      <c r="C42" s="300" t="str">
        <f t="shared" si="2"/>
        <v/>
      </c>
      <c r="D42" s="309"/>
      <c r="E42" s="302"/>
      <c r="F42" s="292"/>
      <c r="G42" s="62" t="str">
        <f t="shared" si="3"/>
        <v/>
      </c>
      <c r="H42" s="310"/>
      <c r="I42" s="63" t="str">
        <f t="shared" si="4"/>
        <v/>
      </c>
      <c r="J42" s="294">
        <v>78.3</v>
      </c>
      <c r="K42" s="295"/>
      <c r="L42" s="296"/>
      <c r="M42" s="66" t="str">
        <f t="shared" si="5"/>
        <v/>
      </c>
      <c r="O42" s="303" t="str">
        <f t="shared" si="6"/>
        <v/>
      </c>
      <c r="P42" s="304"/>
      <c r="Q42" s="299"/>
      <c r="R42" s="311"/>
      <c r="S42" s="69"/>
      <c r="T42" s="312"/>
      <c r="U42" s="296"/>
      <c r="V42" s="70" t="str">
        <f t="shared" si="7"/>
        <v/>
      </c>
      <c r="W42" s="71"/>
      <c r="AD42" s="74"/>
    </row>
    <row r="43" spans="1:35" ht="22.5" customHeight="1" x14ac:dyDescent="0.2">
      <c r="A43" s="342" t="e">
        <f t="shared" si="1"/>
        <v>#VALUE!</v>
      </c>
      <c r="C43" s="300" t="str">
        <f t="shared" si="2"/>
        <v/>
      </c>
      <c r="D43" s="301"/>
      <c r="E43" s="291"/>
      <c r="F43" s="291"/>
      <c r="G43" s="62" t="str">
        <f t="shared" si="3"/>
        <v/>
      </c>
      <c r="H43" s="293"/>
      <c r="I43" s="63" t="str">
        <f t="shared" si="4"/>
        <v/>
      </c>
      <c r="J43" s="294">
        <v>88.1</v>
      </c>
      <c r="K43" s="295"/>
      <c r="L43" s="296"/>
      <c r="M43" s="66" t="str">
        <f t="shared" si="5"/>
        <v/>
      </c>
      <c r="O43" s="303" t="str">
        <f t="shared" si="6"/>
        <v/>
      </c>
      <c r="P43" s="304"/>
      <c r="Q43" s="299"/>
      <c r="R43" s="311"/>
      <c r="S43" s="69"/>
      <c r="T43" s="312"/>
      <c r="U43" s="296"/>
      <c r="V43" s="70" t="str">
        <f t="shared" si="7"/>
        <v/>
      </c>
      <c r="W43" s="71"/>
      <c r="AH43" s="75"/>
    </row>
    <row r="44" spans="1:35" ht="22.5" customHeight="1" x14ac:dyDescent="0.35">
      <c r="A44" s="342" t="e">
        <f t="shared" si="1"/>
        <v>#VALUE!</v>
      </c>
      <c r="C44" s="300" t="str">
        <f t="shared" si="2"/>
        <v/>
      </c>
      <c r="D44" s="301"/>
      <c r="E44" s="291"/>
      <c r="F44" s="291"/>
      <c r="G44" s="62" t="str">
        <f t="shared" si="3"/>
        <v/>
      </c>
      <c r="H44" s="293"/>
      <c r="I44" s="63" t="str">
        <f t="shared" si="4"/>
        <v/>
      </c>
      <c r="J44" s="294">
        <v>78.3</v>
      </c>
      <c r="K44" s="295"/>
      <c r="L44" s="296"/>
      <c r="M44" s="66" t="str">
        <f t="shared" si="5"/>
        <v/>
      </c>
      <c r="O44" s="303" t="str">
        <f t="shared" si="6"/>
        <v/>
      </c>
      <c r="P44" s="304"/>
      <c r="Q44" s="299"/>
      <c r="R44" s="311"/>
      <c r="S44" s="69"/>
      <c r="T44" s="312"/>
      <c r="U44" s="29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342" t="e">
        <f t="shared" si="1"/>
        <v>#VALUE!</v>
      </c>
      <c r="C45" s="300" t="str">
        <f t="shared" si="2"/>
        <v/>
      </c>
      <c r="D45" s="301"/>
      <c r="E45" s="291"/>
      <c r="F45" s="291"/>
      <c r="G45" s="62" t="str">
        <f t="shared" si="3"/>
        <v/>
      </c>
      <c r="H45" s="310"/>
      <c r="I45" s="63" t="str">
        <f t="shared" si="4"/>
        <v/>
      </c>
      <c r="J45" s="294">
        <v>62.4</v>
      </c>
      <c r="K45" s="295"/>
      <c r="L45" s="296"/>
      <c r="M45" s="66" t="str">
        <f t="shared" si="5"/>
        <v/>
      </c>
      <c r="O45" s="303" t="str">
        <f t="shared" si="6"/>
        <v/>
      </c>
      <c r="P45" s="304"/>
      <c r="Q45" s="299"/>
      <c r="R45" s="311"/>
      <c r="S45" s="69"/>
      <c r="T45" s="312"/>
      <c r="U45" s="29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342" t="e">
        <f t="shared" si="1"/>
        <v>#VALUE!</v>
      </c>
      <c r="C46" s="300" t="str">
        <f t="shared" si="2"/>
        <v/>
      </c>
      <c r="D46" s="301"/>
      <c r="E46" s="291"/>
      <c r="F46" s="291"/>
      <c r="G46" s="62" t="str">
        <f t="shared" si="3"/>
        <v/>
      </c>
      <c r="H46" s="310"/>
      <c r="I46" s="63" t="str">
        <f t="shared" si="4"/>
        <v/>
      </c>
      <c r="J46" s="294">
        <v>75.5</v>
      </c>
      <c r="K46" s="295"/>
      <c r="L46" s="296"/>
      <c r="M46" s="66" t="str">
        <f t="shared" si="5"/>
        <v/>
      </c>
      <c r="O46" s="303" t="str">
        <f t="shared" si="6"/>
        <v/>
      </c>
      <c r="P46" s="304"/>
      <c r="Q46" s="299"/>
      <c r="R46" s="311"/>
      <c r="S46" s="69"/>
      <c r="T46" s="312"/>
      <c r="U46" s="29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342" t="e">
        <f t="shared" si="1"/>
        <v>#VALUE!</v>
      </c>
      <c r="C47" s="300" t="str">
        <f t="shared" si="2"/>
        <v/>
      </c>
      <c r="D47" s="301"/>
      <c r="E47" s="291"/>
      <c r="F47" s="291"/>
      <c r="G47" s="62" t="str">
        <f t="shared" si="3"/>
        <v/>
      </c>
      <c r="H47" s="310"/>
      <c r="I47" s="63" t="str">
        <f t="shared" si="4"/>
        <v/>
      </c>
      <c r="J47" s="294"/>
      <c r="K47" s="295"/>
      <c r="L47" s="296"/>
      <c r="M47" s="66" t="str">
        <f>IF(M$29="","",$M$29)</f>
        <v/>
      </c>
      <c r="O47" s="303" t="str">
        <f t="shared" si="6"/>
        <v/>
      </c>
      <c r="P47" s="304"/>
      <c r="Q47" s="299"/>
      <c r="R47" s="311"/>
      <c r="S47" s="69"/>
      <c r="T47" s="312"/>
      <c r="U47" s="29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342" t="e">
        <f t="shared" si="1"/>
        <v>#VALUE!</v>
      </c>
      <c r="C48" s="300" t="str">
        <f t="shared" si="2"/>
        <v/>
      </c>
      <c r="D48" s="301"/>
      <c r="E48" s="291"/>
      <c r="F48" s="291"/>
      <c r="G48" s="62" t="str">
        <f t="shared" si="3"/>
        <v/>
      </c>
      <c r="H48" s="310"/>
      <c r="I48" s="63" t="str">
        <f t="shared" si="4"/>
        <v/>
      </c>
      <c r="J48" s="294"/>
      <c r="K48" s="295"/>
      <c r="L48" s="296"/>
      <c r="M48" s="66" t="str">
        <f t="shared" si="5"/>
        <v/>
      </c>
      <c r="O48" s="303" t="str">
        <f t="shared" si="6"/>
        <v/>
      </c>
      <c r="P48" s="304"/>
      <c r="Q48" s="299"/>
      <c r="R48" s="311"/>
      <c r="S48" s="69"/>
      <c r="T48" s="312"/>
      <c r="U48" s="29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342" t="e">
        <f t="shared" si="1"/>
        <v>#VALUE!</v>
      </c>
      <c r="C49" s="300" t="str">
        <f t="shared" si="2"/>
        <v/>
      </c>
      <c r="D49" s="301"/>
      <c r="E49" s="291"/>
      <c r="F49" s="291"/>
      <c r="G49" s="62" t="str">
        <f t="shared" si="3"/>
        <v/>
      </c>
      <c r="H49" s="310"/>
      <c r="I49" s="63" t="str">
        <f t="shared" si="4"/>
        <v/>
      </c>
      <c r="J49" s="294"/>
      <c r="K49" s="295"/>
      <c r="L49" s="296"/>
      <c r="M49" s="66" t="str">
        <f t="shared" si="5"/>
        <v/>
      </c>
      <c r="O49" s="303" t="str">
        <f t="shared" si="6"/>
        <v/>
      </c>
      <c r="P49" s="304"/>
      <c r="Q49" s="313"/>
      <c r="R49" s="311"/>
      <c r="S49" s="69"/>
      <c r="T49" s="312"/>
      <c r="U49" s="29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342" t="e">
        <f t="shared" si="1"/>
        <v>#VALUE!</v>
      </c>
      <c r="C50" s="300" t="str">
        <f t="shared" si="2"/>
        <v/>
      </c>
      <c r="D50" s="301"/>
      <c r="E50" s="291"/>
      <c r="F50" s="291"/>
      <c r="G50" s="62" t="str">
        <f t="shared" si="3"/>
        <v/>
      </c>
      <c r="H50" s="310"/>
      <c r="I50" s="63" t="str">
        <f t="shared" si="4"/>
        <v/>
      </c>
      <c r="J50" s="294"/>
      <c r="K50" s="295"/>
      <c r="L50" s="296"/>
      <c r="M50" s="66" t="str">
        <f t="shared" si="5"/>
        <v/>
      </c>
      <c r="O50" s="303" t="str">
        <f t="shared" si="6"/>
        <v/>
      </c>
      <c r="P50" s="304"/>
      <c r="Q50" s="313"/>
      <c r="R50" s="311"/>
      <c r="S50" s="69"/>
      <c r="T50" s="312"/>
      <c r="U50" s="29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342" t="e">
        <f t="shared" si="1"/>
        <v>#VALUE!</v>
      </c>
      <c r="C51" s="300" t="str">
        <f t="shared" si="2"/>
        <v/>
      </c>
      <c r="D51" s="301"/>
      <c r="E51" s="291"/>
      <c r="F51" s="291"/>
      <c r="G51" s="62" t="str">
        <f t="shared" si="3"/>
        <v/>
      </c>
      <c r="H51" s="310"/>
      <c r="I51" s="63" t="str">
        <f t="shared" si="4"/>
        <v/>
      </c>
      <c r="J51" s="294"/>
      <c r="K51" s="295"/>
      <c r="L51" s="296"/>
      <c r="M51" s="66" t="str">
        <f t="shared" si="5"/>
        <v/>
      </c>
      <c r="O51" s="303" t="str">
        <f t="shared" si="6"/>
        <v/>
      </c>
      <c r="P51" s="304"/>
      <c r="Q51" s="313"/>
      <c r="R51" s="311"/>
      <c r="S51" s="69"/>
      <c r="T51" s="312"/>
      <c r="U51" s="29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342" t="e">
        <f t="shared" si="1"/>
        <v>#VALUE!</v>
      </c>
      <c r="C52" s="300" t="str">
        <f t="shared" si="2"/>
        <v/>
      </c>
      <c r="D52" s="301"/>
      <c r="E52" s="291"/>
      <c r="F52" s="291"/>
      <c r="G52" s="62" t="str">
        <f t="shared" si="3"/>
        <v/>
      </c>
      <c r="H52" s="310"/>
      <c r="I52" s="63" t="str">
        <f t="shared" si="4"/>
        <v/>
      </c>
      <c r="J52" s="294"/>
      <c r="K52" s="295"/>
      <c r="L52" s="296"/>
      <c r="M52" s="66" t="str">
        <f t="shared" si="5"/>
        <v/>
      </c>
      <c r="O52" s="303" t="str">
        <f t="shared" si="6"/>
        <v/>
      </c>
      <c r="P52" s="304"/>
      <c r="Q52" s="313"/>
      <c r="R52" s="311"/>
      <c r="S52" s="69"/>
      <c r="T52" s="312"/>
      <c r="U52" s="29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342" t="e">
        <f t="shared" si="1"/>
        <v>#VALUE!</v>
      </c>
      <c r="C53" s="300" t="str">
        <f t="shared" si="2"/>
        <v/>
      </c>
      <c r="D53" s="301"/>
      <c r="E53" s="291"/>
      <c r="F53" s="291"/>
      <c r="G53" s="62" t="str">
        <f t="shared" si="3"/>
        <v/>
      </c>
      <c r="H53" s="310"/>
      <c r="I53" s="63" t="str">
        <f t="shared" si="4"/>
        <v/>
      </c>
      <c r="J53" s="294"/>
      <c r="K53" s="295"/>
      <c r="L53" s="296"/>
      <c r="M53" s="66" t="str">
        <f t="shared" si="5"/>
        <v/>
      </c>
      <c r="O53" s="303" t="str">
        <f t="shared" si="6"/>
        <v/>
      </c>
      <c r="P53" s="304"/>
      <c r="Q53" s="313"/>
      <c r="R53" s="311"/>
      <c r="S53" s="69"/>
      <c r="T53" s="312"/>
      <c r="U53" s="29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342" t="e">
        <f t="shared" si="1"/>
        <v>#VALUE!</v>
      </c>
      <c r="C54" s="300" t="str">
        <f t="shared" si="2"/>
        <v/>
      </c>
      <c r="D54" s="301"/>
      <c r="E54" s="291"/>
      <c r="F54" s="291"/>
      <c r="G54" s="62" t="str">
        <f t="shared" si="3"/>
        <v/>
      </c>
      <c r="H54" s="310"/>
      <c r="I54" s="63" t="str">
        <f t="shared" si="4"/>
        <v/>
      </c>
      <c r="J54" s="294"/>
      <c r="K54" s="295"/>
      <c r="L54" s="296"/>
      <c r="M54" s="66" t="str">
        <f t="shared" si="5"/>
        <v/>
      </c>
      <c r="O54" s="303" t="str">
        <f t="shared" si="6"/>
        <v/>
      </c>
      <c r="P54" s="304"/>
      <c r="Q54" s="313"/>
      <c r="R54" s="311"/>
      <c r="S54" s="69"/>
      <c r="T54" s="312"/>
      <c r="U54" s="29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342" t="e">
        <f t="shared" si="1"/>
        <v>#VALUE!</v>
      </c>
      <c r="C55" s="300" t="str">
        <f t="shared" si="2"/>
        <v/>
      </c>
      <c r="D55" s="301"/>
      <c r="E55" s="291"/>
      <c r="F55" s="291"/>
      <c r="G55" s="62" t="str">
        <f t="shared" si="3"/>
        <v/>
      </c>
      <c r="H55" s="310"/>
      <c r="I55" s="63" t="str">
        <f t="shared" si="4"/>
        <v/>
      </c>
      <c r="J55" s="294"/>
      <c r="K55" s="295"/>
      <c r="L55" s="296"/>
      <c r="M55" s="66" t="str">
        <f t="shared" si="5"/>
        <v/>
      </c>
      <c r="O55" s="303" t="str">
        <f t="shared" si="6"/>
        <v/>
      </c>
      <c r="P55" s="304"/>
      <c r="Q55" s="313"/>
      <c r="R55" s="311"/>
      <c r="S55" s="69"/>
      <c r="T55" s="312"/>
      <c r="U55" s="29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342" t="e">
        <f t="shared" si="1"/>
        <v>#VALUE!</v>
      </c>
      <c r="C56" s="300" t="str">
        <f t="shared" si="2"/>
        <v/>
      </c>
      <c r="D56" s="301"/>
      <c r="E56" s="291"/>
      <c r="F56" s="291"/>
      <c r="G56" s="62" t="str">
        <f t="shared" si="3"/>
        <v/>
      </c>
      <c r="H56" s="310"/>
      <c r="I56" s="63" t="str">
        <f t="shared" si="4"/>
        <v/>
      </c>
      <c r="J56" s="294"/>
      <c r="K56" s="295"/>
      <c r="L56" s="296"/>
      <c r="M56" s="66" t="str">
        <f t="shared" si="5"/>
        <v/>
      </c>
      <c r="O56" s="303" t="str">
        <f t="shared" si="6"/>
        <v/>
      </c>
      <c r="P56" s="304"/>
      <c r="Q56" s="313"/>
      <c r="R56" s="311"/>
      <c r="S56" s="69"/>
      <c r="T56" s="312"/>
      <c r="U56" s="29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342" t="e">
        <f t="shared" si="1"/>
        <v>#VALUE!</v>
      </c>
      <c r="C57" s="300" t="str">
        <f t="shared" si="2"/>
        <v/>
      </c>
      <c r="D57" s="301"/>
      <c r="E57" s="291"/>
      <c r="F57" s="291"/>
      <c r="G57" s="62" t="str">
        <f t="shared" si="3"/>
        <v/>
      </c>
      <c r="H57" s="310"/>
      <c r="I57" s="63" t="str">
        <f t="shared" si="4"/>
        <v/>
      </c>
      <c r="J57" s="294"/>
      <c r="K57" s="295"/>
      <c r="L57" s="296"/>
      <c r="M57" s="66" t="str">
        <f t="shared" si="5"/>
        <v/>
      </c>
      <c r="O57" s="303" t="str">
        <f t="shared" si="6"/>
        <v/>
      </c>
      <c r="P57" s="304"/>
      <c r="Q57" s="313"/>
      <c r="R57" s="311"/>
      <c r="S57" s="69"/>
      <c r="T57" s="312"/>
      <c r="U57" s="29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342" t="e">
        <f t="shared" si="1"/>
        <v>#VALUE!</v>
      </c>
      <c r="C58" s="300" t="str">
        <f t="shared" si="2"/>
        <v/>
      </c>
      <c r="D58" s="301"/>
      <c r="E58" s="291"/>
      <c r="F58" s="291"/>
      <c r="G58" s="62" t="str">
        <f t="shared" si="3"/>
        <v/>
      </c>
      <c r="H58" s="310"/>
      <c r="I58" s="63" t="str">
        <f t="shared" si="4"/>
        <v/>
      </c>
      <c r="J58" s="294"/>
      <c r="K58" s="295"/>
      <c r="L58" s="296"/>
      <c r="M58" s="66" t="str">
        <f t="shared" si="5"/>
        <v/>
      </c>
      <c r="O58" s="303" t="str">
        <f t="shared" si="6"/>
        <v/>
      </c>
      <c r="P58" s="304"/>
      <c r="Q58" s="299"/>
      <c r="R58" s="294"/>
      <c r="S58" s="69"/>
      <c r="T58" s="308"/>
      <c r="U58" s="29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342" t="e">
        <f t="shared" si="1"/>
        <v>#VALUE!</v>
      </c>
      <c r="C59" s="300" t="str">
        <f t="shared" si="2"/>
        <v/>
      </c>
      <c r="D59" s="301"/>
      <c r="E59" s="291"/>
      <c r="F59" s="291"/>
      <c r="G59" s="62" t="str">
        <f t="shared" si="3"/>
        <v/>
      </c>
      <c r="H59" s="310"/>
      <c r="I59" s="63" t="str">
        <f t="shared" si="4"/>
        <v/>
      </c>
      <c r="J59" s="294"/>
      <c r="K59" s="295"/>
      <c r="L59" s="296"/>
      <c r="M59" s="66" t="str">
        <f t="shared" si="5"/>
        <v/>
      </c>
      <c r="O59" s="303" t="str">
        <f t="shared" si="6"/>
        <v/>
      </c>
      <c r="P59" s="304"/>
      <c r="Q59" s="299"/>
      <c r="R59" s="294"/>
      <c r="S59" s="69"/>
      <c r="T59" s="308"/>
      <c r="U59" s="296"/>
      <c r="V59" s="70" t="str">
        <f t="shared" si="7"/>
        <v/>
      </c>
      <c r="W59" s="71"/>
      <c r="Z59" s="14"/>
      <c r="AA59" s="85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342" t="e">
        <f t="shared" si="1"/>
        <v>#VALUE!</v>
      </c>
      <c r="C60" s="300" t="str">
        <f t="shared" si="2"/>
        <v/>
      </c>
      <c r="D60" s="314"/>
      <c r="E60" s="291"/>
      <c r="F60" s="291"/>
      <c r="G60" s="343" t="str">
        <f t="shared" si="3"/>
        <v/>
      </c>
      <c r="H60" s="315"/>
      <c r="I60" s="63" t="str">
        <f t="shared" si="4"/>
        <v/>
      </c>
      <c r="J60" s="294"/>
      <c r="K60" s="295"/>
      <c r="L60" s="296"/>
      <c r="M60" s="66" t="str">
        <f t="shared" si="5"/>
        <v/>
      </c>
      <c r="O60" s="303" t="str">
        <f t="shared" si="6"/>
        <v/>
      </c>
      <c r="P60" s="316"/>
      <c r="Q60" s="299"/>
      <c r="R60" s="311"/>
      <c r="S60" s="69"/>
      <c r="T60" s="308"/>
      <c r="U60" s="296"/>
      <c r="V60" s="70" t="str">
        <f t="shared" si="7"/>
        <v/>
      </c>
      <c r="W60" s="71"/>
      <c r="Z60" s="24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133" t="s">
        <v>81</v>
      </c>
      <c r="D61" s="86">
        <f>IF(D29="","",INDEX(D29:D60,MATCH(MAX(C29:C60),C29:C60,0)))</f>
        <v>44946</v>
      </c>
      <c r="E61" s="87" t="s">
        <v>25</v>
      </c>
      <c r="F61" s="88">
        <f>IF(F29="","",INDEX(F29:F60,MATCH(MAX(C29:C60),C29:C60,0)))</f>
        <v>0.45833333333333331</v>
      </c>
      <c r="G61" s="344"/>
      <c r="H61" s="208" t="s">
        <v>272</v>
      </c>
      <c r="I61" s="411">
        <f>IF(IF(J11=AI4,SUM(I29:I60),SUM(J29:J60))&lt;&gt;0,IF(J11=AI4,SUM(I29:I60),SUM(J29:J60)),"")</f>
        <v>850.9</v>
      </c>
      <c r="J61" s="412"/>
      <c r="K61" s="89">
        <f>IF(SUM(K29:K60)&lt;&gt;0,SUM(K29:K60),"")</f>
        <v>7.75</v>
      </c>
      <c r="L61" s="90" t="str">
        <f>IF(SUM(L29:L60)&lt;&gt;0,SUM(L29:L60),"")</f>
        <v/>
      </c>
      <c r="M61" s="227" t="str">
        <f t="shared" si="5"/>
        <v/>
      </c>
      <c r="O61" s="317" t="s">
        <v>81</v>
      </c>
      <c r="P61" s="318">
        <f>IF(P30="","",INDEX(P30:P60,MATCH(MAX(O30:O60),O30:O60,0)))</f>
        <v>44896</v>
      </c>
      <c r="Q61" s="93">
        <f>IF(Q30="","",INDEX(Q30:Q60,MATCH(MAX(O30:O60),O30:O60,0)))</f>
        <v>0.375</v>
      </c>
      <c r="R61" s="208" t="s">
        <v>272</v>
      </c>
      <c r="S61" s="319" t="str">
        <f>IF(SUM(S30:S60)&lt;&gt;0,SUM(S30:S60),"")</f>
        <v/>
      </c>
      <c r="T61" s="89">
        <f>IF(SUM(T30:T60)&lt;&gt;0,SUM(T30:T60),"")</f>
        <v>6</v>
      </c>
      <c r="U61" s="94" t="str">
        <f>IF(SUM(U29:U60)&lt;&gt;0,SUM(U29:U60),"")</f>
        <v/>
      </c>
      <c r="V61" s="91" t="str">
        <f>IF($V$29="","",$V$29)</f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T62" s="24"/>
      <c r="U62" s="24"/>
      <c r="V62" s="24"/>
      <c r="W62" s="320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320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320"/>
      <c r="AD64" s="24"/>
      <c r="AE64" s="80"/>
      <c r="AF64" s="78"/>
      <c r="AG64" s="81"/>
      <c r="AH64" s="82"/>
      <c r="AI64" s="78"/>
    </row>
    <row r="65" spans="3:35" ht="22.5" customHeight="1" x14ac:dyDescent="0.35">
      <c r="T65" s="24"/>
      <c r="U65" s="24"/>
      <c r="V65" s="24"/>
      <c r="W65" s="320"/>
      <c r="AD65" s="24"/>
      <c r="AE65" s="80"/>
      <c r="AF65" s="78"/>
      <c r="AG65" s="81"/>
      <c r="AH65" s="82"/>
      <c r="AI65" s="78"/>
    </row>
    <row r="66" spans="3:35" ht="22.5" customHeight="1" x14ac:dyDescent="0.35">
      <c r="Z66" s="24"/>
      <c r="AD66" s="24"/>
      <c r="AE66" s="80"/>
      <c r="AF66" s="78"/>
      <c r="AG66" s="81"/>
      <c r="AH66" s="82"/>
      <c r="AI66" s="78"/>
    </row>
    <row r="67" spans="3:35" ht="22.5" customHeight="1" x14ac:dyDescent="0.35">
      <c r="Z67" s="24"/>
      <c r="AA67" s="95"/>
      <c r="AD67" s="77"/>
      <c r="AE67" s="80"/>
      <c r="AF67" s="78"/>
      <c r="AH67" s="96"/>
      <c r="AI67" s="97"/>
    </row>
    <row r="68" spans="3:35" ht="22.5" customHeight="1" x14ac:dyDescent="0.35"/>
    <row r="69" spans="3:35" ht="22.5" customHeight="1" x14ac:dyDescent="0.35">
      <c r="T69" s="24"/>
      <c r="U69" s="24"/>
      <c r="V69" s="24"/>
      <c r="W69" s="320"/>
    </row>
    <row r="70" spans="3:35" ht="22.5" customHeight="1" x14ac:dyDescent="0.35">
      <c r="T70" s="24"/>
      <c r="U70" s="24"/>
      <c r="V70" s="24"/>
      <c r="W70" s="320"/>
      <c r="Z70" s="24"/>
    </row>
    <row r="71" spans="3:35" ht="22.5" customHeight="1" x14ac:dyDescent="0.35">
      <c r="T71" s="24"/>
      <c r="U71" s="24"/>
      <c r="V71" s="24"/>
      <c r="W71" s="320"/>
    </row>
    <row r="72" spans="3:35" ht="22.5" customHeight="1" x14ac:dyDescent="0.35">
      <c r="T72" s="24"/>
      <c r="U72" s="24"/>
      <c r="V72" s="24"/>
      <c r="W72" s="320"/>
    </row>
    <row r="73" spans="3:35" ht="22.5" customHeight="1" x14ac:dyDescent="0.35">
      <c r="T73" s="24"/>
      <c r="U73" s="24"/>
      <c r="V73" s="24"/>
      <c r="W73" s="320"/>
      <c r="Z73" s="24"/>
    </row>
    <row r="74" spans="3:35" ht="22.5" customHeight="1" x14ac:dyDescent="0.35">
      <c r="T74" s="24"/>
      <c r="U74" s="24"/>
      <c r="V74" s="24"/>
      <c r="W74" s="320"/>
      <c r="Z74" s="24"/>
    </row>
    <row r="75" spans="3:35" ht="22.5" customHeight="1" x14ac:dyDescent="0.35">
      <c r="T75" s="24"/>
      <c r="U75" s="24"/>
      <c r="V75" s="24"/>
      <c r="W75" s="320"/>
    </row>
    <row r="76" spans="3:35" ht="18.75" customHeight="1" x14ac:dyDescent="0.35">
      <c r="C76" s="12"/>
      <c r="T76" s="24"/>
      <c r="U76" s="24"/>
      <c r="V76" s="24"/>
      <c r="W76" s="320"/>
    </row>
    <row r="77" spans="3:35" ht="18.75" customHeight="1" x14ac:dyDescent="0.35">
      <c r="T77" s="24"/>
      <c r="U77" s="24"/>
      <c r="V77" s="24"/>
      <c r="W77" s="320"/>
    </row>
    <row r="78" spans="3:35" ht="18.75" customHeight="1" x14ac:dyDescent="0.35">
      <c r="T78" s="24"/>
      <c r="U78" s="24"/>
      <c r="V78" s="24"/>
      <c r="W78" s="320"/>
    </row>
    <row r="79" spans="3:35" ht="18.75" customHeight="1" x14ac:dyDescent="0.35">
      <c r="T79" s="24"/>
      <c r="U79" s="24"/>
      <c r="V79" s="24"/>
      <c r="W79" s="320"/>
    </row>
    <row r="80" spans="3:35" ht="18.75" customHeight="1" x14ac:dyDescent="0.35">
      <c r="T80" s="24"/>
      <c r="U80" s="24"/>
      <c r="V80" s="24"/>
      <c r="W80" s="320"/>
    </row>
    <row r="81" spans="20:23" ht="18.75" customHeight="1" x14ac:dyDescent="0.35">
      <c r="T81" s="24"/>
      <c r="U81" s="24"/>
      <c r="V81" s="24"/>
      <c r="W81" s="320"/>
    </row>
    <row r="82" spans="20:23" ht="18.75" customHeight="1" x14ac:dyDescent="0.35">
      <c r="T82" s="24"/>
      <c r="U82" s="24"/>
      <c r="V82" s="24"/>
      <c r="W82" s="320"/>
    </row>
    <row r="83" spans="20:23" ht="18.75" customHeight="1" x14ac:dyDescent="0.35">
      <c r="T83" s="24"/>
      <c r="U83" s="24"/>
      <c r="V83" s="24"/>
      <c r="W83" s="320"/>
    </row>
    <row r="84" spans="20:23" ht="18.75" customHeight="1" x14ac:dyDescent="0.35">
      <c r="T84" s="24"/>
      <c r="U84" s="24"/>
      <c r="V84" s="24"/>
      <c r="W84" s="320"/>
    </row>
    <row r="85" spans="20:23" ht="18.75" customHeight="1" x14ac:dyDescent="0.35">
      <c r="T85" s="24"/>
      <c r="U85" s="24"/>
      <c r="V85" s="24"/>
      <c r="W85" s="320"/>
    </row>
    <row r="86" spans="20:23" ht="18.75" customHeight="1" x14ac:dyDescent="0.35">
      <c r="T86" s="24"/>
      <c r="U86" s="24"/>
      <c r="V86" s="24"/>
      <c r="W86" s="320"/>
    </row>
    <row r="87" spans="20:23" ht="18.75" customHeight="1" x14ac:dyDescent="0.35">
      <c r="T87" s="24"/>
      <c r="U87" s="24"/>
      <c r="V87" s="24"/>
      <c r="W87" s="320"/>
    </row>
    <row r="88" spans="20:23" ht="18.75" customHeight="1" x14ac:dyDescent="0.35">
      <c r="T88" s="24"/>
      <c r="U88" s="24"/>
      <c r="V88" s="24"/>
      <c r="W88" s="320"/>
    </row>
    <row r="89" spans="20:23" ht="18.75" customHeight="1" x14ac:dyDescent="0.35">
      <c r="T89" s="24"/>
      <c r="U89" s="24"/>
      <c r="V89" s="24"/>
      <c r="W89" s="320"/>
    </row>
    <row r="90" spans="20:23" ht="18.75" customHeight="1" x14ac:dyDescent="0.35">
      <c r="T90" s="24"/>
      <c r="U90" s="24"/>
      <c r="V90" s="24"/>
      <c r="W90" s="320"/>
    </row>
    <row r="91" spans="20:23" ht="18.75" customHeight="1" x14ac:dyDescent="0.35">
      <c r="T91" s="24"/>
      <c r="U91" s="24"/>
      <c r="V91" s="24"/>
      <c r="W91" s="320"/>
    </row>
    <row r="92" spans="20:23" ht="18.75" customHeight="1" x14ac:dyDescent="0.35">
      <c r="T92" s="24"/>
      <c r="U92" s="24"/>
      <c r="V92" s="24"/>
      <c r="W92" s="320"/>
    </row>
    <row r="93" spans="20:23" ht="18.75" customHeight="1" x14ac:dyDescent="0.35">
      <c r="T93" s="24"/>
      <c r="U93" s="24"/>
      <c r="V93" s="24"/>
      <c r="W93" s="320"/>
    </row>
    <row r="94" spans="20:23" ht="18.75" customHeight="1" x14ac:dyDescent="0.35">
      <c r="T94" s="24"/>
      <c r="U94" s="24"/>
      <c r="V94" s="24"/>
      <c r="W94" s="320"/>
    </row>
    <row r="95" spans="20:23" ht="18.75" customHeight="1" x14ac:dyDescent="0.35">
      <c r="T95" s="24"/>
      <c r="U95" s="24"/>
      <c r="V95" s="24"/>
      <c r="W95" s="320"/>
    </row>
    <row r="96" spans="20:23" ht="18.75" customHeight="1" x14ac:dyDescent="0.35">
      <c r="T96" s="24"/>
      <c r="U96" s="24"/>
      <c r="V96" s="24"/>
      <c r="W96" s="320"/>
    </row>
    <row r="97" spans="20:23" ht="18.75" customHeight="1" x14ac:dyDescent="0.35">
      <c r="T97" s="24"/>
      <c r="U97" s="24"/>
      <c r="V97" s="24"/>
      <c r="W97" s="320"/>
    </row>
    <row r="98" spans="20:23" ht="18.75" customHeight="1" x14ac:dyDescent="0.35">
      <c r="T98" s="24"/>
      <c r="U98" s="24"/>
      <c r="V98" s="24"/>
      <c r="W98" s="320"/>
    </row>
    <row r="99" spans="20:23" ht="18.75" customHeight="1" x14ac:dyDescent="0.35">
      <c r="T99" s="24"/>
      <c r="U99" s="24"/>
      <c r="V99" s="24"/>
      <c r="W99" s="320"/>
    </row>
    <row r="100" spans="20:23" ht="18.75" customHeight="1" x14ac:dyDescent="0.35">
      <c r="T100" s="24"/>
      <c r="U100" s="24"/>
      <c r="V100" s="24"/>
      <c r="W100" s="320"/>
    </row>
    <row r="101" spans="20:23" ht="18.75" customHeight="1" x14ac:dyDescent="0.35">
      <c r="T101" s="24"/>
      <c r="U101" s="24"/>
      <c r="V101" s="24"/>
      <c r="W101" s="320"/>
    </row>
    <row r="102" spans="20:23" ht="18.75" customHeight="1" x14ac:dyDescent="0.35">
      <c r="T102" s="24"/>
      <c r="U102" s="24"/>
      <c r="V102" s="24"/>
      <c r="W102" s="320"/>
    </row>
    <row r="103" spans="20:23" ht="18.75" customHeight="1" x14ac:dyDescent="0.35">
      <c r="T103" s="24"/>
      <c r="U103" s="24"/>
      <c r="V103" s="24"/>
      <c r="W103" s="320"/>
    </row>
    <row r="104" spans="20:23" ht="18.75" customHeight="1" x14ac:dyDescent="0.35">
      <c r="T104" s="24"/>
      <c r="U104" s="24"/>
      <c r="V104" s="24"/>
      <c r="W104" s="320"/>
    </row>
    <row r="105" spans="20:23" ht="18.75" customHeight="1" x14ac:dyDescent="0.35">
      <c r="T105" s="24"/>
      <c r="U105" s="24"/>
      <c r="V105" s="24"/>
      <c r="W105" s="320"/>
    </row>
    <row r="106" spans="20:23" ht="18.75" customHeight="1" x14ac:dyDescent="0.35">
      <c r="T106" s="24"/>
      <c r="U106" s="24"/>
      <c r="V106" s="24"/>
      <c r="W106" s="320"/>
    </row>
    <row r="107" spans="20:23" ht="18.75" customHeight="1" x14ac:dyDescent="0.35">
      <c r="T107" s="24"/>
      <c r="U107" s="24"/>
      <c r="V107" s="24"/>
      <c r="W107" s="320"/>
    </row>
    <row r="108" spans="20:23" ht="18.75" customHeight="1" x14ac:dyDescent="0.35">
      <c r="T108" s="24"/>
      <c r="U108" s="24"/>
      <c r="V108" s="24"/>
      <c r="W108" s="320"/>
    </row>
    <row r="109" spans="20:23" ht="18.75" customHeight="1" x14ac:dyDescent="0.35">
      <c r="T109" s="24"/>
      <c r="U109" s="24"/>
      <c r="V109" s="24"/>
      <c r="W109" s="320"/>
    </row>
    <row r="110" spans="20:23" ht="18.75" customHeight="1" x14ac:dyDescent="0.35">
      <c r="T110" s="24"/>
      <c r="U110" s="24"/>
      <c r="V110" s="24"/>
      <c r="W110" s="320"/>
    </row>
    <row r="111" spans="20:23" ht="18.75" customHeight="1" x14ac:dyDescent="0.35">
      <c r="T111" s="24"/>
      <c r="U111" s="24"/>
      <c r="V111" s="24"/>
      <c r="W111" s="320"/>
    </row>
    <row r="112" spans="20:23" ht="18.75" customHeight="1" x14ac:dyDescent="0.35">
      <c r="T112" s="24"/>
      <c r="U112" s="24"/>
      <c r="V112" s="24"/>
      <c r="W112" s="320"/>
    </row>
    <row r="113" spans="20:23" ht="18.75" customHeight="1" x14ac:dyDescent="0.35">
      <c r="T113" s="24"/>
      <c r="U113" s="24"/>
      <c r="V113" s="24"/>
      <c r="W113" s="320"/>
    </row>
    <row r="114" spans="20:23" ht="18.75" customHeight="1" x14ac:dyDescent="0.35">
      <c r="T114" s="24"/>
      <c r="U114" s="24"/>
      <c r="V114" s="24"/>
      <c r="W114" s="320"/>
    </row>
    <row r="115" spans="20:23" ht="18.75" customHeight="1" x14ac:dyDescent="0.35">
      <c r="T115" s="24"/>
      <c r="U115" s="24"/>
      <c r="V115" s="24"/>
      <c r="W115" s="320"/>
    </row>
    <row r="116" spans="20:23" ht="18.75" customHeight="1" x14ac:dyDescent="0.35">
      <c r="T116" s="24"/>
      <c r="U116" s="24"/>
      <c r="V116" s="24"/>
      <c r="W116" s="320"/>
    </row>
    <row r="117" spans="20:23" ht="18.75" customHeight="1" x14ac:dyDescent="0.35">
      <c r="T117" s="24"/>
      <c r="U117" s="24"/>
      <c r="V117" s="24"/>
      <c r="W117" s="320"/>
    </row>
    <row r="118" spans="20:23" ht="18.75" customHeight="1" x14ac:dyDescent="0.35">
      <c r="T118" s="24"/>
      <c r="U118" s="24"/>
      <c r="V118" s="24"/>
      <c r="W118" s="320"/>
    </row>
    <row r="119" spans="20:23" ht="18.75" customHeight="1" x14ac:dyDescent="0.35">
      <c r="T119" s="24"/>
      <c r="U119" s="24"/>
      <c r="V119" s="24"/>
      <c r="W119" s="320"/>
    </row>
    <row r="120" spans="20:23" ht="18.75" customHeight="1" x14ac:dyDescent="0.35">
      <c r="T120" s="24"/>
      <c r="U120" s="24"/>
      <c r="V120" s="24"/>
      <c r="W120" s="320"/>
    </row>
    <row r="121" spans="20:23" ht="18.75" customHeight="1" x14ac:dyDescent="0.35">
      <c r="T121" s="24"/>
      <c r="U121" s="24"/>
      <c r="V121" s="24"/>
      <c r="W121" s="320"/>
    </row>
    <row r="122" spans="20:23" ht="18.75" customHeight="1" x14ac:dyDescent="0.35">
      <c r="T122" s="24"/>
      <c r="U122" s="24"/>
      <c r="V122" s="24"/>
      <c r="W122" s="320"/>
    </row>
    <row r="123" spans="20:23" ht="18.75" customHeight="1" x14ac:dyDescent="0.35">
      <c r="T123" s="24"/>
      <c r="U123" s="24"/>
      <c r="V123" s="24"/>
      <c r="W123" s="320"/>
    </row>
    <row r="124" spans="20:23" ht="18.75" customHeight="1" x14ac:dyDescent="0.35">
      <c r="T124" s="24"/>
      <c r="U124" s="24"/>
      <c r="V124" s="24"/>
      <c r="W124" s="320"/>
    </row>
    <row r="125" spans="20:23" ht="18.75" customHeight="1" x14ac:dyDescent="0.35">
      <c r="T125" s="24"/>
      <c r="U125" s="24"/>
      <c r="V125" s="24"/>
      <c r="W125" s="320"/>
    </row>
    <row r="126" spans="20:23" ht="18.75" customHeight="1" x14ac:dyDescent="0.35">
      <c r="T126" s="24"/>
      <c r="U126" s="24"/>
      <c r="V126" s="24"/>
      <c r="W126" s="320"/>
    </row>
    <row r="127" spans="20:23" ht="18.75" customHeight="1" x14ac:dyDescent="0.35">
      <c r="T127" s="24"/>
      <c r="U127" s="24"/>
      <c r="V127" s="24"/>
      <c r="W127" s="320"/>
    </row>
    <row r="128" spans="20:23" ht="18.75" customHeight="1" x14ac:dyDescent="0.35">
      <c r="T128" s="24"/>
      <c r="U128" s="24"/>
      <c r="V128" s="24"/>
      <c r="W128" s="320"/>
    </row>
    <row r="129" spans="20:23" ht="18.75" customHeight="1" x14ac:dyDescent="0.35">
      <c r="T129" s="24"/>
      <c r="U129" s="24"/>
      <c r="V129" s="24"/>
      <c r="W129" s="320"/>
    </row>
    <row r="130" spans="20:23" ht="18.75" customHeight="1" x14ac:dyDescent="0.35">
      <c r="T130" s="24"/>
      <c r="U130" s="24"/>
      <c r="V130" s="24"/>
      <c r="W130" s="320"/>
    </row>
    <row r="131" spans="20:23" ht="18.75" customHeight="1" x14ac:dyDescent="0.35">
      <c r="T131" s="24"/>
      <c r="U131" s="24"/>
      <c r="V131" s="24"/>
      <c r="W131" s="320"/>
    </row>
    <row r="132" spans="20:23" ht="18.75" customHeight="1" x14ac:dyDescent="0.35">
      <c r="T132" s="24"/>
      <c r="U132" s="24"/>
      <c r="V132" s="24"/>
      <c r="W132" s="320"/>
    </row>
    <row r="133" spans="20:23" ht="18.75" customHeight="1" x14ac:dyDescent="0.35">
      <c r="T133" s="24"/>
      <c r="U133" s="24"/>
      <c r="V133" s="24"/>
      <c r="W133" s="320"/>
    </row>
    <row r="134" spans="20:23" ht="18.75" customHeight="1" x14ac:dyDescent="0.35">
      <c r="T134" s="24"/>
      <c r="U134" s="24"/>
      <c r="V134" s="24"/>
      <c r="W134" s="320"/>
    </row>
    <row r="135" spans="20:23" ht="18.75" customHeight="1" x14ac:dyDescent="0.35">
      <c r="T135" s="24"/>
      <c r="U135" s="24"/>
      <c r="V135" s="24"/>
      <c r="W135" s="320"/>
    </row>
    <row r="136" spans="20:23" ht="18.75" customHeight="1" x14ac:dyDescent="0.35">
      <c r="T136" s="24"/>
      <c r="U136" s="24"/>
      <c r="V136" s="24"/>
      <c r="W136" s="320"/>
    </row>
    <row r="137" spans="20:23" ht="18.75" customHeight="1" x14ac:dyDescent="0.35">
      <c r="T137" s="24"/>
      <c r="U137" s="24"/>
      <c r="V137" s="24"/>
      <c r="W137" s="320"/>
    </row>
    <row r="138" spans="20:23" ht="18.75" customHeight="1" x14ac:dyDescent="0.35">
      <c r="T138" s="24"/>
      <c r="U138" s="24"/>
      <c r="V138" s="24"/>
      <c r="W138" s="320"/>
    </row>
    <row r="139" spans="20:23" ht="18.75" customHeight="1" x14ac:dyDescent="0.35">
      <c r="T139" s="24"/>
      <c r="U139" s="24"/>
      <c r="V139" s="24"/>
      <c r="W139" s="320"/>
    </row>
    <row r="140" spans="20:23" ht="18.75" customHeight="1" x14ac:dyDescent="0.35">
      <c r="T140" s="24"/>
      <c r="U140" s="24"/>
      <c r="V140" s="24"/>
      <c r="W140" s="320"/>
    </row>
    <row r="141" spans="20:23" ht="18.75" customHeight="1" x14ac:dyDescent="0.35">
      <c r="T141" s="24"/>
      <c r="U141" s="24"/>
      <c r="V141" s="24"/>
      <c r="W141" s="320"/>
    </row>
    <row r="142" spans="20:23" ht="18.75" customHeight="1" x14ac:dyDescent="0.35">
      <c r="T142" s="24"/>
      <c r="U142" s="24"/>
      <c r="V142" s="24"/>
      <c r="W142" s="320"/>
    </row>
    <row r="143" spans="20:23" ht="18.75" customHeight="1" x14ac:dyDescent="0.35">
      <c r="T143" s="24"/>
      <c r="U143" s="24"/>
      <c r="V143" s="24"/>
      <c r="W143" s="320"/>
    </row>
    <row r="144" spans="20:23" ht="18.75" customHeight="1" x14ac:dyDescent="0.35">
      <c r="T144" s="24"/>
      <c r="U144" s="24"/>
      <c r="V144" s="24"/>
      <c r="W144" s="320"/>
    </row>
    <row r="145" spans="20:23" ht="18.75" customHeight="1" x14ac:dyDescent="0.35">
      <c r="T145" s="24"/>
      <c r="U145" s="24"/>
      <c r="V145" s="24"/>
      <c r="W145" s="320"/>
    </row>
    <row r="146" spans="20:23" ht="18.75" customHeight="1" x14ac:dyDescent="0.35">
      <c r="T146" s="24"/>
      <c r="U146" s="24"/>
      <c r="V146" s="24"/>
      <c r="W146" s="320"/>
    </row>
    <row r="147" spans="20:23" ht="18.75" customHeight="1" x14ac:dyDescent="0.35">
      <c r="T147" s="24"/>
      <c r="U147" s="24"/>
      <c r="V147" s="24"/>
      <c r="W147" s="320"/>
    </row>
    <row r="148" spans="20:23" ht="18.75" customHeight="1" x14ac:dyDescent="0.35">
      <c r="T148" s="24"/>
      <c r="U148" s="24"/>
      <c r="V148" s="24"/>
      <c r="W148" s="320"/>
    </row>
    <row r="149" spans="20:23" ht="18.75" customHeight="1" x14ac:dyDescent="0.35">
      <c r="T149" s="24"/>
      <c r="U149" s="24"/>
      <c r="V149" s="24"/>
      <c r="W149" s="320"/>
    </row>
    <row r="150" spans="20:23" ht="18.75" customHeight="1" x14ac:dyDescent="0.35">
      <c r="T150" s="24"/>
      <c r="U150" s="24"/>
      <c r="V150" s="24"/>
      <c r="W150" s="320"/>
    </row>
    <row r="151" spans="20:23" ht="18.75" customHeight="1" x14ac:dyDescent="0.35">
      <c r="T151" s="24"/>
      <c r="U151" s="24"/>
      <c r="V151" s="24"/>
      <c r="W151" s="320"/>
    </row>
    <row r="152" spans="20:23" ht="18.75" customHeight="1" x14ac:dyDescent="0.35">
      <c r="T152" s="24"/>
      <c r="U152" s="24"/>
      <c r="V152" s="24"/>
      <c r="W152" s="320"/>
    </row>
    <row r="153" spans="20:23" ht="18.75" customHeight="1" x14ac:dyDescent="0.35">
      <c r="T153" s="24"/>
      <c r="U153" s="24"/>
      <c r="V153" s="24"/>
      <c r="W153" s="320"/>
    </row>
    <row r="154" spans="20:23" ht="18.75" customHeight="1" x14ac:dyDescent="0.35">
      <c r="T154" s="24"/>
      <c r="U154" s="24"/>
      <c r="V154" s="24"/>
      <c r="W154" s="320"/>
    </row>
    <row r="155" spans="20:23" ht="18.75" customHeight="1" x14ac:dyDescent="0.35">
      <c r="T155" s="24"/>
      <c r="U155" s="24"/>
      <c r="V155" s="24"/>
      <c r="W155" s="320"/>
    </row>
    <row r="156" spans="20:23" ht="18.75" customHeight="1" x14ac:dyDescent="0.35">
      <c r="T156" s="24"/>
      <c r="U156" s="24"/>
      <c r="V156" s="24"/>
      <c r="W156" s="320"/>
    </row>
    <row r="157" spans="20:23" ht="18.75" customHeight="1" x14ac:dyDescent="0.35">
      <c r="T157" s="24"/>
      <c r="U157" s="24"/>
      <c r="V157" s="24"/>
      <c r="W157" s="320"/>
    </row>
    <row r="158" spans="20:23" ht="18.75" customHeight="1" x14ac:dyDescent="0.35">
      <c r="T158" s="24"/>
      <c r="U158" s="24"/>
      <c r="V158" s="24"/>
      <c r="W158" s="320"/>
    </row>
    <row r="159" spans="20:23" ht="18.75" customHeight="1" x14ac:dyDescent="0.35">
      <c r="T159" s="24"/>
      <c r="U159" s="24"/>
      <c r="V159" s="24"/>
      <c r="W159" s="320"/>
    </row>
    <row r="160" spans="20:23" ht="18.75" customHeight="1" x14ac:dyDescent="0.35">
      <c r="T160" s="24"/>
      <c r="U160" s="24"/>
      <c r="V160" s="24"/>
      <c r="W160" s="320"/>
    </row>
    <row r="161" spans="20:23" ht="18.75" customHeight="1" x14ac:dyDescent="0.35">
      <c r="T161" s="24"/>
      <c r="U161" s="24"/>
      <c r="V161" s="24"/>
      <c r="W161" s="320"/>
    </row>
    <row r="162" spans="20:23" ht="18.75" customHeight="1" x14ac:dyDescent="0.35">
      <c r="T162" s="24"/>
      <c r="U162" s="24"/>
      <c r="V162" s="24"/>
      <c r="W162" s="320"/>
    </row>
    <row r="163" spans="20:23" ht="18.75" customHeight="1" x14ac:dyDescent="0.35">
      <c r="T163" s="24"/>
      <c r="U163" s="24"/>
      <c r="V163" s="24"/>
      <c r="W163" s="320"/>
    </row>
    <row r="164" spans="20:23" ht="18.75" customHeight="1" x14ac:dyDescent="0.35">
      <c r="T164" s="24"/>
      <c r="U164" s="24"/>
      <c r="V164" s="24"/>
      <c r="W164" s="320"/>
    </row>
    <row r="165" spans="20:23" ht="18.75" customHeight="1" x14ac:dyDescent="0.35">
      <c r="T165" s="24"/>
      <c r="U165" s="24"/>
      <c r="V165" s="24"/>
      <c r="W165" s="320"/>
    </row>
    <row r="166" spans="20:23" ht="18.75" customHeight="1" x14ac:dyDescent="0.35">
      <c r="T166" s="24"/>
      <c r="U166" s="24"/>
      <c r="V166" s="24"/>
      <c r="W166" s="320"/>
    </row>
    <row r="167" spans="20:23" ht="18.75" customHeight="1" x14ac:dyDescent="0.35">
      <c r="T167" s="24"/>
      <c r="U167" s="24"/>
      <c r="V167" s="24"/>
      <c r="W167" s="320"/>
    </row>
    <row r="168" spans="20:23" ht="18.75" customHeight="1" x14ac:dyDescent="0.35">
      <c r="T168" s="24"/>
      <c r="U168" s="24"/>
      <c r="V168" s="24"/>
      <c r="W168" s="320"/>
    </row>
    <row r="169" spans="20:23" ht="18.75" customHeight="1" x14ac:dyDescent="0.35">
      <c r="T169" s="24"/>
      <c r="U169" s="24"/>
      <c r="V169" s="24"/>
      <c r="W169" s="320"/>
    </row>
    <row r="170" spans="20:23" ht="18.75" customHeight="1" x14ac:dyDescent="0.35">
      <c r="T170" s="24"/>
      <c r="U170" s="24"/>
      <c r="V170" s="24"/>
      <c r="W170" s="320"/>
    </row>
    <row r="171" spans="20:23" ht="18.75" customHeight="1" x14ac:dyDescent="0.35">
      <c r="T171" s="24"/>
      <c r="U171" s="24"/>
      <c r="V171" s="24"/>
      <c r="W171" s="320"/>
    </row>
    <row r="172" spans="20:23" ht="18.75" customHeight="1" x14ac:dyDescent="0.35">
      <c r="T172" s="24"/>
      <c r="U172" s="24"/>
      <c r="V172" s="24"/>
      <c r="W172" s="320"/>
    </row>
    <row r="173" spans="20:23" ht="18.75" customHeight="1" x14ac:dyDescent="0.35">
      <c r="T173" s="24"/>
      <c r="U173" s="24"/>
      <c r="V173" s="24"/>
      <c r="W173" s="320"/>
    </row>
    <row r="174" spans="20:23" ht="18.75" customHeight="1" x14ac:dyDescent="0.35">
      <c r="T174" s="24"/>
      <c r="U174" s="24"/>
      <c r="V174" s="24"/>
      <c r="W174" s="320"/>
    </row>
    <row r="175" spans="20:23" ht="18.75" customHeight="1" x14ac:dyDescent="0.35">
      <c r="T175" s="24"/>
      <c r="U175" s="24"/>
      <c r="V175" s="24"/>
      <c r="W175" s="320"/>
    </row>
    <row r="176" spans="20:23" ht="18.75" customHeight="1" x14ac:dyDescent="0.35">
      <c r="T176" s="24"/>
      <c r="U176" s="24"/>
      <c r="V176" s="24"/>
      <c r="W176" s="320"/>
    </row>
    <row r="177" spans="20:23" ht="18.75" customHeight="1" x14ac:dyDescent="0.35">
      <c r="T177" s="24"/>
      <c r="U177" s="24"/>
      <c r="V177" s="24"/>
      <c r="W177" s="320"/>
    </row>
    <row r="178" spans="20:23" ht="18.75" customHeight="1" x14ac:dyDescent="0.35">
      <c r="T178" s="24"/>
      <c r="U178" s="24"/>
      <c r="V178" s="24"/>
      <c r="W178" s="320"/>
    </row>
    <row r="179" spans="20:23" ht="18.75" customHeight="1" x14ac:dyDescent="0.35">
      <c r="T179" s="24"/>
      <c r="U179" s="24"/>
      <c r="V179" s="24"/>
      <c r="W179" s="320"/>
    </row>
    <row r="180" spans="20:23" ht="18.75" customHeight="1" x14ac:dyDescent="0.35">
      <c r="T180" s="24"/>
      <c r="U180" s="24"/>
      <c r="V180" s="24"/>
      <c r="W180" s="320"/>
    </row>
    <row r="181" spans="20:23" ht="18.75" customHeight="1" x14ac:dyDescent="0.35">
      <c r="T181" s="24"/>
      <c r="U181" s="24"/>
      <c r="V181" s="24"/>
      <c r="W181" s="320"/>
    </row>
    <row r="182" spans="20:23" ht="18.75" customHeight="1" x14ac:dyDescent="0.35">
      <c r="T182" s="24"/>
      <c r="U182" s="24"/>
      <c r="V182" s="24"/>
      <c r="W182" s="320"/>
    </row>
    <row r="183" spans="20:23" ht="18.75" customHeight="1" x14ac:dyDescent="0.35">
      <c r="T183" s="24"/>
      <c r="U183" s="24"/>
      <c r="V183" s="24"/>
      <c r="W183" s="320"/>
    </row>
    <row r="184" spans="20:23" ht="18.75" customHeight="1" x14ac:dyDescent="0.35">
      <c r="T184" s="24"/>
      <c r="U184" s="24"/>
      <c r="V184" s="24"/>
      <c r="W184" s="320"/>
    </row>
    <row r="185" spans="20:23" ht="18.75" customHeight="1" x14ac:dyDescent="0.35">
      <c r="T185" s="24"/>
      <c r="U185" s="24"/>
      <c r="V185" s="24"/>
      <c r="W185" s="320"/>
    </row>
    <row r="186" spans="20:23" ht="18.75" customHeight="1" x14ac:dyDescent="0.35">
      <c r="T186" s="24"/>
      <c r="U186" s="24"/>
      <c r="V186" s="24"/>
      <c r="W186" s="320"/>
    </row>
    <row r="187" spans="20:23" ht="18.75" customHeight="1" x14ac:dyDescent="0.35">
      <c r="T187" s="24"/>
      <c r="U187" s="24"/>
      <c r="V187" s="24"/>
      <c r="W187" s="320"/>
    </row>
    <row r="188" spans="20:23" ht="18.75" customHeight="1" x14ac:dyDescent="0.35">
      <c r="T188" s="24"/>
      <c r="U188" s="24"/>
      <c r="V188" s="24"/>
      <c r="W188" s="320"/>
    </row>
    <row r="189" spans="20:23" ht="18.75" customHeight="1" x14ac:dyDescent="0.35">
      <c r="T189" s="24"/>
      <c r="U189" s="24"/>
      <c r="V189" s="24"/>
      <c r="W189" s="320"/>
    </row>
    <row r="190" spans="20:23" ht="18.75" customHeight="1" x14ac:dyDescent="0.35">
      <c r="T190" s="24"/>
      <c r="U190" s="24"/>
      <c r="V190" s="24"/>
      <c r="W190" s="320"/>
    </row>
    <row r="191" spans="20:23" ht="18.75" customHeight="1" x14ac:dyDescent="0.35">
      <c r="T191" s="24"/>
      <c r="U191" s="24"/>
      <c r="V191" s="24"/>
      <c r="W191" s="320"/>
    </row>
    <row r="192" spans="20:23" ht="18.75" customHeight="1" x14ac:dyDescent="0.35">
      <c r="T192" s="24"/>
      <c r="U192" s="24"/>
      <c r="V192" s="24"/>
      <c r="W192" s="320"/>
    </row>
    <row r="193" spans="20:23" ht="18.75" customHeight="1" x14ac:dyDescent="0.35">
      <c r="T193" s="24"/>
      <c r="U193" s="24"/>
      <c r="V193" s="24"/>
      <c r="W193" s="320"/>
    </row>
    <row r="194" spans="20:23" ht="18.75" customHeight="1" x14ac:dyDescent="0.35">
      <c r="T194" s="24"/>
      <c r="U194" s="24"/>
      <c r="V194" s="24"/>
      <c r="W194" s="320"/>
    </row>
    <row r="195" spans="20:23" ht="18.75" customHeight="1" x14ac:dyDescent="0.35">
      <c r="T195" s="24"/>
      <c r="U195" s="24"/>
      <c r="V195" s="24"/>
      <c r="W195" s="320"/>
    </row>
    <row r="196" spans="20:23" ht="18.75" customHeight="1" x14ac:dyDescent="0.35">
      <c r="T196" s="24"/>
      <c r="U196" s="24"/>
      <c r="V196" s="24"/>
      <c r="W196" s="320"/>
    </row>
    <row r="197" spans="20:23" ht="18.75" customHeight="1" x14ac:dyDescent="0.35">
      <c r="T197" s="24"/>
      <c r="U197" s="24"/>
      <c r="V197" s="24"/>
      <c r="W197" s="320"/>
    </row>
    <row r="198" spans="20:23" ht="18.75" customHeight="1" x14ac:dyDescent="0.35">
      <c r="T198" s="24"/>
      <c r="U198" s="24"/>
      <c r="V198" s="24"/>
      <c r="W198" s="320"/>
    </row>
    <row r="199" spans="20:23" ht="18.75" customHeight="1" x14ac:dyDescent="0.35">
      <c r="T199" s="24"/>
      <c r="U199" s="24"/>
      <c r="V199" s="24"/>
      <c r="W199" s="320"/>
    </row>
    <row r="200" spans="20:23" ht="18.75" customHeight="1" x14ac:dyDescent="0.35">
      <c r="T200" s="24"/>
      <c r="U200" s="24"/>
      <c r="V200" s="24"/>
      <c r="W200" s="320"/>
    </row>
    <row r="201" spans="20:23" ht="18.75" customHeight="1" x14ac:dyDescent="0.35">
      <c r="T201" s="24"/>
      <c r="U201" s="24"/>
      <c r="V201" s="24"/>
      <c r="W201" s="320"/>
    </row>
    <row r="202" spans="20:23" ht="18.75" customHeight="1" x14ac:dyDescent="0.35">
      <c r="T202" s="24"/>
      <c r="U202" s="24"/>
      <c r="V202" s="24"/>
      <c r="W202" s="320"/>
    </row>
    <row r="203" spans="20:23" ht="18.75" customHeight="1" x14ac:dyDescent="0.35">
      <c r="T203" s="24"/>
      <c r="U203" s="24"/>
      <c r="V203" s="24"/>
      <c r="W203" s="320"/>
    </row>
    <row r="204" spans="20:23" ht="18.75" customHeight="1" x14ac:dyDescent="0.35">
      <c r="T204" s="24"/>
      <c r="U204" s="24"/>
      <c r="V204" s="24"/>
      <c r="W204" s="320"/>
    </row>
    <row r="205" spans="20:23" ht="18.75" customHeight="1" x14ac:dyDescent="0.35">
      <c r="T205" s="24"/>
      <c r="U205" s="24"/>
      <c r="V205" s="24"/>
      <c r="W205" s="320"/>
    </row>
    <row r="206" spans="20:23" ht="18.75" customHeight="1" x14ac:dyDescent="0.35">
      <c r="T206" s="24"/>
      <c r="U206" s="24"/>
      <c r="V206" s="24"/>
      <c r="W206" s="320"/>
    </row>
    <row r="207" spans="20:23" ht="18.75" customHeight="1" x14ac:dyDescent="0.35">
      <c r="T207" s="24"/>
      <c r="U207" s="24"/>
      <c r="V207" s="24"/>
      <c r="W207" s="320"/>
    </row>
    <row r="208" spans="20:23" ht="18.75" customHeight="1" x14ac:dyDescent="0.35">
      <c r="T208" s="24"/>
      <c r="U208" s="24"/>
      <c r="V208" s="24"/>
      <c r="W208" s="320"/>
    </row>
    <row r="209" spans="20:23" ht="18.75" customHeight="1" x14ac:dyDescent="0.35">
      <c r="T209" s="24"/>
      <c r="U209" s="24"/>
      <c r="V209" s="24"/>
      <c r="W209" s="320"/>
    </row>
    <row r="210" spans="20:23" ht="18.75" customHeight="1" x14ac:dyDescent="0.35">
      <c r="T210" s="24"/>
      <c r="U210" s="24"/>
      <c r="V210" s="24"/>
      <c r="W210" s="320"/>
    </row>
    <row r="211" spans="20:23" ht="18.75" customHeight="1" x14ac:dyDescent="0.35">
      <c r="T211" s="24"/>
      <c r="U211" s="24"/>
      <c r="V211" s="24"/>
      <c r="W211" s="320"/>
    </row>
    <row r="212" spans="20:23" ht="18.75" customHeight="1" x14ac:dyDescent="0.35">
      <c r="T212" s="24"/>
      <c r="U212" s="24"/>
      <c r="V212" s="24"/>
      <c r="W212" s="320"/>
    </row>
    <row r="213" spans="20:23" ht="18.75" customHeight="1" x14ac:dyDescent="0.35">
      <c r="T213" s="24"/>
      <c r="U213" s="24"/>
      <c r="V213" s="24"/>
      <c r="W213" s="320"/>
    </row>
    <row r="214" spans="20:23" ht="18.75" customHeight="1" x14ac:dyDescent="0.35">
      <c r="T214" s="24"/>
      <c r="U214" s="24"/>
      <c r="V214" s="24"/>
      <c r="W214" s="320"/>
    </row>
    <row r="215" spans="20:23" ht="18.75" customHeight="1" x14ac:dyDescent="0.35">
      <c r="T215" s="24"/>
      <c r="U215" s="24"/>
      <c r="V215" s="24"/>
      <c r="W215" s="320"/>
    </row>
    <row r="216" spans="20:23" ht="18.75" customHeight="1" x14ac:dyDescent="0.35">
      <c r="T216" s="24"/>
      <c r="U216" s="24"/>
      <c r="V216" s="24"/>
      <c r="W216" s="320"/>
    </row>
    <row r="217" spans="20:23" ht="18.75" customHeight="1" x14ac:dyDescent="0.35">
      <c r="T217" s="24"/>
      <c r="U217" s="24"/>
      <c r="V217" s="24"/>
      <c r="W217" s="320"/>
    </row>
    <row r="218" spans="20:23" ht="18.75" customHeight="1" x14ac:dyDescent="0.35">
      <c r="T218" s="24"/>
      <c r="U218" s="24"/>
      <c r="V218" s="24"/>
      <c r="W218" s="320"/>
    </row>
    <row r="219" spans="20:23" ht="18.75" customHeight="1" x14ac:dyDescent="0.35">
      <c r="T219" s="24"/>
      <c r="U219" s="24"/>
      <c r="V219" s="24"/>
      <c r="W219" s="320"/>
    </row>
    <row r="220" spans="20:23" ht="18.75" customHeight="1" x14ac:dyDescent="0.35">
      <c r="T220" s="24"/>
      <c r="U220" s="24"/>
      <c r="V220" s="24"/>
      <c r="W220" s="320"/>
    </row>
    <row r="221" spans="20:23" ht="18.75" customHeight="1" x14ac:dyDescent="0.35">
      <c r="T221" s="24"/>
      <c r="U221" s="24"/>
      <c r="V221" s="24"/>
      <c r="W221" s="320"/>
    </row>
    <row r="222" spans="20:23" ht="18.75" customHeight="1" x14ac:dyDescent="0.35">
      <c r="T222" s="24"/>
      <c r="U222" s="24"/>
      <c r="V222" s="24"/>
      <c r="W222" s="320"/>
    </row>
    <row r="223" spans="20:23" ht="18.75" customHeight="1" x14ac:dyDescent="0.35">
      <c r="T223" s="24"/>
      <c r="U223" s="24"/>
      <c r="V223" s="24"/>
      <c r="W223" s="320"/>
    </row>
    <row r="224" spans="20:23" ht="18.75" customHeight="1" x14ac:dyDescent="0.35">
      <c r="T224" s="24"/>
      <c r="U224" s="24"/>
      <c r="V224" s="24"/>
      <c r="W224" s="320"/>
    </row>
    <row r="225" spans="20:23" ht="18.75" customHeight="1" x14ac:dyDescent="0.35">
      <c r="T225" s="24"/>
      <c r="U225" s="24"/>
      <c r="V225" s="24"/>
      <c r="W225" s="320"/>
    </row>
    <row r="226" spans="20:23" ht="18.75" customHeight="1" x14ac:dyDescent="0.35">
      <c r="T226" s="24"/>
      <c r="U226" s="24"/>
      <c r="V226" s="24"/>
      <c r="W226" s="320"/>
    </row>
    <row r="227" spans="20:23" ht="18.75" customHeight="1" x14ac:dyDescent="0.35">
      <c r="T227" s="24"/>
      <c r="U227" s="24"/>
      <c r="V227" s="24"/>
      <c r="W227" s="320"/>
    </row>
    <row r="228" spans="20:23" ht="18.75" customHeight="1" x14ac:dyDescent="0.35">
      <c r="T228" s="24"/>
      <c r="U228" s="24"/>
      <c r="V228" s="24"/>
      <c r="W228" s="320"/>
    </row>
    <row r="229" spans="20:23" ht="18.75" customHeight="1" x14ac:dyDescent="0.35">
      <c r="T229" s="24"/>
      <c r="U229" s="24"/>
      <c r="V229" s="24"/>
      <c r="W229" s="320"/>
    </row>
    <row r="230" spans="20:23" ht="18.75" customHeight="1" x14ac:dyDescent="0.35">
      <c r="T230" s="24"/>
      <c r="U230" s="24"/>
      <c r="V230" s="24"/>
      <c r="W230" s="320"/>
    </row>
    <row r="231" spans="20:23" ht="18.75" customHeight="1" x14ac:dyDescent="0.35">
      <c r="T231" s="24"/>
      <c r="U231" s="24"/>
      <c r="V231" s="24"/>
      <c r="W231" s="320"/>
    </row>
    <row r="232" spans="20:23" ht="18.75" customHeight="1" x14ac:dyDescent="0.35">
      <c r="T232" s="24"/>
      <c r="U232" s="24"/>
      <c r="V232" s="24"/>
      <c r="W232" s="320"/>
    </row>
    <row r="233" spans="20:23" ht="18.75" customHeight="1" x14ac:dyDescent="0.35">
      <c r="T233" s="24"/>
      <c r="U233" s="24"/>
      <c r="V233" s="24"/>
      <c r="W233" s="320"/>
    </row>
    <row r="234" spans="20:23" ht="18.75" customHeight="1" x14ac:dyDescent="0.35">
      <c r="T234" s="24"/>
      <c r="U234" s="24"/>
      <c r="V234" s="24"/>
      <c r="W234" s="320"/>
    </row>
    <row r="235" spans="20:23" ht="18.75" customHeight="1" x14ac:dyDescent="0.35">
      <c r="T235" s="24"/>
      <c r="U235" s="24"/>
      <c r="V235" s="24"/>
      <c r="W235" s="320"/>
    </row>
    <row r="236" spans="20:23" ht="18.75" customHeight="1" x14ac:dyDescent="0.35">
      <c r="T236" s="24"/>
      <c r="U236" s="24"/>
      <c r="V236" s="24"/>
      <c r="W236" s="320"/>
    </row>
    <row r="237" spans="20:23" ht="18.75" customHeight="1" x14ac:dyDescent="0.35">
      <c r="T237" s="24"/>
      <c r="U237" s="24"/>
      <c r="V237" s="24"/>
      <c r="W237" s="320"/>
    </row>
    <row r="238" spans="20:23" ht="18.75" customHeight="1" x14ac:dyDescent="0.35">
      <c r="T238" s="24"/>
      <c r="U238" s="24"/>
      <c r="V238" s="24"/>
      <c r="W238" s="320"/>
    </row>
    <row r="239" spans="20:23" ht="18.75" customHeight="1" x14ac:dyDescent="0.35">
      <c r="T239" s="24"/>
      <c r="U239" s="24"/>
      <c r="V239" s="24"/>
      <c r="W239" s="320"/>
    </row>
    <row r="240" spans="20:23" ht="18.75" customHeight="1" x14ac:dyDescent="0.35">
      <c r="T240" s="24"/>
      <c r="U240" s="24"/>
      <c r="V240" s="24"/>
      <c r="W240" s="320"/>
    </row>
    <row r="241" spans="20:23" ht="18.75" customHeight="1" x14ac:dyDescent="0.35">
      <c r="T241" s="24"/>
      <c r="U241" s="24"/>
      <c r="V241" s="24"/>
      <c r="W241" s="320"/>
    </row>
    <row r="242" spans="20:23" ht="18.75" customHeight="1" x14ac:dyDescent="0.35">
      <c r="T242" s="24"/>
      <c r="U242" s="24"/>
      <c r="V242" s="24"/>
      <c r="W242" s="320"/>
    </row>
    <row r="243" spans="20:23" ht="18.75" customHeight="1" x14ac:dyDescent="0.35">
      <c r="T243" s="24"/>
      <c r="U243" s="24"/>
      <c r="V243" s="24"/>
      <c r="W243" s="320"/>
    </row>
    <row r="244" spans="20:23" ht="18.75" customHeight="1" x14ac:dyDescent="0.35">
      <c r="T244" s="24"/>
      <c r="U244" s="24"/>
      <c r="V244" s="24"/>
      <c r="W244" s="320"/>
    </row>
    <row r="245" spans="20:23" ht="18.75" customHeight="1" x14ac:dyDescent="0.35">
      <c r="T245" s="24"/>
      <c r="U245" s="24"/>
      <c r="V245" s="24"/>
      <c r="W245" s="320"/>
    </row>
    <row r="246" spans="20:23" ht="18.75" customHeight="1" x14ac:dyDescent="0.35">
      <c r="T246" s="24"/>
      <c r="U246" s="24"/>
      <c r="V246" s="24"/>
      <c r="W246" s="320"/>
    </row>
    <row r="247" spans="20:23" ht="18.75" customHeight="1" x14ac:dyDescent="0.35">
      <c r="T247" s="24"/>
      <c r="U247" s="24"/>
      <c r="V247" s="24"/>
      <c r="W247" s="320"/>
    </row>
    <row r="248" spans="20:23" ht="18.75" customHeight="1" x14ac:dyDescent="0.35">
      <c r="T248" s="24"/>
      <c r="U248" s="24"/>
      <c r="V248" s="24"/>
      <c r="W248" s="320"/>
    </row>
    <row r="249" spans="20:23" ht="18.75" customHeight="1" x14ac:dyDescent="0.35">
      <c r="T249" s="24"/>
      <c r="U249" s="24"/>
      <c r="V249" s="24"/>
      <c r="W249" s="320"/>
    </row>
    <row r="250" spans="20:23" ht="18.75" customHeight="1" x14ac:dyDescent="0.35">
      <c r="T250" s="24"/>
      <c r="U250" s="24"/>
      <c r="V250" s="24"/>
      <c r="W250" s="320"/>
    </row>
    <row r="251" spans="20:23" ht="18.75" customHeight="1" x14ac:dyDescent="0.35">
      <c r="T251" s="24"/>
      <c r="U251" s="24"/>
      <c r="V251" s="24"/>
      <c r="W251" s="320"/>
    </row>
    <row r="252" spans="20:23" ht="18.75" customHeight="1" x14ac:dyDescent="0.35">
      <c r="T252" s="24"/>
      <c r="U252" s="24"/>
      <c r="V252" s="24"/>
      <c r="W252" s="320"/>
    </row>
    <row r="253" spans="20:23" ht="18.75" customHeight="1" x14ac:dyDescent="0.35">
      <c r="T253" s="24"/>
      <c r="U253" s="24"/>
      <c r="V253" s="24"/>
      <c r="W253" s="320"/>
    </row>
    <row r="254" spans="20:23" ht="18.75" customHeight="1" x14ac:dyDescent="0.35">
      <c r="T254" s="24"/>
      <c r="U254" s="24"/>
      <c r="V254" s="24"/>
      <c r="W254" s="320"/>
    </row>
    <row r="255" spans="20:23" ht="18.75" customHeight="1" x14ac:dyDescent="0.35">
      <c r="T255" s="24"/>
      <c r="U255" s="24"/>
      <c r="V255" s="24"/>
      <c r="W255" s="320"/>
    </row>
    <row r="256" spans="20:23" ht="18.75" customHeight="1" x14ac:dyDescent="0.35">
      <c r="T256" s="24"/>
      <c r="U256" s="24"/>
      <c r="V256" s="24"/>
      <c r="W256" s="320"/>
    </row>
    <row r="257" spans="20:23" ht="18.75" customHeight="1" x14ac:dyDescent="0.35">
      <c r="T257" s="24"/>
      <c r="U257" s="24"/>
      <c r="V257" s="24"/>
      <c r="W257" s="320"/>
    </row>
    <row r="258" spans="20:23" ht="18.75" customHeight="1" x14ac:dyDescent="0.35">
      <c r="T258" s="24"/>
      <c r="U258" s="24"/>
      <c r="V258" s="24"/>
      <c r="W258" s="320"/>
    </row>
    <row r="259" spans="20:23" ht="18.75" customHeight="1" x14ac:dyDescent="0.35">
      <c r="T259" s="24"/>
      <c r="U259" s="24"/>
      <c r="V259" s="24"/>
      <c r="W259" s="320"/>
    </row>
    <row r="260" spans="20:23" ht="18.75" customHeight="1" x14ac:dyDescent="0.35">
      <c r="T260" s="24"/>
      <c r="U260" s="24"/>
      <c r="V260" s="24"/>
      <c r="W260" s="320"/>
    </row>
    <row r="261" spans="20:23" ht="18.75" customHeight="1" x14ac:dyDescent="0.35">
      <c r="T261" s="24"/>
      <c r="U261" s="24"/>
      <c r="V261" s="24"/>
      <c r="W261" s="320"/>
    </row>
    <row r="262" spans="20:23" ht="18.75" customHeight="1" x14ac:dyDescent="0.35">
      <c r="T262" s="24"/>
      <c r="U262" s="24"/>
      <c r="V262" s="24"/>
      <c r="W262" s="320"/>
    </row>
    <row r="263" spans="20:23" ht="18.75" customHeight="1" x14ac:dyDescent="0.35">
      <c r="T263" s="24"/>
      <c r="U263" s="24"/>
      <c r="V263" s="24"/>
      <c r="W263" s="320"/>
    </row>
    <row r="264" spans="20:23" ht="18.75" customHeight="1" x14ac:dyDescent="0.35">
      <c r="T264" s="24"/>
      <c r="U264" s="24"/>
      <c r="V264" s="24"/>
      <c r="W264" s="320"/>
    </row>
    <row r="265" spans="20:23" ht="18.75" customHeight="1" x14ac:dyDescent="0.35">
      <c r="T265" s="24"/>
      <c r="U265" s="24"/>
      <c r="V265" s="24"/>
      <c r="W265" s="320"/>
    </row>
    <row r="266" spans="20:23" ht="18.75" customHeight="1" x14ac:dyDescent="0.35">
      <c r="T266" s="24"/>
      <c r="U266" s="24"/>
      <c r="V266" s="24"/>
      <c r="W266" s="320"/>
    </row>
    <row r="267" spans="20:23" ht="18.75" customHeight="1" x14ac:dyDescent="0.35">
      <c r="T267" s="24"/>
      <c r="U267" s="24"/>
      <c r="V267" s="24"/>
      <c r="W267" s="320"/>
    </row>
    <row r="268" spans="20:23" ht="18.75" customHeight="1" x14ac:dyDescent="0.35">
      <c r="T268" s="24"/>
      <c r="U268" s="24"/>
      <c r="V268" s="24"/>
      <c r="W268" s="320"/>
    </row>
    <row r="269" spans="20:23" ht="18.75" customHeight="1" x14ac:dyDescent="0.35">
      <c r="T269" s="24"/>
      <c r="U269" s="24"/>
      <c r="V269" s="24"/>
      <c r="W269" s="320"/>
    </row>
    <row r="270" spans="20:23" ht="18.75" customHeight="1" x14ac:dyDescent="0.35">
      <c r="T270" s="24"/>
      <c r="U270" s="24"/>
      <c r="V270" s="24"/>
      <c r="W270" s="320"/>
    </row>
    <row r="271" spans="20:23" ht="18.75" customHeight="1" x14ac:dyDescent="0.35">
      <c r="T271" s="24"/>
      <c r="U271" s="24"/>
      <c r="V271" s="24"/>
      <c r="W271" s="320"/>
    </row>
    <row r="272" spans="20:23" ht="18.75" customHeight="1" x14ac:dyDescent="0.35">
      <c r="T272" s="24"/>
      <c r="U272" s="24"/>
      <c r="V272" s="24"/>
      <c r="W272" s="320"/>
    </row>
    <row r="273" spans="20:23" ht="18.75" customHeight="1" x14ac:dyDescent="0.35">
      <c r="T273" s="24"/>
      <c r="U273" s="24"/>
      <c r="V273" s="24"/>
      <c r="W273" s="320"/>
    </row>
    <row r="274" spans="20:23" ht="18.75" customHeight="1" x14ac:dyDescent="0.35">
      <c r="T274" s="24"/>
      <c r="U274" s="24"/>
      <c r="V274" s="24"/>
      <c r="W274" s="320"/>
    </row>
    <row r="275" spans="20:23" ht="18.75" customHeight="1" x14ac:dyDescent="0.35">
      <c r="T275" s="24"/>
      <c r="U275" s="24"/>
      <c r="V275" s="24"/>
      <c r="W275" s="320"/>
    </row>
    <row r="276" spans="20:23" ht="18.75" customHeight="1" x14ac:dyDescent="0.35">
      <c r="T276" s="24"/>
      <c r="U276" s="24"/>
      <c r="V276" s="24"/>
      <c r="W276" s="320"/>
    </row>
    <row r="277" spans="20:23" ht="18.75" customHeight="1" x14ac:dyDescent="0.35">
      <c r="T277" s="24"/>
      <c r="U277" s="24"/>
      <c r="V277" s="24"/>
      <c r="W277" s="320"/>
    </row>
    <row r="278" spans="20:23" ht="18.75" customHeight="1" x14ac:dyDescent="0.35">
      <c r="T278" s="24"/>
      <c r="U278" s="24"/>
      <c r="V278" s="24"/>
      <c r="W278" s="320"/>
    </row>
    <row r="279" spans="20:23" ht="18.75" customHeight="1" x14ac:dyDescent="0.35">
      <c r="T279" s="24"/>
      <c r="U279" s="24"/>
      <c r="V279" s="24"/>
      <c r="W279" s="320"/>
    </row>
    <row r="280" spans="20:23" ht="18.75" customHeight="1" x14ac:dyDescent="0.35">
      <c r="T280" s="24"/>
      <c r="U280" s="24"/>
      <c r="V280" s="24"/>
      <c r="W280" s="320"/>
    </row>
    <row r="281" spans="20:23" ht="18.75" customHeight="1" x14ac:dyDescent="0.35">
      <c r="T281" s="24"/>
      <c r="U281" s="24"/>
      <c r="V281" s="24"/>
      <c r="W281" s="320"/>
    </row>
    <row r="282" spans="20:23" ht="18.75" customHeight="1" x14ac:dyDescent="0.35">
      <c r="T282" s="24"/>
      <c r="U282" s="24"/>
      <c r="V282" s="24"/>
      <c r="W282" s="320"/>
    </row>
    <row r="283" spans="20:23" ht="18.75" customHeight="1" x14ac:dyDescent="0.35">
      <c r="T283" s="24"/>
      <c r="U283" s="24"/>
      <c r="V283" s="24"/>
      <c r="W283" s="320"/>
    </row>
    <row r="284" spans="20:23" ht="18.75" customHeight="1" x14ac:dyDescent="0.35">
      <c r="T284" s="24"/>
      <c r="U284" s="24"/>
      <c r="V284" s="24"/>
      <c r="W284" s="320"/>
    </row>
    <row r="285" spans="20:23" ht="18.75" customHeight="1" x14ac:dyDescent="0.35">
      <c r="T285" s="24"/>
      <c r="U285" s="24"/>
      <c r="V285" s="24"/>
      <c r="W285" s="320"/>
    </row>
    <row r="286" spans="20:23" ht="18.75" customHeight="1" x14ac:dyDescent="0.35">
      <c r="T286" s="24"/>
      <c r="U286" s="24"/>
      <c r="V286" s="24"/>
      <c r="W286" s="320"/>
    </row>
    <row r="287" spans="20:23" ht="18.75" customHeight="1" x14ac:dyDescent="0.35">
      <c r="T287" s="24"/>
      <c r="U287" s="24"/>
      <c r="V287" s="24"/>
      <c r="W287" s="320"/>
    </row>
    <row r="288" spans="20:23" ht="18.75" customHeight="1" x14ac:dyDescent="0.35">
      <c r="T288" s="24"/>
      <c r="U288" s="24"/>
      <c r="V288" s="24"/>
      <c r="W288" s="320"/>
    </row>
    <row r="289" spans="20:23" ht="18.75" customHeight="1" x14ac:dyDescent="0.35">
      <c r="T289" s="24"/>
      <c r="U289" s="24"/>
      <c r="V289" s="24"/>
      <c r="W289" s="320"/>
    </row>
    <row r="290" spans="20:23" ht="18.75" customHeight="1" x14ac:dyDescent="0.35">
      <c r="T290" s="24"/>
      <c r="U290" s="24"/>
      <c r="V290" s="24"/>
      <c r="W290" s="320"/>
    </row>
    <row r="291" spans="20:23" ht="18.75" customHeight="1" x14ac:dyDescent="0.35">
      <c r="T291" s="24"/>
      <c r="U291" s="24"/>
      <c r="V291" s="24"/>
      <c r="W291" s="320"/>
    </row>
    <row r="292" spans="20:23" ht="18.75" customHeight="1" x14ac:dyDescent="0.35">
      <c r="T292" s="24"/>
      <c r="U292" s="24"/>
      <c r="V292" s="24"/>
      <c r="W292" s="320"/>
    </row>
    <row r="293" spans="20:23" ht="18.75" customHeight="1" x14ac:dyDescent="0.35">
      <c r="T293" s="24"/>
      <c r="U293" s="24"/>
      <c r="V293" s="24"/>
      <c r="W293" s="320"/>
    </row>
    <row r="294" spans="20:23" ht="18.75" customHeight="1" x14ac:dyDescent="0.35">
      <c r="T294" s="24"/>
      <c r="U294" s="24"/>
      <c r="V294" s="24"/>
      <c r="W294" s="320"/>
    </row>
    <row r="295" spans="20:23" ht="18.75" customHeight="1" x14ac:dyDescent="0.35">
      <c r="T295" s="24"/>
      <c r="U295" s="24"/>
      <c r="V295" s="24"/>
      <c r="W295" s="320"/>
    </row>
    <row r="296" spans="20:23" ht="18.75" customHeight="1" x14ac:dyDescent="0.35">
      <c r="T296" s="24"/>
      <c r="U296" s="24"/>
      <c r="V296" s="24"/>
      <c r="W296" s="320"/>
    </row>
    <row r="297" spans="20:23" ht="18.75" customHeight="1" x14ac:dyDescent="0.35">
      <c r="T297" s="24"/>
      <c r="U297" s="24"/>
      <c r="V297" s="24"/>
      <c r="W297" s="320"/>
    </row>
    <row r="298" spans="20:23" ht="18.75" customHeight="1" x14ac:dyDescent="0.35">
      <c r="T298" s="24"/>
      <c r="U298" s="24"/>
      <c r="V298" s="24"/>
      <c r="W298" s="320"/>
    </row>
    <row r="299" spans="20:23" ht="18.75" customHeight="1" x14ac:dyDescent="0.35">
      <c r="T299" s="24"/>
      <c r="U299" s="24"/>
      <c r="V299" s="24"/>
      <c r="W299" s="320"/>
    </row>
    <row r="300" spans="20:23" ht="18.75" customHeight="1" x14ac:dyDescent="0.35">
      <c r="T300" s="24"/>
      <c r="U300" s="24"/>
      <c r="V300" s="24"/>
      <c r="W300" s="320"/>
    </row>
    <row r="301" spans="20:23" ht="18.75" customHeight="1" x14ac:dyDescent="0.35">
      <c r="T301" s="24"/>
      <c r="U301" s="24"/>
      <c r="V301" s="24"/>
      <c r="W301" s="320"/>
    </row>
    <row r="302" spans="20:23" ht="18.75" customHeight="1" x14ac:dyDescent="0.35">
      <c r="T302" s="24"/>
      <c r="U302" s="24"/>
      <c r="V302" s="24"/>
      <c r="W302" s="320"/>
    </row>
    <row r="303" spans="20:23" ht="18.75" customHeight="1" x14ac:dyDescent="0.35">
      <c r="T303" s="24"/>
      <c r="U303" s="24"/>
      <c r="V303" s="24"/>
      <c r="W303" s="320"/>
    </row>
    <row r="304" spans="20:23" ht="18.75" customHeight="1" x14ac:dyDescent="0.35">
      <c r="T304" s="24"/>
      <c r="U304" s="24"/>
      <c r="V304" s="24"/>
      <c r="W304" s="320"/>
    </row>
    <row r="305" spans="20:23" ht="18.75" customHeight="1" x14ac:dyDescent="0.35">
      <c r="T305" s="24"/>
      <c r="U305" s="24"/>
      <c r="V305" s="24"/>
      <c r="W305" s="320"/>
    </row>
    <row r="306" spans="20:23" ht="18.75" customHeight="1" x14ac:dyDescent="0.35">
      <c r="T306" s="24"/>
      <c r="U306" s="24"/>
      <c r="V306" s="24"/>
      <c r="W306" s="320"/>
    </row>
    <row r="307" spans="20:23" ht="18.75" customHeight="1" x14ac:dyDescent="0.35">
      <c r="T307" s="24"/>
      <c r="U307" s="24"/>
      <c r="V307" s="24"/>
      <c r="W307" s="320"/>
    </row>
    <row r="308" spans="20:23" ht="18.75" customHeight="1" x14ac:dyDescent="0.35">
      <c r="T308" s="24"/>
      <c r="U308" s="24"/>
      <c r="V308" s="24"/>
      <c r="W308" s="320"/>
    </row>
    <row r="309" spans="20:23" ht="18.75" customHeight="1" x14ac:dyDescent="0.35">
      <c r="T309" s="24"/>
      <c r="U309" s="24"/>
      <c r="V309" s="24"/>
      <c r="W309" s="320"/>
    </row>
    <row r="310" spans="20:23" ht="18.75" customHeight="1" x14ac:dyDescent="0.35">
      <c r="T310" s="24"/>
      <c r="U310" s="24"/>
      <c r="V310" s="24"/>
      <c r="W310" s="320"/>
    </row>
    <row r="311" spans="20:23" ht="18.75" customHeight="1" x14ac:dyDescent="0.35">
      <c r="T311" s="24"/>
      <c r="U311" s="24"/>
      <c r="V311" s="24"/>
      <c r="W311" s="320"/>
    </row>
    <row r="312" spans="20:23" ht="18.75" customHeight="1" x14ac:dyDescent="0.35">
      <c r="T312" s="24"/>
      <c r="U312" s="24"/>
      <c r="V312" s="24"/>
      <c r="W312" s="320"/>
    </row>
    <row r="313" spans="20:23" ht="18.75" customHeight="1" x14ac:dyDescent="0.35">
      <c r="T313" s="24"/>
      <c r="U313" s="24"/>
      <c r="V313" s="24"/>
      <c r="W313" s="320"/>
    </row>
    <row r="314" spans="20:23" ht="18.75" customHeight="1" x14ac:dyDescent="0.35">
      <c r="T314" s="24"/>
      <c r="U314" s="24"/>
      <c r="V314" s="24"/>
      <c r="W314" s="320"/>
    </row>
    <row r="315" spans="20:23" ht="18.75" customHeight="1" x14ac:dyDescent="0.35">
      <c r="T315" s="24"/>
      <c r="U315" s="24"/>
      <c r="V315" s="24"/>
      <c r="W315" s="320"/>
    </row>
    <row r="316" spans="20:23" ht="18.75" customHeight="1" x14ac:dyDescent="0.35">
      <c r="T316" s="24"/>
      <c r="U316" s="24"/>
      <c r="V316" s="24"/>
      <c r="W316" s="320"/>
    </row>
    <row r="317" spans="20:23" ht="18.75" customHeight="1" x14ac:dyDescent="0.35">
      <c r="T317" s="24"/>
      <c r="U317" s="24"/>
      <c r="V317" s="24"/>
      <c r="W317" s="320"/>
    </row>
    <row r="318" spans="20:23" ht="18.75" customHeight="1" x14ac:dyDescent="0.35">
      <c r="T318" s="24"/>
      <c r="U318" s="24"/>
      <c r="V318" s="24"/>
      <c r="W318" s="320"/>
    </row>
    <row r="319" spans="20:23" ht="18.75" customHeight="1" x14ac:dyDescent="0.35">
      <c r="T319" s="24"/>
      <c r="U319" s="24"/>
      <c r="V319" s="24"/>
      <c r="W319" s="320"/>
    </row>
    <row r="320" spans="20:23" ht="18.75" customHeight="1" x14ac:dyDescent="0.35">
      <c r="T320" s="24"/>
      <c r="U320" s="24"/>
      <c r="V320" s="24"/>
      <c r="W320" s="320"/>
    </row>
    <row r="321" spans="20:23" ht="18.75" customHeight="1" x14ac:dyDescent="0.35">
      <c r="T321" s="24"/>
      <c r="U321" s="24"/>
      <c r="V321" s="24"/>
      <c r="W321" s="320"/>
    </row>
    <row r="322" spans="20:23" ht="18.75" customHeight="1" x14ac:dyDescent="0.35">
      <c r="T322" s="24"/>
      <c r="U322" s="24"/>
      <c r="V322" s="24"/>
      <c r="W322" s="320"/>
    </row>
    <row r="323" spans="20:23" ht="18.75" customHeight="1" x14ac:dyDescent="0.35">
      <c r="T323" s="24"/>
      <c r="U323" s="24"/>
      <c r="V323" s="24"/>
      <c r="W323" s="320"/>
    </row>
    <row r="324" spans="20:23" ht="18.75" customHeight="1" x14ac:dyDescent="0.35">
      <c r="T324" s="24"/>
      <c r="U324" s="24"/>
      <c r="V324" s="24"/>
      <c r="W324" s="320"/>
    </row>
    <row r="325" spans="20:23" ht="18.75" customHeight="1" x14ac:dyDescent="0.35">
      <c r="T325" s="24"/>
      <c r="U325" s="24"/>
      <c r="V325" s="24"/>
      <c r="W325" s="320"/>
    </row>
    <row r="326" spans="20:23" ht="18.75" customHeight="1" x14ac:dyDescent="0.35">
      <c r="T326" s="24"/>
      <c r="U326" s="24"/>
      <c r="V326" s="24"/>
      <c r="W326" s="320"/>
    </row>
    <row r="327" spans="20:23" ht="18.75" customHeight="1" x14ac:dyDescent="0.35">
      <c r="T327" s="24"/>
      <c r="U327" s="24"/>
      <c r="V327" s="24"/>
      <c r="W327" s="320"/>
    </row>
    <row r="328" spans="20:23" ht="18.75" customHeight="1" x14ac:dyDescent="0.35">
      <c r="T328" s="24"/>
      <c r="U328" s="24"/>
      <c r="V328" s="24"/>
      <c r="W328" s="320"/>
    </row>
    <row r="329" spans="20:23" ht="18.75" customHeight="1" x14ac:dyDescent="0.35">
      <c r="T329" s="24"/>
      <c r="U329" s="24"/>
      <c r="V329" s="24"/>
      <c r="W329" s="320"/>
    </row>
    <row r="330" spans="20:23" ht="18.75" customHeight="1" x14ac:dyDescent="0.35">
      <c r="T330" s="24"/>
      <c r="U330" s="24"/>
      <c r="V330" s="24"/>
      <c r="W330" s="320"/>
    </row>
    <row r="331" spans="20:23" ht="18.75" customHeight="1" x14ac:dyDescent="0.35">
      <c r="T331" s="24"/>
      <c r="U331" s="24"/>
      <c r="V331" s="24"/>
      <c r="W331" s="320"/>
    </row>
    <row r="332" spans="20:23" ht="18.75" customHeight="1" x14ac:dyDescent="0.35">
      <c r="T332" s="24"/>
      <c r="U332" s="24"/>
      <c r="V332" s="24"/>
      <c r="W332" s="320"/>
    </row>
    <row r="333" spans="20:23" ht="18.75" customHeight="1" x14ac:dyDescent="0.35">
      <c r="T333" s="24"/>
      <c r="U333" s="24"/>
      <c r="V333" s="24"/>
      <c r="W333" s="320"/>
    </row>
    <row r="334" spans="20:23" ht="18.75" customHeight="1" x14ac:dyDescent="0.35">
      <c r="T334" s="24"/>
      <c r="U334" s="24"/>
      <c r="V334" s="24"/>
      <c r="W334" s="320"/>
    </row>
    <row r="335" spans="20:23" ht="18.75" customHeight="1" x14ac:dyDescent="0.35">
      <c r="T335" s="24"/>
      <c r="U335" s="24"/>
      <c r="V335" s="24"/>
      <c r="W335" s="320"/>
    </row>
    <row r="336" spans="20:23" ht="18.75" customHeight="1" x14ac:dyDescent="0.35">
      <c r="T336" s="24"/>
      <c r="U336" s="24"/>
      <c r="V336" s="24"/>
      <c r="W336" s="320"/>
    </row>
    <row r="337" spans="20:23" ht="18.75" customHeight="1" x14ac:dyDescent="0.35">
      <c r="T337" s="24"/>
      <c r="U337" s="24"/>
      <c r="V337" s="24"/>
      <c r="W337" s="320"/>
    </row>
    <row r="338" spans="20:23" ht="18.75" customHeight="1" x14ac:dyDescent="0.35">
      <c r="T338" s="24"/>
      <c r="U338" s="24"/>
      <c r="V338" s="24"/>
      <c r="W338" s="320"/>
    </row>
    <row r="339" spans="20:23" ht="18.75" customHeight="1" x14ac:dyDescent="0.35">
      <c r="T339" s="24"/>
      <c r="U339" s="24"/>
      <c r="V339" s="24"/>
      <c r="W339" s="320"/>
    </row>
    <row r="340" spans="20:23" ht="18.75" customHeight="1" x14ac:dyDescent="0.35">
      <c r="T340" s="24"/>
      <c r="U340" s="24"/>
      <c r="V340" s="24"/>
      <c r="W340" s="320"/>
    </row>
    <row r="341" spans="20:23" ht="18.75" customHeight="1" x14ac:dyDescent="0.35">
      <c r="T341" s="24"/>
      <c r="U341" s="24"/>
      <c r="V341" s="24"/>
      <c r="W341" s="320"/>
    </row>
    <row r="342" spans="20:23" ht="18.75" customHeight="1" x14ac:dyDescent="0.35">
      <c r="T342" s="24"/>
      <c r="U342" s="24"/>
      <c r="V342" s="24"/>
      <c r="W342" s="320"/>
    </row>
    <row r="343" spans="20:23" ht="18.75" customHeight="1" x14ac:dyDescent="0.35">
      <c r="T343" s="24"/>
      <c r="U343" s="24"/>
      <c r="V343" s="24"/>
      <c r="W343" s="320"/>
    </row>
    <row r="344" spans="20:23" ht="18.75" customHeight="1" x14ac:dyDescent="0.35">
      <c r="T344" s="24"/>
      <c r="U344" s="24"/>
      <c r="V344" s="24"/>
      <c r="W344" s="320"/>
    </row>
    <row r="345" spans="20:23" ht="18.75" customHeight="1" x14ac:dyDescent="0.35">
      <c r="T345" s="24"/>
      <c r="U345" s="24"/>
      <c r="V345" s="24"/>
      <c r="W345" s="320"/>
    </row>
    <row r="346" spans="20:23" ht="18.75" customHeight="1" x14ac:dyDescent="0.35">
      <c r="T346" s="24"/>
      <c r="U346" s="24"/>
      <c r="V346" s="24"/>
      <c r="W346" s="320"/>
    </row>
    <row r="347" spans="20:23" ht="18.75" customHeight="1" x14ac:dyDescent="0.35">
      <c r="T347" s="24"/>
      <c r="U347" s="24"/>
      <c r="V347" s="24"/>
      <c r="W347" s="320"/>
    </row>
    <row r="348" spans="20:23" ht="18.75" customHeight="1" x14ac:dyDescent="0.35">
      <c r="T348" s="24"/>
      <c r="U348" s="24"/>
      <c r="V348" s="24"/>
      <c r="W348" s="320"/>
    </row>
    <row r="349" spans="20:23" ht="18.75" customHeight="1" x14ac:dyDescent="0.35">
      <c r="T349" s="24"/>
      <c r="U349" s="24"/>
      <c r="V349" s="24"/>
      <c r="W349" s="320"/>
    </row>
    <row r="350" spans="20:23" ht="18.75" customHeight="1" x14ac:dyDescent="0.35">
      <c r="T350" s="24"/>
      <c r="U350" s="24"/>
      <c r="V350" s="24"/>
      <c r="W350" s="320"/>
    </row>
    <row r="351" spans="20:23" ht="18.75" customHeight="1" x14ac:dyDescent="0.35">
      <c r="T351" s="24"/>
      <c r="U351" s="24"/>
      <c r="V351" s="24"/>
      <c r="W351" s="320"/>
    </row>
    <row r="352" spans="20:23" ht="18.75" customHeight="1" x14ac:dyDescent="0.35">
      <c r="T352" s="24"/>
      <c r="U352" s="24"/>
      <c r="V352" s="24"/>
      <c r="W352" s="320"/>
    </row>
    <row r="353" spans="20:23" ht="18.75" customHeight="1" x14ac:dyDescent="0.35">
      <c r="T353" s="24"/>
      <c r="U353" s="24"/>
      <c r="V353" s="24"/>
      <c r="W353" s="320"/>
    </row>
    <row r="354" spans="20:23" ht="18.75" customHeight="1" x14ac:dyDescent="0.35">
      <c r="T354" s="24"/>
      <c r="U354" s="24"/>
      <c r="V354" s="24"/>
      <c r="W354" s="320"/>
    </row>
    <row r="355" spans="20:23" ht="18.75" customHeight="1" x14ac:dyDescent="0.35">
      <c r="T355" s="24"/>
      <c r="U355" s="24"/>
      <c r="V355" s="24"/>
      <c r="W355" s="320"/>
    </row>
    <row r="356" spans="20:23" ht="18.75" customHeight="1" x14ac:dyDescent="0.35">
      <c r="T356" s="24"/>
      <c r="U356" s="24"/>
      <c r="V356" s="24"/>
      <c r="W356" s="320"/>
    </row>
    <row r="357" spans="20:23" ht="18.75" customHeight="1" x14ac:dyDescent="0.35">
      <c r="T357" s="24"/>
      <c r="U357" s="24"/>
      <c r="V357" s="24"/>
      <c r="W357" s="320"/>
    </row>
    <row r="358" spans="20:23" ht="18.75" customHeight="1" x14ac:dyDescent="0.35">
      <c r="T358" s="24"/>
      <c r="U358" s="24"/>
      <c r="V358" s="24"/>
      <c r="W358" s="320"/>
    </row>
    <row r="359" spans="20:23" ht="18.75" customHeight="1" x14ac:dyDescent="0.35">
      <c r="T359" s="24"/>
      <c r="U359" s="24"/>
      <c r="V359" s="24"/>
      <c r="W359" s="320"/>
    </row>
    <row r="360" spans="20:23" ht="18.75" customHeight="1" x14ac:dyDescent="0.35">
      <c r="T360" s="24"/>
      <c r="U360" s="24"/>
      <c r="V360" s="24"/>
      <c r="W360" s="320"/>
    </row>
    <row r="361" spans="20:23" ht="18.75" customHeight="1" x14ac:dyDescent="0.35">
      <c r="T361" s="24"/>
      <c r="U361" s="24"/>
      <c r="V361" s="24"/>
      <c r="W361" s="320"/>
    </row>
    <row r="362" spans="20:23" ht="18.75" customHeight="1" x14ac:dyDescent="0.35">
      <c r="T362" s="24"/>
      <c r="U362" s="24"/>
      <c r="V362" s="24"/>
      <c r="W362" s="320"/>
    </row>
    <row r="363" spans="20:23" ht="18.75" customHeight="1" x14ac:dyDescent="0.35">
      <c r="T363" s="24"/>
      <c r="U363" s="24"/>
      <c r="V363" s="24"/>
      <c r="W363" s="320"/>
    </row>
    <row r="364" spans="20:23" ht="18.75" customHeight="1" x14ac:dyDescent="0.35">
      <c r="T364" s="24"/>
      <c r="U364" s="24"/>
      <c r="V364" s="24"/>
      <c r="W364" s="320"/>
    </row>
    <row r="365" spans="20:23" ht="18.75" customHeight="1" x14ac:dyDescent="0.35">
      <c r="T365" s="24"/>
      <c r="U365" s="24"/>
      <c r="V365" s="24"/>
      <c r="W365" s="320"/>
    </row>
    <row r="366" spans="20:23" ht="18.75" customHeight="1" x14ac:dyDescent="0.35">
      <c r="T366" s="24"/>
      <c r="U366" s="24"/>
      <c r="V366" s="24"/>
      <c r="W366" s="320"/>
    </row>
    <row r="367" spans="20:23" ht="18.75" customHeight="1" x14ac:dyDescent="0.35">
      <c r="T367" s="24"/>
      <c r="U367" s="24"/>
      <c r="V367" s="24"/>
      <c r="W367" s="320"/>
    </row>
    <row r="368" spans="20:23" ht="18.75" customHeight="1" x14ac:dyDescent="0.35">
      <c r="T368" s="24"/>
      <c r="U368" s="24"/>
      <c r="V368" s="24"/>
      <c r="W368" s="320"/>
    </row>
    <row r="369" spans="20:23" ht="18.75" customHeight="1" x14ac:dyDescent="0.35">
      <c r="T369" s="24"/>
      <c r="U369" s="24"/>
      <c r="V369" s="24"/>
      <c r="W369" s="320"/>
    </row>
    <row r="370" spans="20:23" ht="18.75" customHeight="1" x14ac:dyDescent="0.35">
      <c r="T370" s="24"/>
      <c r="U370" s="24"/>
      <c r="V370" s="24"/>
      <c r="W370" s="320"/>
    </row>
    <row r="371" spans="20:23" ht="18.75" customHeight="1" x14ac:dyDescent="0.35">
      <c r="T371" s="24"/>
      <c r="U371" s="24"/>
      <c r="V371" s="24"/>
      <c r="W371" s="320"/>
    </row>
    <row r="372" spans="20:23" ht="18.75" customHeight="1" x14ac:dyDescent="0.35">
      <c r="T372" s="24"/>
      <c r="U372" s="24"/>
      <c r="V372" s="24"/>
      <c r="W372" s="320"/>
    </row>
    <row r="373" spans="20:23" ht="18.75" customHeight="1" x14ac:dyDescent="0.35">
      <c r="T373" s="24"/>
      <c r="U373" s="24"/>
      <c r="V373" s="24"/>
      <c r="W373" s="320"/>
    </row>
    <row r="374" spans="20:23" ht="18.75" customHeight="1" x14ac:dyDescent="0.35">
      <c r="T374" s="24"/>
      <c r="U374" s="24"/>
      <c r="V374" s="24"/>
      <c r="W374" s="320"/>
    </row>
    <row r="375" spans="20:23" ht="18.75" customHeight="1" x14ac:dyDescent="0.35">
      <c r="T375" s="24"/>
      <c r="U375" s="24"/>
      <c r="V375" s="24"/>
      <c r="W375" s="320"/>
    </row>
    <row r="376" spans="20:23" ht="18.75" customHeight="1" x14ac:dyDescent="0.35">
      <c r="T376" s="24"/>
      <c r="U376" s="24"/>
      <c r="V376" s="24"/>
      <c r="W376" s="320"/>
    </row>
    <row r="377" spans="20:23" ht="18.75" customHeight="1" x14ac:dyDescent="0.35">
      <c r="T377" s="24"/>
      <c r="U377" s="24"/>
      <c r="V377" s="24"/>
      <c r="W377" s="320"/>
    </row>
    <row r="378" spans="20:23" ht="18.75" customHeight="1" x14ac:dyDescent="0.35">
      <c r="T378" s="24"/>
      <c r="U378" s="24"/>
      <c r="V378" s="24"/>
      <c r="W378" s="320"/>
    </row>
    <row r="379" spans="20:23" ht="18.75" customHeight="1" x14ac:dyDescent="0.35">
      <c r="T379" s="24"/>
      <c r="U379" s="24"/>
      <c r="V379" s="24"/>
      <c r="W379" s="320"/>
    </row>
    <row r="380" spans="20:23" ht="18.75" customHeight="1" x14ac:dyDescent="0.35">
      <c r="T380" s="24"/>
      <c r="U380" s="24"/>
      <c r="V380" s="24"/>
      <c r="W380" s="320"/>
    </row>
    <row r="381" spans="20:23" ht="18.75" customHeight="1" x14ac:dyDescent="0.35">
      <c r="T381" s="24"/>
      <c r="U381" s="24"/>
      <c r="V381" s="24"/>
      <c r="W381" s="320"/>
    </row>
    <row r="382" spans="20:23" ht="18.75" customHeight="1" x14ac:dyDescent="0.35">
      <c r="T382" s="24"/>
      <c r="U382" s="24"/>
      <c r="V382" s="24"/>
      <c r="W382" s="320"/>
    </row>
    <row r="383" spans="20:23" ht="18.75" customHeight="1" x14ac:dyDescent="0.35">
      <c r="T383" s="24"/>
      <c r="U383" s="24"/>
      <c r="V383" s="24"/>
      <c r="W383" s="320"/>
    </row>
    <row r="384" spans="20:23" ht="18.75" customHeight="1" x14ac:dyDescent="0.35">
      <c r="T384" s="24"/>
      <c r="U384" s="24"/>
      <c r="V384" s="24"/>
      <c r="W384" s="320"/>
    </row>
    <row r="385" spans="20:23" ht="18.75" customHeight="1" x14ac:dyDescent="0.35">
      <c r="T385" s="24"/>
      <c r="U385" s="24"/>
      <c r="V385" s="24"/>
      <c r="W385" s="320"/>
    </row>
    <row r="386" spans="20:23" ht="18.75" customHeight="1" x14ac:dyDescent="0.35">
      <c r="T386" s="24"/>
      <c r="U386" s="24"/>
      <c r="V386" s="24"/>
      <c r="W386" s="320"/>
    </row>
    <row r="387" spans="20:23" ht="18.75" customHeight="1" x14ac:dyDescent="0.35">
      <c r="T387" s="24"/>
      <c r="U387" s="24"/>
      <c r="V387" s="24"/>
      <c r="W387" s="320"/>
    </row>
    <row r="388" spans="20:23" ht="18.75" customHeight="1" x14ac:dyDescent="0.35">
      <c r="T388" s="24"/>
      <c r="U388" s="24"/>
      <c r="V388" s="24"/>
      <c r="W388" s="320"/>
    </row>
    <row r="389" spans="20:23" ht="18.75" customHeight="1" x14ac:dyDescent="0.35">
      <c r="T389" s="24"/>
      <c r="U389" s="24"/>
      <c r="V389" s="24"/>
      <c r="W389" s="320"/>
    </row>
    <row r="390" spans="20:23" ht="18.75" customHeight="1" x14ac:dyDescent="0.35">
      <c r="T390" s="24"/>
      <c r="U390" s="24"/>
      <c r="V390" s="24"/>
      <c r="W390" s="320"/>
    </row>
    <row r="391" spans="20:23" ht="18.75" customHeight="1" x14ac:dyDescent="0.35">
      <c r="T391" s="24"/>
      <c r="U391" s="24"/>
      <c r="V391" s="24"/>
      <c r="W391" s="320"/>
    </row>
    <row r="392" spans="20:23" ht="18.75" customHeight="1" x14ac:dyDescent="0.35">
      <c r="T392" s="24"/>
      <c r="U392" s="24"/>
      <c r="V392" s="24"/>
      <c r="W392" s="320"/>
    </row>
    <row r="393" spans="20:23" ht="18.75" customHeight="1" x14ac:dyDescent="0.35">
      <c r="T393" s="24"/>
      <c r="U393" s="24"/>
      <c r="V393" s="24"/>
      <c r="W393" s="320"/>
    </row>
    <row r="394" spans="20:23" ht="18.75" customHeight="1" x14ac:dyDescent="0.35">
      <c r="T394" s="24"/>
      <c r="U394" s="24"/>
      <c r="V394" s="24"/>
      <c r="W394" s="320"/>
    </row>
    <row r="395" spans="20:23" ht="18.75" customHeight="1" x14ac:dyDescent="0.35">
      <c r="T395" s="24"/>
      <c r="U395" s="24"/>
      <c r="V395" s="24"/>
      <c r="W395" s="320"/>
    </row>
    <row r="396" spans="20:23" ht="18.75" customHeight="1" x14ac:dyDescent="0.35">
      <c r="T396" s="24"/>
      <c r="U396" s="24"/>
      <c r="V396" s="24"/>
      <c r="W396" s="320"/>
    </row>
    <row r="397" spans="20:23" ht="18.75" customHeight="1" x14ac:dyDescent="0.35">
      <c r="T397" s="24"/>
      <c r="U397" s="24"/>
      <c r="V397" s="24"/>
      <c r="W397" s="320"/>
    </row>
    <row r="398" spans="20:23" ht="18.75" customHeight="1" x14ac:dyDescent="0.35">
      <c r="T398" s="24"/>
      <c r="U398" s="24"/>
      <c r="V398" s="24"/>
      <c r="W398" s="320"/>
    </row>
    <row r="399" spans="20:23" ht="18.75" customHeight="1" x14ac:dyDescent="0.35">
      <c r="T399" s="24"/>
      <c r="U399" s="24"/>
      <c r="V399" s="24"/>
      <c r="W399" s="320"/>
    </row>
    <row r="400" spans="20:23" ht="18.75" customHeight="1" x14ac:dyDescent="0.35">
      <c r="T400" s="24"/>
      <c r="U400" s="24"/>
      <c r="V400" s="24"/>
      <c r="W400" s="320"/>
    </row>
    <row r="401" spans="20:23" ht="18.75" customHeight="1" x14ac:dyDescent="0.35">
      <c r="T401" s="24"/>
      <c r="U401" s="24"/>
      <c r="V401" s="24"/>
      <c r="W401" s="320"/>
    </row>
    <row r="402" spans="20:23" ht="18.75" customHeight="1" x14ac:dyDescent="0.35">
      <c r="T402" s="24"/>
      <c r="U402" s="24"/>
      <c r="V402" s="24"/>
      <c r="W402" s="320"/>
    </row>
    <row r="403" spans="20:23" ht="18.75" customHeight="1" x14ac:dyDescent="0.35">
      <c r="T403" s="24"/>
      <c r="U403" s="24"/>
      <c r="V403" s="24"/>
      <c r="W403" s="320"/>
    </row>
    <row r="404" spans="20:23" ht="18.75" customHeight="1" x14ac:dyDescent="0.35">
      <c r="T404" s="24"/>
      <c r="U404" s="24"/>
      <c r="V404" s="24"/>
      <c r="W404" s="320"/>
    </row>
    <row r="405" spans="20:23" ht="18.75" customHeight="1" x14ac:dyDescent="0.35">
      <c r="T405" s="24"/>
      <c r="U405" s="24"/>
      <c r="V405" s="24"/>
      <c r="W405" s="320"/>
    </row>
    <row r="406" spans="20:23" ht="18.75" customHeight="1" x14ac:dyDescent="0.35">
      <c r="T406" s="24"/>
      <c r="U406" s="24"/>
      <c r="V406" s="24"/>
      <c r="W406" s="320"/>
    </row>
    <row r="407" spans="20:23" ht="18.75" customHeight="1" x14ac:dyDescent="0.35">
      <c r="T407" s="24"/>
      <c r="U407" s="24"/>
      <c r="V407" s="24"/>
      <c r="W407" s="320"/>
    </row>
    <row r="408" spans="20:23" ht="18.75" customHeight="1" x14ac:dyDescent="0.35">
      <c r="T408" s="24"/>
      <c r="U408" s="24"/>
      <c r="V408" s="24"/>
      <c r="W408" s="320"/>
    </row>
    <row r="409" spans="20:23" ht="18.75" customHeight="1" x14ac:dyDescent="0.35">
      <c r="T409" s="24"/>
      <c r="U409" s="24"/>
      <c r="V409" s="24"/>
      <c r="W409" s="320"/>
    </row>
    <row r="410" spans="20:23" ht="18.75" customHeight="1" x14ac:dyDescent="0.35">
      <c r="T410" s="24"/>
      <c r="U410" s="24"/>
      <c r="V410" s="24"/>
      <c r="W410" s="320"/>
    </row>
    <row r="411" spans="20:23" ht="18.75" customHeight="1" x14ac:dyDescent="0.35">
      <c r="T411" s="24"/>
      <c r="U411" s="24"/>
      <c r="V411" s="24"/>
      <c r="W411" s="320"/>
    </row>
    <row r="412" spans="20:23" ht="18.75" customHeight="1" x14ac:dyDescent="0.35">
      <c r="T412" s="24"/>
      <c r="U412" s="24"/>
      <c r="V412" s="24"/>
      <c r="W412" s="320"/>
    </row>
    <row r="413" spans="20:23" ht="18.75" customHeight="1" x14ac:dyDescent="0.35">
      <c r="T413" s="24"/>
      <c r="U413" s="24"/>
      <c r="V413" s="24"/>
      <c r="W413" s="320"/>
    </row>
    <row r="414" spans="20:23" ht="18.75" customHeight="1" x14ac:dyDescent="0.35">
      <c r="T414" s="24"/>
      <c r="U414" s="24"/>
      <c r="V414" s="24"/>
      <c r="W414" s="320"/>
    </row>
    <row r="415" spans="20:23" ht="18.75" customHeight="1" x14ac:dyDescent="0.35">
      <c r="T415" s="24"/>
      <c r="U415" s="24"/>
      <c r="V415" s="24"/>
      <c r="W415" s="320"/>
    </row>
    <row r="416" spans="20:23" ht="18.75" customHeight="1" x14ac:dyDescent="0.35">
      <c r="T416" s="24"/>
      <c r="U416" s="24"/>
      <c r="V416" s="24"/>
      <c r="W416" s="320"/>
    </row>
    <row r="417" spans="20:23" ht="18.75" customHeight="1" x14ac:dyDescent="0.35">
      <c r="T417" s="24"/>
      <c r="U417" s="24"/>
      <c r="V417" s="24"/>
      <c r="W417" s="320"/>
    </row>
    <row r="418" spans="20:23" ht="18.75" customHeight="1" x14ac:dyDescent="0.35">
      <c r="T418" s="24"/>
      <c r="U418" s="24"/>
      <c r="V418" s="24"/>
      <c r="W418" s="320"/>
    </row>
    <row r="419" spans="20:23" ht="18.75" customHeight="1" x14ac:dyDescent="0.35">
      <c r="T419" s="24"/>
      <c r="U419" s="24"/>
      <c r="V419" s="24"/>
      <c r="W419" s="320"/>
    </row>
    <row r="420" spans="20:23" ht="18.75" customHeight="1" x14ac:dyDescent="0.35">
      <c r="T420" s="24"/>
      <c r="U420" s="24"/>
      <c r="V420" s="24"/>
      <c r="W420" s="320"/>
    </row>
    <row r="421" spans="20:23" ht="18.75" customHeight="1" x14ac:dyDescent="0.35">
      <c r="T421" s="24"/>
      <c r="U421" s="24"/>
      <c r="V421" s="24"/>
      <c r="W421" s="320"/>
    </row>
    <row r="422" spans="20:23" ht="18.75" customHeight="1" x14ac:dyDescent="0.35">
      <c r="T422" s="24"/>
      <c r="U422" s="24"/>
      <c r="V422" s="24"/>
      <c r="W422" s="320"/>
    </row>
    <row r="423" spans="20:23" ht="18.75" customHeight="1" x14ac:dyDescent="0.35">
      <c r="T423" s="24"/>
      <c r="U423" s="24"/>
      <c r="V423" s="24"/>
      <c r="W423" s="320"/>
    </row>
    <row r="424" spans="20:23" ht="18.75" customHeight="1" x14ac:dyDescent="0.35">
      <c r="T424" s="24"/>
      <c r="U424" s="24"/>
      <c r="V424" s="24"/>
      <c r="W424" s="320"/>
    </row>
    <row r="425" spans="20:23" ht="18.75" customHeight="1" x14ac:dyDescent="0.35">
      <c r="T425" s="24"/>
      <c r="U425" s="24"/>
      <c r="V425" s="24"/>
      <c r="W425" s="320"/>
    </row>
    <row r="426" spans="20:23" ht="18.75" customHeight="1" x14ac:dyDescent="0.35">
      <c r="T426" s="24"/>
      <c r="U426" s="24"/>
      <c r="V426" s="24"/>
      <c r="W426" s="320"/>
    </row>
    <row r="427" spans="20:23" ht="18.75" customHeight="1" x14ac:dyDescent="0.35">
      <c r="T427" s="24"/>
      <c r="U427" s="24"/>
      <c r="V427" s="24"/>
      <c r="W427" s="320"/>
    </row>
    <row r="428" spans="20:23" ht="18.75" customHeight="1" x14ac:dyDescent="0.35">
      <c r="T428" s="24"/>
      <c r="U428" s="24"/>
      <c r="V428" s="24"/>
      <c r="W428" s="320"/>
    </row>
    <row r="429" spans="20:23" ht="18.75" customHeight="1" x14ac:dyDescent="0.35">
      <c r="T429" s="24"/>
      <c r="U429" s="24"/>
      <c r="V429" s="24"/>
      <c r="W429" s="320"/>
    </row>
    <row r="430" spans="20:23" ht="18.75" customHeight="1" x14ac:dyDescent="0.35">
      <c r="T430" s="24"/>
      <c r="U430" s="24"/>
      <c r="V430" s="24"/>
      <c r="W430" s="320"/>
    </row>
    <row r="431" spans="20:23" ht="18.75" customHeight="1" x14ac:dyDescent="0.35">
      <c r="T431" s="24"/>
      <c r="U431" s="24"/>
      <c r="V431" s="24"/>
      <c r="W431" s="320"/>
    </row>
    <row r="432" spans="20:23" ht="18.75" customHeight="1" x14ac:dyDescent="0.35">
      <c r="T432" s="24"/>
      <c r="U432" s="24"/>
      <c r="V432" s="24"/>
      <c r="W432" s="320"/>
    </row>
    <row r="433" spans="20:23" ht="18.75" customHeight="1" x14ac:dyDescent="0.35">
      <c r="T433" s="24"/>
      <c r="U433" s="24"/>
      <c r="V433" s="24"/>
      <c r="W433" s="320"/>
    </row>
    <row r="434" spans="20:23" ht="18.75" customHeight="1" x14ac:dyDescent="0.35">
      <c r="T434" s="24"/>
      <c r="U434" s="24"/>
      <c r="V434" s="24"/>
      <c r="W434" s="320"/>
    </row>
    <row r="435" spans="20:23" ht="18.75" customHeight="1" x14ac:dyDescent="0.35">
      <c r="T435" s="24"/>
      <c r="U435" s="24"/>
      <c r="V435" s="24"/>
      <c r="W435" s="320"/>
    </row>
    <row r="436" spans="20:23" ht="18.75" customHeight="1" x14ac:dyDescent="0.35">
      <c r="T436" s="24"/>
      <c r="U436" s="24"/>
      <c r="V436" s="24"/>
      <c r="W436" s="320"/>
    </row>
    <row r="437" spans="20:23" ht="18.75" customHeight="1" x14ac:dyDescent="0.35">
      <c r="T437" s="24"/>
      <c r="U437" s="24"/>
      <c r="V437" s="24"/>
      <c r="W437" s="320"/>
    </row>
    <row r="438" spans="20:23" ht="18.75" customHeight="1" x14ac:dyDescent="0.35">
      <c r="T438" s="24"/>
      <c r="U438" s="24"/>
      <c r="V438" s="24"/>
      <c r="W438" s="320"/>
    </row>
    <row r="439" spans="20:23" ht="18.75" customHeight="1" x14ac:dyDescent="0.35">
      <c r="T439" s="24"/>
      <c r="U439" s="24"/>
      <c r="V439" s="24"/>
      <c r="W439" s="320"/>
    </row>
    <row r="440" spans="20:23" ht="18.75" customHeight="1" x14ac:dyDescent="0.35">
      <c r="T440" s="24"/>
      <c r="U440" s="24"/>
      <c r="V440" s="24"/>
      <c r="W440" s="320"/>
    </row>
    <row r="441" spans="20:23" ht="18.75" customHeight="1" x14ac:dyDescent="0.35">
      <c r="T441" s="24"/>
      <c r="U441" s="24"/>
      <c r="V441" s="24"/>
      <c r="W441" s="320"/>
    </row>
    <row r="442" spans="20:23" ht="18.75" customHeight="1" x14ac:dyDescent="0.35">
      <c r="T442" s="24"/>
      <c r="U442" s="24"/>
      <c r="V442" s="24"/>
      <c r="W442" s="320"/>
    </row>
    <row r="443" spans="20:23" ht="18.75" customHeight="1" x14ac:dyDescent="0.35">
      <c r="T443" s="24"/>
      <c r="U443" s="24"/>
      <c r="V443" s="24"/>
      <c r="W443" s="320"/>
    </row>
    <row r="444" spans="20:23" ht="18.75" customHeight="1" x14ac:dyDescent="0.35">
      <c r="T444" s="24"/>
      <c r="U444" s="24"/>
      <c r="V444" s="24"/>
      <c r="W444" s="320"/>
    </row>
    <row r="445" spans="20:23" ht="18.75" customHeight="1" x14ac:dyDescent="0.35">
      <c r="T445" s="24"/>
      <c r="U445" s="24"/>
      <c r="V445" s="24"/>
      <c r="W445" s="320"/>
    </row>
    <row r="446" spans="20:23" ht="18.75" customHeight="1" x14ac:dyDescent="0.35">
      <c r="T446" s="24"/>
      <c r="U446" s="24"/>
      <c r="V446" s="24"/>
      <c r="W446" s="320"/>
    </row>
    <row r="447" spans="20:23" ht="18.75" customHeight="1" x14ac:dyDescent="0.35">
      <c r="T447" s="24"/>
      <c r="U447" s="24"/>
      <c r="V447" s="24"/>
      <c r="W447" s="320"/>
    </row>
    <row r="448" spans="20:23" ht="18.75" customHeight="1" x14ac:dyDescent="0.35">
      <c r="T448" s="24"/>
      <c r="U448" s="24"/>
      <c r="V448" s="24"/>
      <c r="W448" s="320"/>
    </row>
    <row r="449" spans="20:23" ht="18.75" customHeight="1" x14ac:dyDescent="0.35">
      <c r="T449" s="24"/>
      <c r="U449" s="24"/>
      <c r="V449" s="24"/>
      <c r="W449" s="320"/>
    </row>
    <row r="450" spans="20:23" ht="18.75" customHeight="1" x14ac:dyDescent="0.35">
      <c r="T450" s="24"/>
      <c r="U450" s="24"/>
      <c r="V450" s="24"/>
      <c r="W450" s="320"/>
    </row>
    <row r="451" spans="20:23" ht="18.75" customHeight="1" x14ac:dyDescent="0.35">
      <c r="T451" s="24"/>
      <c r="U451" s="24"/>
      <c r="V451" s="24"/>
      <c r="W451" s="320"/>
    </row>
    <row r="452" spans="20:23" ht="18.75" customHeight="1" x14ac:dyDescent="0.35">
      <c r="T452" s="24"/>
      <c r="U452" s="24"/>
      <c r="V452" s="24"/>
      <c r="W452" s="320"/>
    </row>
    <row r="453" spans="20:23" ht="18.75" customHeight="1" x14ac:dyDescent="0.35">
      <c r="T453" s="24"/>
      <c r="U453" s="24"/>
      <c r="V453" s="24"/>
      <c r="W453" s="320"/>
    </row>
    <row r="454" spans="20:23" ht="18.75" customHeight="1" x14ac:dyDescent="0.35">
      <c r="T454" s="24"/>
      <c r="U454" s="24"/>
      <c r="V454" s="24"/>
      <c r="W454" s="320"/>
    </row>
    <row r="455" spans="20:23" ht="18.75" customHeight="1" x14ac:dyDescent="0.35">
      <c r="T455" s="24"/>
      <c r="U455" s="24"/>
      <c r="V455" s="24"/>
      <c r="W455" s="320"/>
    </row>
    <row r="456" spans="20:23" ht="18.75" customHeight="1" x14ac:dyDescent="0.35">
      <c r="T456" s="24"/>
      <c r="U456" s="24"/>
      <c r="V456" s="24"/>
      <c r="W456" s="320"/>
    </row>
    <row r="457" spans="20:23" ht="18.75" customHeight="1" x14ac:dyDescent="0.35">
      <c r="T457" s="24"/>
      <c r="U457" s="24"/>
      <c r="V457" s="24"/>
      <c r="W457" s="320"/>
    </row>
    <row r="458" spans="20:23" ht="18.75" customHeight="1" x14ac:dyDescent="0.35">
      <c r="T458" s="24"/>
      <c r="U458" s="24"/>
      <c r="V458" s="24"/>
      <c r="W458" s="320"/>
    </row>
    <row r="459" spans="20:23" ht="18.75" customHeight="1" x14ac:dyDescent="0.35">
      <c r="T459" s="24"/>
      <c r="U459" s="24"/>
      <c r="V459" s="24"/>
      <c r="W459" s="320"/>
    </row>
    <row r="460" spans="20:23" ht="18.75" customHeight="1" x14ac:dyDescent="0.35">
      <c r="T460" s="24"/>
      <c r="U460" s="24"/>
      <c r="V460" s="24"/>
      <c r="W460" s="320"/>
    </row>
    <row r="461" spans="20:23" ht="18.75" customHeight="1" x14ac:dyDescent="0.35">
      <c r="T461" s="24"/>
      <c r="U461" s="24"/>
      <c r="V461" s="24"/>
      <c r="W461" s="320"/>
    </row>
    <row r="462" spans="20:23" ht="18.75" customHeight="1" x14ac:dyDescent="0.35">
      <c r="T462" s="24"/>
      <c r="U462" s="24"/>
      <c r="V462" s="24"/>
      <c r="W462" s="320"/>
    </row>
    <row r="463" spans="20:23" ht="18.75" customHeight="1" x14ac:dyDescent="0.35">
      <c r="T463" s="24"/>
      <c r="U463" s="24"/>
      <c r="V463" s="24"/>
      <c r="W463" s="320"/>
    </row>
    <row r="464" spans="20:23" ht="18.75" customHeight="1" x14ac:dyDescent="0.35">
      <c r="T464" s="24"/>
      <c r="U464" s="24"/>
      <c r="V464" s="24"/>
      <c r="W464" s="320"/>
    </row>
    <row r="465" spans="20:23" ht="18.75" customHeight="1" x14ac:dyDescent="0.35">
      <c r="T465" s="24"/>
      <c r="U465" s="24"/>
      <c r="V465" s="24"/>
      <c r="W465" s="320"/>
    </row>
    <row r="466" spans="20:23" ht="18.75" customHeight="1" x14ac:dyDescent="0.35">
      <c r="T466" s="24"/>
      <c r="U466" s="24"/>
      <c r="V466" s="24"/>
      <c r="W466" s="320"/>
    </row>
    <row r="467" spans="20:23" ht="18.75" customHeight="1" x14ac:dyDescent="0.35">
      <c r="T467" s="24"/>
      <c r="U467" s="24"/>
      <c r="V467" s="24"/>
      <c r="W467" s="320"/>
    </row>
    <row r="468" spans="20:23" ht="18.75" customHeight="1" x14ac:dyDescent="0.35">
      <c r="T468" s="24"/>
      <c r="U468" s="24"/>
      <c r="V468" s="24"/>
      <c r="W468" s="320"/>
    </row>
    <row r="469" spans="20:23" ht="18.75" customHeight="1" x14ac:dyDescent="0.35">
      <c r="T469" s="24"/>
      <c r="U469" s="24"/>
      <c r="V469" s="24"/>
      <c r="W469" s="320"/>
    </row>
    <row r="470" spans="20:23" ht="18.75" customHeight="1" x14ac:dyDescent="0.35">
      <c r="T470" s="24"/>
      <c r="U470" s="24"/>
      <c r="V470" s="24"/>
      <c r="W470" s="320"/>
    </row>
    <row r="471" spans="20:23" ht="18.75" customHeight="1" x14ac:dyDescent="0.35">
      <c r="T471" s="24"/>
      <c r="U471" s="24"/>
      <c r="V471" s="24"/>
      <c r="W471" s="320"/>
    </row>
    <row r="472" spans="20:23" ht="18.75" customHeight="1" x14ac:dyDescent="0.35">
      <c r="T472" s="24"/>
      <c r="U472" s="24"/>
      <c r="V472" s="24"/>
      <c r="W472" s="320"/>
    </row>
    <row r="473" spans="20:23" ht="18.75" customHeight="1" x14ac:dyDescent="0.35">
      <c r="T473" s="24"/>
      <c r="U473" s="24"/>
      <c r="V473" s="24"/>
      <c r="W473" s="320"/>
    </row>
    <row r="474" spans="20:23" ht="18.75" customHeight="1" x14ac:dyDescent="0.35">
      <c r="T474" s="24"/>
      <c r="U474" s="24"/>
      <c r="V474" s="24"/>
      <c r="W474" s="320"/>
    </row>
    <row r="475" spans="20:23" ht="18.75" customHeight="1" x14ac:dyDescent="0.35">
      <c r="T475" s="24"/>
      <c r="U475" s="24"/>
      <c r="V475" s="24"/>
      <c r="W475" s="320"/>
    </row>
    <row r="476" spans="20:23" ht="18.75" customHeight="1" x14ac:dyDescent="0.35">
      <c r="T476" s="24"/>
      <c r="U476" s="24"/>
      <c r="V476" s="24"/>
      <c r="W476" s="320"/>
    </row>
    <row r="477" spans="20:23" ht="18.75" customHeight="1" x14ac:dyDescent="0.35">
      <c r="T477" s="24"/>
      <c r="U477" s="24"/>
      <c r="V477" s="24"/>
      <c r="W477" s="320"/>
    </row>
    <row r="478" spans="20:23" ht="18.75" customHeight="1" x14ac:dyDescent="0.35">
      <c r="T478" s="24"/>
      <c r="U478" s="24"/>
      <c r="V478" s="24"/>
      <c r="W478" s="320"/>
    </row>
    <row r="479" spans="20:23" ht="18.75" customHeight="1" x14ac:dyDescent="0.35">
      <c r="T479" s="24"/>
      <c r="U479" s="24"/>
      <c r="V479" s="24"/>
      <c r="W479" s="320"/>
    </row>
    <row r="480" spans="20:23" ht="18.75" customHeight="1" x14ac:dyDescent="0.35">
      <c r="T480" s="24"/>
      <c r="U480" s="24"/>
      <c r="V480" s="24"/>
      <c r="W480" s="320"/>
    </row>
    <row r="481" spans="20:23" ht="18.75" customHeight="1" x14ac:dyDescent="0.35">
      <c r="T481" s="24"/>
      <c r="U481" s="24"/>
      <c r="V481" s="24"/>
      <c r="W481" s="320"/>
    </row>
    <row r="482" spans="20:23" ht="18.75" customHeight="1" x14ac:dyDescent="0.35">
      <c r="T482" s="24"/>
      <c r="U482" s="24"/>
      <c r="V482" s="24"/>
      <c r="W482" s="320"/>
    </row>
    <row r="483" spans="20:23" ht="18.75" customHeight="1" x14ac:dyDescent="0.35">
      <c r="T483" s="24"/>
      <c r="U483" s="24"/>
      <c r="V483" s="24"/>
      <c r="W483" s="320"/>
    </row>
    <row r="484" spans="20:23" ht="18.75" customHeight="1" x14ac:dyDescent="0.35">
      <c r="T484" s="24"/>
      <c r="U484" s="24"/>
      <c r="V484" s="24"/>
      <c r="W484" s="320"/>
    </row>
    <row r="485" spans="20:23" ht="18.75" customHeight="1" x14ac:dyDescent="0.35">
      <c r="T485" s="24"/>
      <c r="U485" s="24"/>
      <c r="V485" s="24"/>
      <c r="W485" s="320"/>
    </row>
    <row r="486" spans="20:23" ht="18.75" customHeight="1" x14ac:dyDescent="0.35">
      <c r="T486" s="24"/>
      <c r="U486" s="24"/>
      <c r="V486" s="24"/>
      <c r="W486" s="320"/>
    </row>
    <row r="487" spans="20:23" ht="18.75" customHeight="1" x14ac:dyDescent="0.35">
      <c r="T487" s="24"/>
      <c r="U487" s="24"/>
      <c r="V487" s="24"/>
      <c r="W487" s="320"/>
    </row>
    <row r="488" spans="20:23" ht="18.75" customHeight="1" x14ac:dyDescent="0.35">
      <c r="T488" s="24"/>
      <c r="U488" s="24"/>
      <c r="V488" s="24"/>
      <c r="W488" s="320"/>
    </row>
    <row r="489" spans="20:23" ht="18.75" customHeight="1" x14ac:dyDescent="0.35">
      <c r="T489" s="24"/>
      <c r="U489" s="24"/>
      <c r="V489" s="24"/>
      <c r="W489" s="320"/>
    </row>
    <row r="490" spans="20:23" ht="18.75" customHeight="1" x14ac:dyDescent="0.35">
      <c r="T490" s="24"/>
      <c r="U490" s="24"/>
      <c r="V490" s="24"/>
      <c r="W490" s="320"/>
    </row>
    <row r="491" spans="20:23" ht="18.75" customHeight="1" x14ac:dyDescent="0.35">
      <c r="T491" s="24"/>
      <c r="U491" s="24"/>
      <c r="V491" s="24"/>
      <c r="W491" s="320"/>
    </row>
    <row r="492" spans="20:23" ht="18.75" customHeight="1" x14ac:dyDescent="0.35">
      <c r="T492" s="24"/>
      <c r="U492" s="24"/>
      <c r="V492" s="24"/>
      <c r="W492" s="320"/>
    </row>
    <row r="493" spans="20:23" ht="18.75" customHeight="1" x14ac:dyDescent="0.35">
      <c r="T493" s="24"/>
      <c r="U493" s="24"/>
      <c r="V493" s="24"/>
      <c r="W493" s="320"/>
    </row>
    <row r="494" spans="20:23" ht="18.75" customHeight="1" x14ac:dyDescent="0.35">
      <c r="T494" s="24"/>
      <c r="U494" s="24"/>
      <c r="V494" s="24"/>
      <c r="W494" s="320"/>
    </row>
    <row r="495" spans="20:23" ht="18.75" customHeight="1" x14ac:dyDescent="0.35">
      <c r="T495" s="24"/>
      <c r="U495" s="24"/>
      <c r="V495" s="24"/>
      <c r="W495" s="320"/>
    </row>
    <row r="496" spans="20:23" ht="18.75" customHeight="1" x14ac:dyDescent="0.35">
      <c r="T496" s="24"/>
      <c r="U496" s="24"/>
      <c r="V496" s="24"/>
      <c r="W496" s="320"/>
    </row>
    <row r="497" spans="20:23" ht="18.75" customHeight="1" x14ac:dyDescent="0.35">
      <c r="T497" s="24"/>
      <c r="U497" s="24"/>
      <c r="V497" s="24"/>
      <c r="W497" s="320"/>
    </row>
    <row r="498" spans="20:23" ht="18.75" customHeight="1" x14ac:dyDescent="0.35">
      <c r="T498" s="24"/>
      <c r="U498" s="24"/>
      <c r="V498" s="24"/>
      <c r="W498" s="320"/>
    </row>
    <row r="499" spans="20:23" ht="18.75" customHeight="1" x14ac:dyDescent="0.35">
      <c r="T499" s="24"/>
      <c r="U499" s="24"/>
      <c r="V499" s="24"/>
      <c r="W499" s="320"/>
    </row>
    <row r="500" spans="20:23" ht="18.75" customHeight="1" x14ac:dyDescent="0.35">
      <c r="T500" s="24"/>
      <c r="U500" s="24"/>
      <c r="V500" s="24"/>
      <c r="W500" s="320"/>
    </row>
    <row r="501" spans="20:23" ht="18.75" customHeight="1" x14ac:dyDescent="0.35">
      <c r="T501" s="24"/>
      <c r="U501" s="24"/>
      <c r="V501" s="24"/>
      <c r="W501" s="320"/>
    </row>
    <row r="502" spans="20:23" ht="18.75" customHeight="1" x14ac:dyDescent="0.35">
      <c r="T502" s="24"/>
      <c r="U502" s="24"/>
      <c r="V502" s="24"/>
      <c r="W502" s="320"/>
    </row>
    <row r="503" spans="20:23" ht="18.75" customHeight="1" x14ac:dyDescent="0.35">
      <c r="T503" s="24"/>
      <c r="U503" s="24"/>
      <c r="V503" s="24"/>
      <c r="W503" s="320"/>
    </row>
    <row r="504" spans="20:23" ht="18.75" customHeight="1" x14ac:dyDescent="0.35">
      <c r="T504" s="24"/>
      <c r="U504" s="24"/>
      <c r="V504" s="24"/>
      <c r="W504" s="320"/>
    </row>
    <row r="505" spans="20:23" ht="18.75" customHeight="1" x14ac:dyDescent="0.35">
      <c r="T505" s="24"/>
      <c r="U505" s="24"/>
      <c r="V505" s="24"/>
      <c r="W505" s="320"/>
    </row>
    <row r="506" spans="20:23" ht="18.75" customHeight="1" x14ac:dyDescent="0.35">
      <c r="T506" s="24"/>
      <c r="U506" s="24"/>
      <c r="V506" s="24"/>
      <c r="W506" s="320"/>
    </row>
    <row r="507" spans="20:23" ht="18.75" customHeight="1" x14ac:dyDescent="0.35">
      <c r="T507" s="24"/>
      <c r="U507" s="24"/>
      <c r="V507" s="24"/>
      <c r="W507" s="320"/>
    </row>
    <row r="508" spans="20:23" ht="18.75" customHeight="1" x14ac:dyDescent="0.35">
      <c r="T508" s="24"/>
      <c r="U508" s="24"/>
      <c r="V508" s="24"/>
      <c r="W508" s="320"/>
    </row>
    <row r="509" spans="20:23" ht="18.75" customHeight="1" x14ac:dyDescent="0.35">
      <c r="T509" s="24"/>
      <c r="U509" s="24"/>
      <c r="V509" s="24"/>
      <c r="W509" s="320"/>
    </row>
    <row r="510" spans="20:23" ht="18.75" customHeight="1" x14ac:dyDescent="0.35">
      <c r="T510" s="24"/>
      <c r="U510" s="24"/>
      <c r="V510" s="24"/>
      <c r="W510" s="320"/>
    </row>
    <row r="511" spans="20:23" ht="18.75" customHeight="1" x14ac:dyDescent="0.35">
      <c r="T511" s="24"/>
      <c r="U511" s="24"/>
      <c r="V511" s="24"/>
      <c r="W511" s="320"/>
    </row>
    <row r="512" spans="20:23" ht="18.75" customHeight="1" x14ac:dyDescent="0.35">
      <c r="T512" s="24"/>
      <c r="U512" s="24"/>
      <c r="V512" s="24"/>
      <c r="W512" s="320"/>
    </row>
    <row r="513" spans="20:23" ht="18.75" customHeight="1" x14ac:dyDescent="0.35">
      <c r="T513" s="24"/>
      <c r="U513" s="24"/>
      <c r="V513" s="24"/>
      <c r="W513" s="320"/>
    </row>
    <row r="514" spans="20:23" ht="18.75" customHeight="1" x14ac:dyDescent="0.35">
      <c r="T514" s="24"/>
      <c r="U514" s="24"/>
      <c r="V514" s="24"/>
      <c r="W514" s="320"/>
    </row>
    <row r="515" spans="20:23" ht="18.75" customHeight="1" x14ac:dyDescent="0.35">
      <c r="T515" s="24"/>
      <c r="U515" s="24"/>
      <c r="V515" s="24"/>
      <c r="W515" s="320"/>
    </row>
    <row r="516" spans="20:23" ht="18.75" customHeight="1" x14ac:dyDescent="0.35">
      <c r="T516" s="24"/>
      <c r="U516" s="24"/>
      <c r="V516" s="24"/>
      <c r="W516" s="320"/>
    </row>
    <row r="517" spans="20:23" ht="18.75" customHeight="1" x14ac:dyDescent="0.35">
      <c r="T517" s="24"/>
      <c r="U517" s="24"/>
      <c r="V517" s="24"/>
      <c r="W517" s="320"/>
    </row>
    <row r="518" spans="20:23" ht="18.75" customHeight="1" x14ac:dyDescent="0.35">
      <c r="T518" s="24"/>
      <c r="U518" s="24"/>
      <c r="V518" s="24"/>
      <c r="W518" s="320"/>
    </row>
    <row r="519" spans="20:23" ht="18.75" customHeight="1" x14ac:dyDescent="0.35">
      <c r="T519" s="24"/>
      <c r="U519" s="24"/>
      <c r="V519" s="24"/>
      <c r="W519" s="320"/>
    </row>
    <row r="520" spans="20:23" ht="18.75" customHeight="1" x14ac:dyDescent="0.35">
      <c r="T520" s="24"/>
      <c r="U520" s="24"/>
      <c r="V520" s="24"/>
      <c r="W520" s="320"/>
    </row>
    <row r="521" spans="20:23" ht="18.75" customHeight="1" x14ac:dyDescent="0.35">
      <c r="T521" s="24"/>
      <c r="U521" s="24"/>
      <c r="V521" s="24"/>
      <c r="W521" s="320"/>
    </row>
    <row r="522" spans="20:23" ht="18.75" customHeight="1" x14ac:dyDescent="0.35">
      <c r="T522" s="24"/>
      <c r="U522" s="24"/>
      <c r="V522" s="24"/>
      <c r="W522" s="320"/>
    </row>
    <row r="523" spans="20:23" ht="18.75" customHeight="1" x14ac:dyDescent="0.35">
      <c r="T523" s="24"/>
      <c r="U523" s="24"/>
      <c r="V523" s="24"/>
      <c r="W523" s="320"/>
    </row>
    <row r="524" spans="20:23" ht="18.75" customHeight="1" x14ac:dyDescent="0.35">
      <c r="T524" s="24"/>
      <c r="U524" s="24"/>
      <c r="V524" s="24"/>
      <c r="W524" s="320"/>
    </row>
    <row r="525" spans="20:23" ht="18.75" customHeight="1" x14ac:dyDescent="0.35">
      <c r="T525" s="24"/>
      <c r="U525" s="24"/>
      <c r="V525" s="24"/>
      <c r="W525" s="320"/>
    </row>
    <row r="526" spans="20:23" ht="18.75" customHeight="1" x14ac:dyDescent="0.35">
      <c r="T526" s="24"/>
      <c r="U526" s="24"/>
      <c r="V526" s="24"/>
      <c r="W526" s="320"/>
    </row>
    <row r="527" spans="20:23" ht="18.75" customHeight="1" x14ac:dyDescent="0.35">
      <c r="T527" s="24"/>
      <c r="U527" s="24"/>
      <c r="V527" s="24"/>
      <c r="W527" s="320"/>
    </row>
    <row r="528" spans="20:23" ht="18.75" customHeight="1" x14ac:dyDescent="0.35">
      <c r="T528" s="24"/>
      <c r="U528" s="24"/>
      <c r="V528" s="24"/>
      <c r="W528" s="320"/>
    </row>
    <row r="529" spans="20:23" ht="18.75" customHeight="1" x14ac:dyDescent="0.35">
      <c r="T529" s="24"/>
      <c r="U529" s="24"/>
      <c r="V529" s="24"/>
      <c r="W529" s="320"/>
    </row>
    <row r="530" spans="20:23" ht="18.75" customHeight="1" x14ac:dyDescent="0.35">
      <c r="T530" s="24"/>
      <c r="U530" s="24"/>
      <c r="V530" s="24"/>
      <c r="W530" s="320"/>
    </row>
    <row r="531" spans="20:23" ht="18.75" customHeight="1" x14ac:dyDescent="0.35">
      <c r="T531" s="24"/>
      <c r="U531" s="24"/>
      <c r="V531" s="24"/>
      <c r="W531" s="320"/>
    </row>
    <row r="532" spans="20:23" ht="18.75" customHeight="1" x14ac:dyDescent="0.35">
      <c r="T532" s="24"/>
      <c r="U532" s="24"/>
      <c r="V532" s="24"/>
      <c r="W532" s="320"/>
    </row>
    <row r="533" spans="20:23" ht="18.75" customHeight="1" x14ac:dyDescent="0.35">
      <c r="T533" s="24"/>
      <c r="U533" s="24"/>
      <c r="V533" s="24"/>
      <c r="W533" s="320"/>
    </row>
    <row r="534" spans="20:23" ht="18.75" customHeight="1" x14ac:dyDescent="0.35">
      <c r="T534" s="24"/>
      <c r="U534" s="24"/>
      <c r="V534" s="24"/>
      <c r="W534" s="320"/>
    </row>
    <row r="535" spans="20:23" ht="18.75" customHeight="1" x14ac:dyDescent="0.35">
      <c r="T535" s="24"/>
      <c r="U535" s="24"/>
      <c r="V535" s="24"/>
      <c r="W535" s="320"/>
    </row>
    <row r="536" spans="20:23" ht="18.75" customHeight="1" x14ac:dyDescent="0.35">
      <c r="T536" s="24"/>
      <c r="U536" s="24"/>
      <c r="V536" s="24"/>
      <c r="W536" s="320"/>
    </row>
    <row r="537" spans="20:23" ht="18.75" customHeight="1" x14ac:dyDescent="0.35">
      <c r="T537" s="24"/>
      <c r="U537" s="24"/>
      <c r="V537" s="24"/>
      <c r="W537" s="320"/>
    </row>
    <row r="538" spans="20:23" ht="18.75" customHeight="1" x14ac:dyDescent="0.35">
      <c r="T538" s="24"/>
      <c r="U538" s="24"/>
      <c r="V538" s="24"/>
      <c r="W538" s="320"/>
    </row>
    <row r="539" spans="20:23" ht="18.75" customHeight="1" x14ac:dyDescent="0.35">
      <c r="T539" s="24"/>
      <c r="U539" s="24"/>
      <c r="V539" s="24"/>
      <c r="W539" s="320"/>
    </row>
    <row r="540" spans="20:23" ht="18.75" customHeight="1" x14ac:dyDescent="0.35">
      <c r="T540" s="24"/>
      <c r="U540" s="24"/>
      <c r="V540" s="24"/>
      <c r="W540" s="320"/>
    </row>
    <row r="541" spans="20:23" ht="18.75" customHeight="1" x14ac:dyDescent="0.35">
      <c r="T541" s="24"/>
      <c r="U541" s="24"/>
      <c r="V541" s="24"/>
      <c r="W541" s="320"/>
    </row>
    <row r="542" spans="20:23" ht="18.75" customHeight="1" x14ac:dyDescent="0.35">
      <c r="T542" s="24"/>
      <c r="U542" s="24"/>
      <c r="V542" s="24"/>
      <c r="W542" s="320"/>
    </row>
    <row r="543" spans="20:23" ht="18.75" customHeight="1" x14ac:dyDescent="0.35">
      <c r="T543" s="24"/>
      <c r="U543" s="24"/>
      <c r="V543" s="24"/>
      <c r="W543" s="320"/>
    </row>
    <row r="544" spans="20:23" ht="18.75" customHeight="1" x14ac:dyDescent="0.35">
      <c r="T544" s="24"/>
      <c r="U544" s="24"/>
      <c r="V544" s="24"/>
      <c r="W544" s="320"/>
    </row>
    <row r="545" spans="20:23" ht="18.75" customHeight="1" x14ac:dyDescent="0.35">
      <c r="T545" s="24"/>
      <c r="U545" s="24"/>
      <c r="V545" s="24"/>
      <c r="W545" s="320"/>
    </row>
    <row r="546" spans="20:23" ht="18.75" customHeight="1" x14ac:dyDescent="0.35">
      <c r="T546" s="24"/>
      <c r="U546" s="24"/>
      <c r="V546" s="24"/>
      <c r="W546" s="320"/>
    </row>
    <row r="547" spans="20:23" ht="18.75" customHeight="1" x14ac:dyDescent="0.35">
      <c r="T547" s="24"/>
      <c r="U547" s="24"/>
      <c r="V547" s="24"/>
      <c r="W547" s="320"/>
    </row>
    <row r="548" spans="20:23" ht="18.75" customHeight="1" x14ac:dyDescent="0.35">
      <c r="T548" s="24"/>
      <c r="U548" s="24"/>
      <c r="V548" s="24"/>
      <c r="W548" s="320"/>
    </row>
    <row r="549" spans="20:23" ht="18.75" customHeight="1" x14ac:dyDescent="0.35">
      <c r="T549" s="24"/>
      <c r="U549" s="24"/>
      <c r="V549" s="24"/>
      <c r="W549" s="320"/>
    </row>
    <row r="550" spans="20:23" ht="18.75" customHeight="1" x14ac:dyDescent="0.35">
      <c r="T550" s="24"/>
      <c r="U550" s="24"/>
      <c r="V550" s="24"/>
      <c r="W550" s="320"/>
    </row>
    <row r="551" spans="20:23" ht="18.75" customHeight="1" x14ac:dyDescent="0.35">
      <c r="T551" s="24"/>
      <c r="U551" s="24"/>
      <c r="V551" s="24"/>
      <c r="W551" s="320"/>
    </row>
    <row r="552" spans="20:23" ht="18.75" customHeight="1" x14ac:dyDescent="0.35">
      <c r="T552" s="24"/>
      <c r="U552" s="24"/>
      <c r="V552" s="24"/>
      <c r="W552" s="320"/>
    </row>
    <row r="553" spans="20:23" ht="18.75" customHeight="1" x14ac:dyDescent="0.35">
      <c r="T553" s="24"/>
      <c r="U553" s="24"/>
      <c r="V553" s="24"/>
      <c r="W553" s="320"/>
    </row>
    <row r="554" spans="20:23" ht="18.75" customHeight="1" x14ac:dyDescent="0.35">
      <c r="T554" s="24"/>
      <c r="U554" s="24"/>
      <c r="V554" s="24"/>
      <c r="W554" s="320"/>
    </row>
    <row r="555" spans="20:23" ht="18.75" customHeight="1" x14ac:dyDescent="0.35">
      <c r="T555" s="24"/>
      <c r="U555" s="24"/>
      <c r="V555" s="24"/>
      <c r="W555" s="320"/>
    </row>
    <row r="556" spans="20:23" ht="18.75" customHeight="1" x14ac:dyDescent="0.35">
      <c r="T556" s="24"/>
      <c r="U556" s="24"/>
      <c r="V556" s="24"/>
      <c r="W556" s="320"/>
    </row>
    <row r="557" spans="20:23" ht="18.75" customHeight="1" x14ac:dyDescent="0.35">
      <c r="T557" s="24"/>
      <c r="U557" s="24"/>
      <c r="V557" s="24"/>
      <c r="W557" s="320"/>
    </row>
    <row r="558" spans="20:23" ht="18.75" customHeight="1" x14ac:dyDescent="0.35">
      <c r="T558" s="24"/>
      <c r="U558" s="24"/>
      <c r="V558" s="24"/>
      <c r="W558" s="320"/>
    </row>
    <row r="559" spans="20:23" ht="18.75" customHeight="1" x14ac:dyDescent="0.35">
      <c r="T559" s="24"/>
      <c r="U559" s="24"/>
      <c r="V559" s="24"/>
      <c r="W559" s="320"/>
    </row>
    <row r="560" spans="20:23" ht="18.75" customHeight="1" x14ac:dyDescent="0.35">
      <c r="T560" s="24"/>
      <c r="U560" s="24"/>
      <c r="V560" s="24"/>
      <c r="W560" s="320"/>
    </row>
    <row r="561" spans="20:23" ht="18.75" customHeight="1" x14ac:dyDescent="0.35">
      <c r="T561" s="24"/>
      <c r="U561" s="24"/>
      <c r="V561" s="24"/>
      <c r="W561" s="320"/>
    </row>
    <row r="562" spans="20:23" ht="18.75" customHeight="1" x14ac:dyDescent="0.35">
      <c r="T562" s="24"/>
      <c r="U562" s="24"/>
      <c r="V562" s="24"/>
      <c r="W562" s="320"/>
    </row>
    <row r="563" spans="20:23" ht="18.75" customHeight="1" x14ac:dyDescent="0.35">
      <c r="T563" s="24"/>
      <c r="U563" s="24"/>
      <c r="V563" s="24"/>
      <c r="W563" s="320"/>
    </row>
    <row r="564" spans="20:23" ht="18.75" customHeight="1" x14ac:dyDescent="0.35">
      <c r="T564" s="24"/>
      <c r="U564" s="24"/>
      <c r="V564" s="24"/>
      <c r="W564" s="320"/>
    </row>
    <row r="565" spans="20:23" ht="18.75" customHeight="1" x14ac:dyDescent="0.35">
      <c r="T565" s="24"/>
      <c r="U565" s="24"/>
      <c r="V565" s="24"/>
      <c r="W565" s="320"/>
    </row>
    <row r="566" spans="20:23" ht="18.75" customHeight="1" x14ac:dyDescent="0.35">
      <c r="T566" s="24"/>
      <c r="U566" s="24"/>
      <c r="V566" s="24"/>
      <c r="W566" s="320"/>
    </row>
    <row r="567" spans="20:23" ht="18.75" customHeight="1" x14ac:dyDescent="0.35">
      <c r="T567" s="24"/>
      <c r="U567" s="24"/>
      <c r="V567" s="24"/>
      <c r="W567" s="320"/>
    </row>
    <row r="568" spans="20:23" ht="18.75" customHeight="1" x14ac:dyDescent="0.35">
      <c r="T568" s="24"/>
      <c r="U568" s="24"/>
      <c r="V568" s="24"/>
      <c r="W568" s="320"/>
    </row>
    <row r="569" spans="20:23" ht="18.75" customHeight="1" x14ac:dyDescent="0.35">
      <c r="T569" s="24"/>
      <c r="U569" s="24"/>
      <c r="V569" s="24"/>
      <c r="W569" s="320"/>
    </row>
    <row r="570" spans="20:23" ht="18.75" customHeight="1" x14ac:dyDescent="0.35">
      <c r="T570" s="24"/>
      <c r="U570" s="24"/>
      <c r="V570" s="24"/>
      <c r="W570" s="320"/>
    </row>
    <row r="571" spans="20:23" ht="18.75" customHeight="1" x14ac:dyDescent="0.35">
      <c r="T571" s="24"/>
      <c r="U571" s="24"/>
      <c r="V571" s="24"/>
      <c r="W571" s="320"/>
    </row>
    <row r="572" spans="20:23" ht="18.75" customHeight="1" x14ac:dyDescent="0.35">
      <c r="T572" s="24"/>
      <c r="U572" s="24"/>
      <c r="V572" s="24"/>
      <c r="W572" s="320"/>
    </row>
    <row r="573" spans="20:23" ht="18.75" customHeight="1" x14ac:dyDescent="0.35">
      <c r="T573" s="24"/>
      <c r="U573" s="24"/>
      <c r="V573" s="24"/>
      <c r="W573" s="320"/>
    </row>
    <row r="574" spans="20:23" ht="18.75" customHeight="1" x14ac:dyDescent="0.35">
      <c r="T574" s="24"/>
      <c r="U574" s="24"/>
      <c r="V574" s="24"/>
      <c r="W574" s="320"/>
    </row>
    <row r="575" spans="20:23" ht="18.75" customHeight="1" x14ac:dyDescent="0.35">
      <c r="T575" s="24"/>
      <c r="U575" s="24"/>
      <c r="V575" s="24"/>
      <c r="W575" s="320"/>
    </row>
    <row r="576" spans="20:23" ht="18.75" customHeight="1" x14ac:dyDescent="0.35">
      <c r="T576" s="24"/>
      <c r="U576" s="24"/>
      <c r="V576" s="24"/>
      <c r="W576" s="320"/>
    </row>
    <row r="577" spans="20:23" ht="18.75" customHeight="1" x14ac:dyDescent="0.35">
      <c r="T577" s="24"/>
      <c r="U577" s="24"/>
      <c r="V577" s="24"/>
      <c r="W577" s="320"/>
    </row>
    <row r="578" spans="20:23" ht="18.75" customHeight="1" x14ac:dyDescent="0.35">
      <c r="T578" s="24"/>
      <c r="U578" s="24"/>
      <c r="V578" s="24"/>
      <c r="W578" s="320"/>
    </row>
    <row r="579" spans="20:23" ht="18.75" customHeight="1" x14ac:dyDescent="0.35">
      <c r="T579" s="24"/>
      <c r="U579" s="24"/>
      <c r="V579" s="24"/>
      <c r="W579" s="320"/>
    </row>
    <row r="580" spans="20:23" ht="18.75" customHeight="1" x14ac:dyDescent="0.35">
      <c r="T580" s="24"/>
      <c r="U580" s="24"/>
      <c r="V580" s="24"/>
      <c r="W580" s="320"/>
    </row>
    <row r="581" spans="20:23" ht="18.75" customHeight="1" x14ac:dyDescent="0.35">
      <c r="T581" s="24"/>
      <c r="U581" s="24"/>
      <c r="V581" s="24"/>
      <c r="W581" s="320"/>
    </row>
    <row r="582" spans="20:23" ht="18.75" customHeight="1" x14ac:dyDescent="0.35">
      <c r="T582" s="24"/>
      <c r="U582" s="24"/>
      <c r="V582" s="24"/>
      <c r="W582" s="320"/>
    </row>
    <row r="583" spans="20:23" ht="18.75" customHeight="1" x14ac:dyDescent="0.35">
      <c r="T583" s="24"/>
      <c r="U583" s="24"/>
      <c r="V583" s="24"/>
      <c r="W583" s="320"/>
    </row>
    <row r="584" spans="20:23" ht="18.75" customHeight="1" x14ac:dyDescent="0.35">
      <c r="T584" s="24"/>
      <c r="U584" s="24"/>
      <c r="V584" s="24"/>
      <c r="W584" s="320"/>
    </row>
    <row r="585" spans="20:23" ht="18.75" customHeight="1" x14ac:dyDescent="0.35">
      <c r="T585" s="24"/>
      <c r="U585" s="24"/>
      <c r="V585" s="24"/>
      <c r="W585" s="320"/>
    </row>
    <row r="586" spans="20:23" ht="18.75" customHeight="1" x14ac:dyDescent="0.35">
      <c r="T586" s="24"/>
      <c r="U586" s="24"/>
      <c r="V586" s="24"/>
      <c r="W586" s="320"/>
    </row>
    <row r="587" spans="20:23" ht="18.75" customHeight="1" x14ac:dyDescent="0.35">
      <c r="T587" s="24"/>
      <c r="U587" s="24"/>
      <c r="V587" s="24"/>
      <c r="W587" s="320"/>
    </row>
    <row r="588" spans="20:23" ht="18.75" customHeight="1" x14ac:dyDescent="0.35">
      <c r="T588" s="24"/>
      <c r="U588" s="24"/>
      <c r="V588" s="24"/>
      <c r="W588" s="320"/>
    </row>
    <row r="589" spans="20:23" ht="18.75" customHeight="1" x14ac:dyDescent="0.35">
      <c r="T589" s="24"/>
      <c r="U589" s="24"/>
      <c r="V589" s="24"/>
      <c r="W589" s="320"/>
    </row>
    <row r="590" spans="20:23" ht="18.75" customHeight="1" x14ac:dyDescent="0.35">
      <c r="T590" s="24"/>
      <c r="U590" s="24"/>
      <c r="V590" s="24"/>
      <c r="W590" s="320"/>
    </row>
    <row r="591" spans="20:23" ht="18.75" customHeight="1" x14ac:dyDescent="0.35">
      <c r="T591" s="24"/>
      <c r="U591" s="24"/>
      <c r="V591" s="24"/>
      <c r="W591" s="320"/>
    </row>
    <row r="592" spans="20:23" ht="18.75" customHeight="1" x14ac:dyDescent="0.35">
      <c r="T592" s="24"/>
      <c r="U592" s="24"/>
      <c r="V592" s="24"/>
      <c r="W592" s="320"/>
    </row>
    <row r="593" spans="20:23" ht="18.75" customHeight="1" x14ac:dyDescent="0.35">
      <c r="T593" s="24"/>
      <c r="U593" s="24"/>
      <c r="V593" s="24"/>
      <c r="W593" s="320"/>
    </row>
    <row r="594" spans="20:23" ht="18.75" customHeight="1" x14ac:dyDescent="0.35">
      <c r="T594" s="24"/>
      <c r="U594" s="24"/>
      <c r="V594" s="24"/>
      <c r="W594" s="320"/>
    </row>
    <row r="595" spans="20:23" ht="18.75" customHeight="1" x14ac:dyDescent="0.35">
      <c r="T595" s="24"/>
      <c r="U595" s="24"/>
      <c r="V595" s="24"/>
      <c r="W595" s="320"/>
    </row>
    <row r="596" spans="20:23" ht="18.75" customHeight="1" x14ac:dyDescent="0.35">
      <c r="T596" s="24"/>
      <c r="U596" s="24"/>
      <c r="V596" s="24"/>
      <c r="W596" s="320"/>
    </row>
    <row r="597" spans="20:23" ht="18.75" customHeight="1" x14ac:dyDescent="0.35">
      <c r="T597" s="24"/>
      <c r="U597" s="24"/>
      <c r="V597" s="24"/>
      <c r="W597" s="320"/>
    </row>
    <row r="598" spans="20:23" ht="18.75" customHeight="1" x14ac:dyDescent="0.35">
      <c r="T598" s="24"/>
      <c r="U598" s="24"/>
      <c r="V598" s="24"/>
      <c r="W598" s="320"/>
    </row>
    <row r="599" spans="20:23" ht="18.75" customHeight="1" x14ac:dyDescent="0.35">
      <c r="T599" s="24"/>
      <c r="U599" s="24"/>
      <c r="V599" s="24"/>
      <c r="W599" s="320"/>
    </row>
    <row r="600" spans="20:23" ht="18.75" customHeight="1" x14ac:dyDescent="0.35">
      <c r="T600" s="24"/>
      <c r="U600" s="24"/>
      <c r="V600" s="24"/>
      <c r="W600" s="320"/>
    </row>
    <row r="601" spans="20:23" ht="18.75" customHeight="1" x14ac:dyDescent="0.35">
      <c r="T601" s="24"/>
      <c r="U601" s="24"/>
      <c r="V601" s="24"/>
      <c r="W601" s="320"/>
    </row>
    <row r="602" spans="20:23" ht="18.75" customHeight="1" x14ac:dyDescent="0.35">
      <c r="T602" s="24"/>
      <c r="U602" s="24"/>
      <c r="V602" s="24"/>
      <c r="W602" s="320"/>
    </row>
    <row r="603" spans="20:23" ht="18.75" customHeight="1" x14ac:dyDescent="0.35">
      <c r="T603" s="24"/>
      <c r="U603" s="24"/>
      <c r="V603" s="24"/>
      <c r="W603" s="320"/>
    </row>
    <row r="604" spans="20:23" ht="18.75" customHeight="1" x14ac:dyDescent="0.35">
      <c r="T604" s="24"/>
      <c r="U604" s="24"/>
      <c r="V604" s="24"/>
      <c r="W604" s="320"/>
    </row>
    <row r="605" spans="20:23" ht="18.75" customHeight="1" x14ac:dyDescent="0.35">
      <c r="T605" s="24"/>
      <c r="U605" s="24"/>
      <c r="V605" s="24"/>
      <c r="W605" s="320"/>
    </row>
    <row r="606" spans="20:23" ht="18.75" customHeight="1" x14ac:dyDescent="0.35">
      <c r="T606" s="24"/>
      <c r="U606" s="24"/>
      <c r="V606" s="24"/>
      <c r="W606" s="320"/>
    </row>
    <row r="607" spans="20:23" ht="18.75" customHeight="1" x14ac:dyDescent="0.35">
      <c r="T607" s="24"/>
      <c r="U607" s="24"/>
      <c r="V607" s="24"/>
      <c r="W607" s="320"/>
    </row>
    <row r="608" spans="20:23" ht="18.75" customHeight="1" x14ac:dyDescent="0.35">
      <c r="T608" s="24"/>
      <c r="U608" s="24"/>
      <c r="V608" s="24"/>
      <c r="W608" s="320"/>
    </row>
    <row r="609" spans="20:23" ht="18.75" customHeight="1" x14ac:dyDescent="0.35">
      <c r="T609" s="24"/>
      <c r="U609" s="24"/>
      <c r="V609" s="24"/>
      <c r="W609" s="320"/>
    </row>
    <row r="610" spans="20:23" ht="18.75" customHeight="1" x14ac:dyDescent="0.35">
      <c r="T610" s="24"/>
      <c r="U610" s="24"/>
      <c r="V610" s="24"/>
      <c r="W610" s="320"/>
    </row>
    <row r="611" spans="20:23" ht="18.75" customHeight="1" x14ac:dyDescent="0.35">
      <c r="T611" s="24"/>
      <c r="U611" s="24"/>
      <c r="V611" s="24"/>
      <c r="W611" s="320"/>
    </row>
    <row r="612" spans="20:23" ht="18.75" customHeight="1" x14ac:dyDescent="0.35">
      <c r="T612" s="24"/>
      <c r="U612" s="24"/>
      <c r="V612" s="24"/>
      <c r="W612" s="320"/>
    </row>
    <row r="613" spans="20:23" ht="18.75" customHeight="1" x14ac:dyDescent="0.35">
      <c r="T613" s="24"/>
      <c r="U613" s="24"/>
      <c r="V613" s="24"/>
      <c r="W613" s="320"/>
    </row>
    <row r="614" spans="20:23" ht="18.75" customHeight="1" x14ac:dyDescent="0.35">
      <c r="T614" s="24"/>
      <c r="U614" s="24"/>
      <c r="V614" s="24"/>
      <c r="W614" s="320"/>
    </row>
    <row r="615" spans="20:23" ht="18.75" customHeight="1" x14ac:dyDescent="0.35">
      <c r="T615" s="24"/>
      <c r="U615" s="24"/>
      <c r="V615" s="24"/>
      <c r="W615" s="320"/>
    </row>
    <row r="616" spans="20:23" ht="18.75" customHeight="1" x14ac:dyDescent="0.35">
      <c r="T616" s="24"/>
      <c r="U616" s="24"/>
      <c r="V616" s="24"/>
      <c r="W616" s="320"/>
    </row>
    <row r="617" spans="20:23" ht="18.75" customHeight="1" x14ac:dyDescent="0.35">
      <c r="T617" s="24"/>
      <c r="U617" s="24"/>
      <c r="V617" s="24"/>
      <c r="W617" s="320"/>
    </row>
    <row r="618" spans="20:23" ht="18.75" customHeight="1" x14ac:dyDescent="0.35">
      <c r="T618" s="24"/>
      <c r="U618" s="24"/>
      <c r="V618" s="24"/>
      <c r="W618" s="320"/>
    </row>
    <row r="619" spans="20:23" ht="18.75" customHeight="1" x14ac:dyDescent="0.35">
      <c r="T619" s="24"/>
      <c r="U619" s="24"/>
      <c r="V619" s="24"/>
      <c r="W619" s="320"/>
    </row>
    <row r="620" spans="20:23" ht="18.75" customHeight="1" x14ac:dyDescent="0.35">
      <c r="T620" s="24"/>
      <c r="U620" s="24"/>
      <c r="V620" s="24"/>
      <c r="W620" s="320"/>
    </row>
    <row r="621" spans="20:23" ht="18.75" customHeight="1" x14ac:dyDescent="0.35">
      <c r="T621" s="24"/>
      <c r="U621" s="24"/>
      <c r="V621" s="24"/>
      <c r="W621" s="320"/>
    </row>
    <row r="622" spans="20:23" ht="18.75" customHeight="1" x14ac:dyDescent="0.35">
      <c r="T622" s="24"/>
      <c r="U622" s="24"/>
      <c r="V622" s="24"/>
      <c r="W622" s="320"/>
    </row>
    <row r="623" spans="20:23" ht="18.75" customHeight="1" x14ac:dyDescent="0.35">
      <c r="T623" s="24"/>
      <c r="U623" s="24"/>
      <c r="V623" s="24"/>
      <c r="W623" s="320"/>
    </row>
    <row r="624" spans="20:23" ht="18.75" customHeight="1" x14ac:dyDescent="0.35">
      <c r="T624" s="24"/>
      <c r="U624" s="24"/>
      <c r="V624" s="24"/>
      <c r="W624" s="320"/>
    </row>
    <row r="625" spans="20:23" ht="18.75" customHeight="1" x14ac:dyDescent="0.35">
      <c r="T625" s="24"/>
      <c r="U625" s="24"/>
      <c r="V625" s="24"/>
      <c r="W625" s="320"/>
    </row>
    <row r="626" spans="20:23" ht="18.75" customHeight="1" x14ac:dyDescent="0.35">
      <c r="T626" s="24"/>
      <c r="U626" s="24"/>
      <c r="V626" s="24"/>
      <c r="W626" s="320"/>
    </row>
    <row r="627" spans="20:23" ht="18.75" customHeight="1" x14ac:dyDescent="0.35">
      <c r="T627" s="24"/>
      <c r="U627" s="24"/>
      <c r="V627" s="24"/>
      <c r="W627" s="320"/>
    </row>
    <row r="628" spans="20:23" ht="18.75" customHeight="1" x14ac:dyDescent="0.35">
      <c r="T628" s="24"/>
      <c r="U628" s="24"/>
      <c r="V628" s="24"/>
      <c r="W628" s="320"/>
    </row>
    <row r="629" spans="20:23" ht="18.75" customHeight="1" x14ac:dyDescent="0.35">
      <c r="T629" s="24"/>
      <c r="U629" s="24"/>
      <c r="V629" s="24"/>
      <c r="W629" s="320"/>
    </row>
    <row r="630" spans="20:23" ht="18.75" customHeight="1" x14ac:dyDescent="0.35">
      <c r="T630" s="24"/>
      <c r="U630" s="24"/>
      <c r="V630" s="24"/>
      <c r="W630" s="320"/>
    </row>
    <row r="631" spans="20:23" ht="18.75" customHeight="1" x14ac:dyDescent="0.35">
      <c r="T631" s="24"/>
      <c r="U631" s="24"/>
      <c r="V631" s="24"/>
      <c r="W631" s="320"/>
    </row>
    <row r="632" spans="20:23" ht="18.75" customHeight="1" x14ac:dyDescent="0.35">
      <c r="T632" s="24"/>
      <c r="U632" s="24"/>
      <c r="V632" s="24"/>
      <c r="W632" s="320"/>
    </row>
    <row r="633" spans="20:23" ht="18.75" customHeight="1" x14ac:dyDescent="0.35">
      <c r="T633" s="24"/>
      <c r="U633" s="24"/>
      <c r="V633" s="24"/>
      <c r="W633" s="320"/>
    </row>
    <row r="634" spans="20:23" ht="18.75" customHeight="1" x14ac:dyDescent="0.35">
      <c r="T634" s="24"/>
      <c r="U634" s="24"/>
      <c r="V634" s="24"/>
      <c r="W634" s="320"/>
    </row>
    <row r="635" spans="20:23" ht="18.75" customHeight="1" x14ac:dyDescent="0.35">
      <c r="T635" s="24"/>
      <c r="U635" s="24"/>
      <c r="V635" s="24"/>
      <c r="W635" s="320"/>
    </row>
    <row r="636" spans="20:23" ht="18.75" customHeight="1" x14ac:dyDescent="0.35">
      <c r="T636" s="24"/>
      <c r="U636" s="24"/>
      <c r="V636" s="24"/>
      <c r="W636" s="320"/>
    </row>
    <row r="637" spans="20:23" ht="18.75" customHeight="1" x14ac:dyDescent="0.35">
      <c r="T637" s="24"/>
      <c r="U637" s="24"/>
      <c r="V637" s="24"/>
      <c r="W637" s="320"/>
    </row>
    <row r="638" spans="20:23" ht="18.75" customHeight="1" x14ac:dyDescent="0.35">
      <c r="T638" s="24"/>
      <c r="U638" s="24"/>
      <c r="V638" s="24"/>
      <c r="W638" s="320"/>
    </row>
    <row r="639" spans="20:23" ht="18.75" customHeight="1" x14ac:dyDescent="0.35">
      <c r="T639" s="24"/>
      <c r="U639" s="24"/>
      <c r="V639" s="24"/>
      <c r="W639" s="320"/>
    </row>
    <row r="640" spans="20:23" ht="18.75" customHeight="1" x14ac:dyDescent="0.35">
      <c r="T640" s="24"/>
      <c r="U640" s="24"/>
      <c r="V640" s="24"/>
      <c r="W640" s="320"/>
    </row>
    <row r="641" spans="20:23" ht="18.75" customHeight="1" x14ac:dyDescent="0.35">
      <c r="T641" s="24"/>
      <c r="U641" s="24"/>
      <c r="V641" s="24"/>
      <c r="W641" s="320"/>
    </row>
    <row r="642" spans="20:23" ht="18.75" customHeight="1" x14ac:dyDescent="0.35">
      <c r="T642" s="24"/>
      <c r="U642" s="24"/>
      <c r="V642" s="24"/>
      <c r="W642" s="320"/>
    </row>
    <row r="643" spans="20:23" ht="18.75" customHeight="1" x14ac:dyDescent="0.35">
      <c r="T643" s="24"/>
      <c r="U643" s="24"/>
      <c r="V643" s="24"/>
      <c r="W643" s="320"/>
    </row>
    <row r="644" spans="20:23" ht="18.75" customHeight="1" x14ac:dyDescent="0.35">
      <c r="T644" s="24"/>
      <c r="U644" s="24"/>
      <c r="V644" s="24"/>
      <c r="W644" s="320"/>
    </row>
    <row r="645" spans="20:23" ht="18.75" customHeight="1" x14ac:dyDescent="0.35">
      <c r="T645" s="24"/>
      <c r="U645" s="24"/>
      <c r="V645" s="24"/>
      <c r="W645" s="320"/>
    </row>
    <row r="646" spans="20:23" ht="18.75" customHeight="1" x14ac:dyDescent="0.35">
      <c r="T646" s="24"/>
      <c r="U646" s="24"/>
      <c r="V646" s="24"/>
      <c r="W646" s="320"/>
    </row>
    <row r="647" spans="20:23" ht="18.75" customHeight="1" x14ac:dyDescent="0.35">
      <c r="T647" s="24"/>
      <c r="U647" s="24"/>
      <c r="V647" s="24"/>
      <c r="W647" s="320"/>
    </row>
    <row r="648" spans="20:23" ht="18.75" customHeight="1" x14ac:dyDescent="0.35">
      <c r="T648" s="24"/>
      <c r="U648" s="24"/>
      <c r="V648" s="24"/>
      <c r="W648" s="320"/>
    </row>
    <row r="649" spans="20:23" ht="18.75" customHeight="1" x14ac:dyDescent="0.35">
      <c r="T649" s="24"/>
      <c r="U649" s="24"/>
      <c r="V649" s="24"/>
      <c r="W649" s="320"/>
    </row>
    <row r="650" spans="20:23" ht="18.75" customHeight="1" x14ac:dyDescent="0.35">
      <c r="T650" s="24"/>
      <c r="U650" s="24"/>
      <c r="V650" s="24"/>
      <c r="W650" s="320"/>
    </row>
    <row r="651" spans="20:23" ht="18.75" customHeight="1" x14ac:dyDescent="0.35">
      <c r="T651" s="24"/>
      <c r="U651" s="24"/>
      <c r="V651" s="24"/>
      <c r="W651" s="320"/>
    </row>
    <row r="652" spans="20:23" ht="18.75" customHeight="1" x14ac:dyDescent="0.35">
      <c r="T652" s="24"/>
      <c r="U652" s="24"/>
      <c r="V652" s="24"/>
      <c r="W652" s="320"/>
    </row>
    <row r="653" spans="20:23" ht="18.75" customHeight="1" x14ac:dyDescent="0.35">
      <c r="T653" s="24"/>
      <c r="U653" s="24"/>
      <c r="V653" s="24"/>
      <c r="W653" s="320"/>
    </row>
    <row r="654" spans="20:23" ht="18.75" customHeight="1" x14ac:dyDescent="0.35">
      <c r="T654" s="24"/>
      <c r="U654" s="24"/>
      <c r="V654" s="24"/>
      <c r="W654" s="320"/>
    </row>
    <row r="655" spans="20:23" ht="18.75" customHeight="1" x14ac:dyDescent="0.35">
      <c r="T655" s="24"/>
      <c r="U655" s="24"/>
      <c r="V655" s="24"/>
      <c r="W655" s="320"/>
    </row>
    <row r="656" spans="20:23" ht="18.75" customHeight="1" x14ac:dyDescent="0.35">
      <c r="T656" s="24"/>
      <c r="U656" s="24"/>
      <c r="V656" s="24"/>
      <c r="W656" s="320"/>
    </row>
    <row r="657" spans="20:23" ht="18.75" customHeight="1" x14ac:dyDescent="0.35">
      <c r="T657" s="24"/>
      <c r="U657" s="24"/>
      <c r="V657" s="24"/>
      <c r="W657" s="320"/>
    </row>
    <row r="658" spans="20:23" ht="18.75" customHeight="1" x14ac:dyDescent="0.35">
      <c r="T658" s="24"/>
      <c r="U658" s="24"/>
      <c r="V658" s="24"/>
      <c r="W658" s="320"/>
    </row>
    <row r="659" spans="20:23" ht="18.75" customHeight="1" x14ac:dyDescent="0.35">
      <c r="T659" s="24"/>
      <c r="U659" s="24"/>
      <c r="V659" s="24"/>
      <c r="W659" s="320"/>
    </row>
    <row r="660" spans="20:23" ht="18.75" customHeight="1" x14ac:dyDescent="0.35">
      <c r="T660" s="24"/>
      <c r="U660" s="24"/>
      <c r="V660" s="24"/>
      <c r="W660" s="320"/>
    </row>
    <row r="661" spans="20:23" ht="18.75" customHeight="1" x14ac:dyDescent="0.35">
      <c r="T661" s="24"/>
      <c r="U661" s="24"/>
      <c r="V661" s="24"/>
      <c r="W661" s="320"/>
    </row>
    <row r="662" spans="20:23" ht="18.75" customHeight="1" x14ac:dyDescent="0.35">
      <c r="T662" s="24"/>
      <c r="U662" s="24"/>
      <c r="V662" s="24"/>
      <c r="W662" s="320"/>
    </row>
    <row r="663" spans="20:23" ht="18.75" customHeight="1" x14ac:dyDescent="0.35">
      <c r="T663" s="24"/>
      <c r="U663" s="24"/>
      <c r="V663" s="24"/>
      <c r="W663" s="320"/>
    </row>
    <row r="664" spans="20:23" ht="18.75" customHeight="1" x14ac:dyDescent="0.35">
      <c r="T664" s="24"/>
      <c r="U664" s="24"/>
      <c r="V664" s="24"/>
      <c r="W664" s="320"/>
    </row>
    <row r="665" spans="20:23" ht="18.75" customHeight="1" x14ac:dyDescent="0.35">
      <c r="T665" s="24"/>
      <c r="U665" s="24"/>
      <c r="V665" s="24"/>
      <c r="W665" s="320"/>
    </row>
    <row r="666" spans="20:23" ht="18.75" customHeight="1" x14ac:dyDescent="0.35">
      <c r="T666" s="24"/>
      <c r="U666" s="24"/>
      <c r="V666" s="24"/>
      <c r="W666" s="320"/>
    </row>
    <row r="667" spans="20:23" ht="18.75" customHeight="1" x14ac:dyDescent="0.35">
      <c r="T667" s="24"/>
      <c r="U667" s="24"/>
      <c r="V667" s="24"/>
      <c r="W667" s="320"/>
    </row>
    <row r="668" spans="20:23" ht="18.75" customHeight="1" x14ac:dyDescent="0.35">
      <c r="T668" s="24"/>
      <c r="U668" s="24"/>
      <c r="V668" s="24"/>
      <c r="W668" s="320"/>
    </row>
    <row r="669" spans="20:23" ht="18.75" customHeight="1" x14ac:dyDescent="0.35">
      <c r="T669" s="24"/>
      <c r="U669" s="24"/>
      <c r="V669" s="24"/>
      <c r="W669" s="320"/>
    </row>
    <row r="670" spans="20:23" ht="18.75" customHeight="1" x14ac:dyDescent="0.35">
      <c r="T670" s="24"/>
      <c r="U670" s="24"/>
      <c r="V670" s="24"/>
      <c r="W670" s="320"/>
    </row>
    <row r="671" spans="20:23" ht="18.75" customHeight="1" x14ac:dyDescent="0.35">
      <c r="T671" s="24"/>
      <c r="U671" s="24"/>
      <c r="V671" s="24"/>
      <c r="W671" s="320"/>
    </row>
    <row r="672" spans="20:23" ht="18.75" customHeight="1" x14ac:dyDescent="0.35">
      <c r="T672" s="24"/>
      <c r="U672" s="24"/>
      <c r="V672" s="24"/>
      <c r="W672" s="320"/>
    </row>
    <row r="673" spans="20:23" ht="18.75" customHeight="1" x14ac:dyDescent="0.35">
      <c r="T673" s="24"/>
      <c r="U673" s="24"/>
      <c r="V673" s="24"/>
      <c r="W673" s="320"/>
    </row>
    <row r="674" spans="20:23" ht="18.75" customHeight="1" x14ac:dyDescent="0.35">
      <c r="T674" s="24"/>
      <c r="U674" s="24"/>
      <c r="V674" s="24"/>
      <c r="W674" s="320"/>
    </row>
    <row r="675" spans="20:23" ht="18.75" customHeight="1" x14ac:dyDescent="0.35">
      <c r="T675" s="24"/>
      <c r="U675" s="24"/>
      <c r="V675" s="24"/>
      <c r="W675" s="320"/>
    </row>
    <row r="676" spans="20:23" ht="18.75" customHeight="1" x14ac:dyDescent="0.35">
      <c r="T676" s="24"/>
      <c r="U676" s="24"/>
      <c r="V676" s="24"/>
      <c r="W676" s="320"/>
    </row>
    <row r="677" spans="20:23" ht="18.75" customHeight="1" x14ac:dyDescent="0.35">
      <c r="T677" s="24"/>
      <c r="U677" s="24"/>
      <c r="V677" s="24"/>
      <c r="W677" s="320"/>
    </row>
    <row r="678" spans="20:23" ht="18.75" customHeight="1" x14ac:dyDescent="0.35">
      <c r="T678" s="24"/>
      <c r="U678" s="24"/>
      <c r="V678" s="24"/>
      <c r="W678" s="320"/>
    </row>
    <row r="679" spans="20:23" ht="18.75" customHeight="1" x14ac:dyDescent="0.35">
      <c r="T679" s="24"/>
      <c r="U679" s="24"/>
      <c r="V679" s="24"/>
      <c r="W679" s="320"/>
    </row>
    <row r="680" spans="20:23" ht="18.75" customHeight="1" x14ac:dyDescent="0.35">
      <c r="T680" s="24"/>
      <c r="U680" s="24"/>
      <c r="V680" s="24"/>
      <c r="W680" s="320"/>
    </row>
    <row r="681" spans="20:23" ht="18.75" customHeight="1" x14ac:dyDescent="0.35">
      <c r="T681" s="24"/>
      <c r="U681" s="24"/>
      <c r="V681" s="24"/>
      <c r="W681" s="320"/>
    </row>
    <row r="682" spans="20:23" ht="18.75" customHeight="1" x14ac:dyDescent="0.35">
      <c r="T682" s="24"/>
      <c r="U682" s="24"/>
      <c r="V682" s="24"/>
      <c r="W682" s="320"/>
    </row>
    <row r="683" spans="20:23" ht="18.75" customHeight="1" x14ac:dyDescent="0.35">
      <c r="T683" s="24"/>
      <c r="U683" s="24"/>
      <c r="V683" s="24"/>
      <c r="W683" s="320"/>
    </row>
    <row r="684" spans="20:23" ht="18.75" customHeight="1" x14ac:dyDescent="0.35">
      <c r="T684" s="24"/>
      <c r="U684" s="24"/>
      <c r="V684" s="24"/>
      <c r="W684" s="320"/>
    </row>
    <row r="685" spans="20:23" ht="18.75" customHeight="1" x14ac:dyDescent="0.35">
      <c r="T685" s="24"/>
      <c r="U685" s="24"/>
      <c r="V685" s="24"/>
      <c r="W685" s="320"/>
    </row>
    <row r="686" spans="20:23" ht="18.75" customHeight="1" x14ac:dyDescent="0.35">
      <c r="T686" s="24"/>
      <c r="U686" s="24"/>
      <c r="V686" s="24"/>
      <c r="W686" s="320"/>
    </row>
    <row r="687" spans="20:23" ht="18.75" customHeight="1" x14ac:dyDescent="0.35">
      <c r="T687" s="24"/>
      <c r="U687" s="24"/>
      <c r="V687" s="24"/>
      <c r="W687" s="320"/>
    </row>
    <row r="688" spans="20:23" ht="18.75" customHeight="1" x14ac:dyDescent="0.35">
      <c r="T688" s="24"/>
      <c r="U688" s="24"/>
      <c r="V688" s="24"/>
      <c r="W688" s="320"/>
    </row>
    <row r="689" spans="20:23" ht="18.75" customHeight="1" x14ac:dyDescent="0.35">
      <c r="T689" s="24"/>
      <c r="U689" s="24"/>
      <c r="V689" s="24"/>
      <c r="W689" s="320"/>
    </row>
    <row r="690" spans="20:23" ht="18.75" customHeight="1" x14ac:dyDescent="0.35">
      <c r="T690" s="24"/>
      <c r="U690" s="24"/>
      <c r="V690" s="24"/>
      <c r="W690" s="320"/>
    </row>
    <row r="691" spans="20:23" ht="18.75" customHeight="1" x14ac:dyDescent="0.35">
      <c r="T691" s="24"/>
      <c r="U691" s="24"/>
      <c r="V691" s="24"/>
      <c r="W691" s="320"/>
    </row>
    <row r="692" spans="20:23" ht="18.75" customHeight="1" x14ac:dyDescent="0.35">
      <c r="T692" s="24"/>
      <c r="U692" s="24"/>
      <c r="V692" s="24"/>
      <c r="W692" s="320"/>
    </row>
    <row r="693" spans="20:23" ht="18.75" customHeight="1" x14ac:dyDescent="0.35">
      <c r="T693" s="24"/>
      <c r="U693" s="24"/>
      <c r="V693" s="24"/>
      <c r="W693" s="320"/>
    </row>
    <row r="694" spans="20:23" ht="18.75" customHeight="1" x14ac:dyDescent="0.35">
      <c r="T694" s="24"/>
      <c r="U694" s="24"/>
      <c r="V694" s="24"/>
      <c r="W694" s="320"/>
    </row>
    <row r="695" spans="20:23" ht="18.75" customHeight="1" x14ac:dyDescent="0.35">
      <c r="T695" s="24"/>
      <c r="U695" s="24"/>
      <c r="V695" s="24"/>
      <c r="W695" s="320"/>
    </row>
    <row r="696" spans="20:23" ht="18.75" customHeight="1" x14ac:dyDescent="0.35">
      <c r="T696" s="24"/>
      <c r="U696" s="24"/>
      <c r="V696" s="24"/>
      <c r="W696" s="320"/>
    </row>
    <row r="697" spans="20:23" ht="18.75" customHeight="1" x14ac:dyDescent="0.35">
      <c r="T697" s="24"/>
      <c r="U697" s="24"/>
      <c r="V697" s="24"/>
      <c r="W697" s="320"/>
    </row>
    <row r="698" spans="20:23" ht="18.75" customHeight="1" x14ac:dyDescent="0.35">
      <c r="T698" s="24"/>
      <c r="U698" s="24"/>
      <c r="V698" s="24"/>
      <c r="W698" s="320"/>
    </row>
    <row r="699" spans="20:23" ht="18.75" customHeight="1" x14ac:dyDescent="0.35">
      <c r="T699" s="24"/>
      <c r="U699" s="24"/>
      <c r="V699" s="24"/>
      <c r="W699" s="320"/>
    </row>
    <row r="700" spans="20:23" ht="18.75" customHeight="1" x14ac:dyDescent="0.35">
      <c r="T700" s="24"/>
      <c r="U700" s="24"/>
      <c r="V700" s="24"/>
      <c r="W700" s="320"/>
    </row>
    <row r="701" spans="20:23" ht="18.75" customHeight="1" x14ac:dyDescent="0.35">
      <c r="T701" s="24"/>
      <c r="U701" s="24"/>
      <c r="V701" s="24"/>
      <c r="W701" s="320"/>
    </row>
    <row r="702" spans="20:23" ht="18.75" customHeight="1" x14ac:dyDescent="0.35">
      <c r="T702" s="24"/>
      <c r="U702" s="24"/>
      <c r="V702" s="24"/>
      <c r="W702" s="320"/>
    </row>
    <row r="703" spans="20:23" ht="18.75" customHeight="1" x14ac:dyDescent="0.35">
      <c r="T703" s="24"/>
      <c r="U703" s="24"/>
      <c r="V703" s="24"/>
      <c r="W703" s="320"/>
    </row>
    <row r="704" spans="20:23" ht="18.75" customHeight="1" x14ac:dyDescent="0.35">
      <c r="T704" s="24"/>
      <c r="U704" s="24"/>
      <c r="V704" s="24"/>
      <c r="W704" s="320"/>
    </row>
    <row r="705" spans="20:23" ht="18.75" customHeight="1" x14ac:dyDescent="0.35">
      <c r="T705" s="24"/>
      <c r="U705" s="24"/>
      <c r="V705" s="24"/>
      <c r="W705" s="320"/>
    </row>
    <row r="706" spans="20:23" ht="18.75" customHeight="1" x14ac:dyDescent="0.35">
      <c r="T706" s="24"/>
      <c r="U706" s="24"/>
      <c r="V706" s="24"/>
      <c r="W706" s="320"/>
    </row>
    <row r="707" spans="20:23" ht="18.75" customHeight="1" x14ac:dyDescent="0.35">
      <c r="T707" s="24"/>
      <c r="U707" s="24"/>
      <c r="V707" s="24"/>
      <c r="W707" s="320"/>
    </row>
    <row r="708" spans="20:23" ht="18.75" customHeight="1" x14ac:dyDescent="0.35">
      <c r="T708" s="24"/>
      <c r="U708" s="24"/>
      <c r="V708" s="24"/>
      <c r="W708" s="320"/>
    </row>
    <row r="709" spans="20:23" ht="18.75" customHeight="1" x14ac:dyDescent="0.35">
      <c r="T709" s="24"/>
      <c r="U709" s="24"/>
      <c r="V709" s="24"/>
      <c r="W709" s="320"/>
    </row>
    <row r="710" spans="20:23" ht="18.75" customHeight="1" x14ac:dyDescent="0.35">
      <c r="T710" s="24"/>
      <c r="U710" s="24"/>
      <c r="V710" s="24"/>
      <c r="W710" s="320"/>
    </row>
    <row r="711" spans="20:23" ht="18.75" customHeight="1" x14ac:dyDescent="0.35">
      <c r="T711" s="24"/>
      <c r="U711" s="24"/>
      <c r="V711" s="24"/>
      <c r="W711" s="320"/>
    </row>
    <row r="712" spans="20:23" ht="18.75" customHeight="1" x14ac:dyDescent="0.35">
      <c r="T712" s="24"/>
      <c r="U712" s="24"/>
      <c r="V712" s="24"/>
      <c r="W712" s="320"/>
    </row>
    <row r="713" spans="20:23" ht="18.75" customHeight="1" x14ac:dyDescent="0.35">
      <c r="T713" s="24"/>
      <c r="U713" s="24"/>
      <c r="V713" s="24"/>
      <c r="W713" s="320"/>
    </row>
    <row r="714" spans="20:23" ht="18.75" customHeight="1" x14ac:dyDescent="0.35">
      <c r="T714" s="24"/>
      <c r="U714" s="24"/>
      <c r="V714" s="24"/>
      <c r="W714" s="320"/>
    </row>
    <row r="715" spans="20:23" ht="18.75" customHeight="1" x14ac:dyDescent="0.35">
      <c r="T715" s="24"/>
      <c r="U715" s="24"/>
      <c r="V715" s="24"/>
      <c r="W715" s="320"/>
    </row>
    <row r="716" spans="20:23" ht="18.75" customHeight="1" x14ac:dyDescent="0.35">
      <c r="T716" s="24"/>
      <c r="U716" s="24"/>
      <c r="V716" s="24"/>
      <c r="W716" s="320"/>
    </row>
    <row r="717" spans="20:23" ht="18.75" customHeight="1" x14ac:dyDescent="0.35">
      <c r="T717" s="24"/>
      <c r="U717" s="24"/>
      <c r="V717" s="24"/>
      <c r="W717" s="320"/>
    </row>
    <row r="718" spans="20:23" ht="18.75" customHeight="1" x14ac:dyDescent="0.35">
      <c r="T718" s="24"/>
      <c r="U718" s="24"/>
      <c r="V718" s="24"/>
      <c r="W718" s="320"/>
    </row>
    <row r="719" spans="20:23" ht="18.75" customHeight="1" x14ac:dyDescent="0.35">
      <c r="T719" s="24"/>
      <c r="U719" s="24"/>
      <c r="V719" s="24"/>
      <c r="W719" s="320"/>
    </row>
    <row r="720" spans="20:23" ht="18.75" customHeight="1" x14ac:dyDescent="0.35">
      <c r="T720" s="24"/>
      <c r="U720" s="24"/>
      <c r="V720" s="24"/>
      <c r="W720" s="320"/>
    </row>
    <row r="721" spans="20:23" ht="18.75" customHeight="1" x14ac:dyDescent="0.35">
      <c r="T721" s="24"/>
      <c r="U721" s="24"/>
      <c r="V721" s="24"/>
      <c r="W721" s="320"/>
    </row>
    <row r="722" spans="20:23" ht="18.75" customHeight="1" x14ac:dyDescent="0.35">
      <c r="T722" s="24"/>
      <c r="U722" s="24"/>
      <c r="V722" s="24"/>
      <c r="W722" s="320"/>
    </row>
    <row r="723" spans="20:23" ht="18.75" customHeight="1" x14ac:dyDescent="0.35">
      <c r="T723" s="24"/>
      <c r="U723" s="24"/>
      <c r="V723" s="24"/>
      <c r="W723" s="320"/>
    </row>
    <row r="724" spans="20:23" ht="18.75" customHeight="1" x14ac:dyDescent="0.35">
      <c r="T724" s="24"/>
      <c r="U724" s="24"/>
      <c r="V724" s="24"/>
      <c r="W724" s="320"/>
    </row>
    <row r="725" spans="20:23" ht="18.75" customHeight="1" x14ac:dyDescent="0.35">
      <c r="T725" s="24"/>
      <c r="U725" s="24"/>
      <c r="V725" s="24"/>
      <c r="W725" s="320"/>
    </row>
    <row r="726" spans="20:23" ht="18.75" customHeight="1" x14ac:dyDescent="0.35">
      <c r="T726" s="24"/>
      <c r="U726" s="24"/>
      <c r="V726" s="24"/>
      <c r="W726" s="320"/>
    </row>
    <row r="727" spans="20:23" ht="18.75" customHeight="1" x14ac:dyDescent="0.35">
      <c r="T727" s="24"/>
      <c r="U727" s="24"/>
      <c r="V727" s="24"/>
      <c r="W727" s="320"/>
    </row>
    <row r="728" spans="20:23" ht="18.75" customHeight="1" x14ac:dyDescent="0.35">
      <c r="T728" s="24"/>
      <c r="U728" s="24"/>
      <c r="V728" s="24"/>
      <c r="W728" s="320"/>
    </row>
    <row r="729" spans="20:23" ht="18.75" customHeight="1" x14ac:dyDescent="0.35">
      <c r="T729" s="24"/>
      <c r="U729" s="24"/>
      <c r="V729" s="24"/>
      <c r="W729" s="320"/>
    </row>
    <row r="730" spans="20:23" ht="18.75" customHeight="1" x14ac:dyDescent="0.35">
      <c r="T730" s="24"/>
      <c r="U730" s="24"/>
      <c r="V730" s="24"/>
      <c r="W730" s="320"/>
    </row>
    <row r="731" spans="20:23" ht="18.75" customHeight="1" x14ac:dyDescent="0.35">
      <c r="T731" s="24"/>
      <c r="U731" s="24"/>
      <c r="V731" s="24"/>
      <c r="W731" s="320"/>
    </row>
    <row r="732" spans="20:23" ht="18.75" customHeight="1" x14ac:dyDescent="0.35">
      <c r="T732" s="24"/>
      <c r="U732" s="24"/>
      <c r="V732" s="24"/>
      <c r="W732" s="320"/>
    </row>
    <row r="733" spans="20:23" ht="18.75" customHeight="1" x14ac:dyDescent="0.35">
      <c r="T733" s="24"/>
      <c r="U733" s="24"/>
      <c r="V733" s="24"/>
      <c r="W733" s="320"/>
    </row>
    <row r="734" spans="20:23" ht="18.75" customHeight="1" x14ac:dyDescent="0.35">
      <c r="T734" s="24"/>
      <c r="U734" s="24"/>
      <c r="V734" s="24"/>
      <c r="W734" s="320"/>
    </row>
    <row r="735" spans="20:23" ht="18.75" customHeight="1" x14ac:dyDescent="0.35">
      <c r="T735" s="24"/>
      <c r="U735" s="24"/>
      <c r="V735" s="24"/>
      <c r="W735" s="320"/>
    </row>
    <row r="736" spans="20:23" ht="18.75" customHeight="1" x14ac:dyDescent="0.35">
      <c r="T736" s="24"/>
      <c r="U736" s="24"/>
      <c r="V736" s="24"/>
      <c r="W736" s="320"/>
    </row>
    <row r="737" spans="20:23" ht="18.75" customHeight="1" x14ac:dyDescent="0.35">
      <c r="T737" s="24"/>
      <c r="U737" s="24"/>
      <c r="V737" s="24"/>
      <c r="W737" s="320"/>
    </row>
    <row r="738" spans="20:23" ht="18.75" customHeight="1" x14ac:dyDescent="0.35">
      <c r="T738" s="24"/>
      <c r="U738" s="24"/>
      <c r="V738" s="24"/>
      <c r="W738" s="320"/>
    </row>
    <row r="739" spans="20:23" ht="18.75" customHeight="1" x14ac:dyDescent="0.35">
      <c r="T739" s="24"/>
      <c r="U739" s="24"/>
      <c r="V739" s="24"/>
      <c r="W739" s="320"/>
    </row>
    <row r="740" spans="20:23" ht="18.75" customHeight="1" x14ac:dyDescent="0.35">
      <c r="T740" s="24"/>
      <c r="U740" s="24"/>
      <c r="V740" s="24"/>
      <c r="W740" s="320"/>
    </row>
    <row r="741" spans="20:23" ht="18.75" customHeight="1" x14ac:dyDescent="0.35">
      <c r="T741" s="24"/>
      <c r="U741" s="24"/>
      <c r="V741" s="24"/>
      <c r="W741" s="320"/>
    </row>
    <row r="742" spans="20:23" ht="18.75" customHeight="1" x14ac:dyDescent="0.35">
      <c r="T742" s="24"/>
      <c r="U742" s="24"/>
      <c r="V742" s="24"/>
      <c r="W742" s="320"/>
    </row>
    <row r="743" spans="20:23" ht="18.75" customHeight="1" x14ac:dyDescent="0.35">
      <c r="T743" s="24"/>
      <c r="U743" s="24"/>
      <c r="V743" s="24"/>
      <c r="W743" s="320"/>
    </row>
    <row r="744" spans="20:23" ht="18.75" customHeight="1" x14ac:dyDescent="0.35">
      <c r="T744" s="24"/>
      <c r="U744" s="24"/>
      <c r="V744" s="24"/>
      <c r="W744" s="320"/>
    </row>
    <row r="745" spans="20:23" ht="18.75" customHeight="1" x14ac:dyDescent="0.35">
      <c r="T745" s="24"/>
      <c r="U745" s="24"/>
      <c r="V745" s="24"/>
      <c r="W745" s="320"/>
    </row>
    <row r="746" spans="20:23" ht="18.75" customHeight="1" x14ac:dyDescent="0.35">
      <c r="T746" s="24"/>
      <c r="U746" s="24"/>
      <c r="V746" s="24"/>
      <c r="W746" s="320"/>
    </row>
    <row r="747" spans="20:23" ht="18.75" customHeight="1" x14ac:dyDescent="0.35">
      <c r="T747" s="24"/>
      <c r="U747" s="24"/>
      <c r="V747" s="24"/>
      <c r="W747" s="320"/>
    </row>
    <row r="748" spans="20:23" ht="18.75" customHeight="1" x14ac:dyDescent="0.35">
      <c r="T748" s="24"/>
      <c r="U748" s="24"/>
      <c r="V748" s="24"/>
      <c r="W748" s="320"/>
    </row>
    <row r="749" spans="20:23" ht="18.75" customHeight="1" x14ac:dyDescent="0.35">
      <c r="T749" s="24"/>
      <c r="U749" s="24"/>
      <c r="V749" s="24"/>
      <c r="W749" s="320"/>
    </row>
    <row r="750" spans="20:23" ht="18.75" customHeight="1" x14ac:dyDescent="0.35">
      <c r="T750" s="24"/>
      <c r="U750" s="24"/>
      <c r="V750" s="24"/>
      <c r="W750" s="320"/>
    </row>
    <row r="751" spans="20:23" ht="18.75" customHeight="1" x14ac:dyDescent="0.35">
      <c r="T751" s="24"/>
      <c r="U751" s="24"/>
      <c r="V751" s="24"/>
      <c r="W751" s="320"/>
    </row>
    <row r="752" spans="20:23" ht="18.75" customHeight="1" x14ac:dyDescent="0.35">
      <c r="T752" s="24"/>
      <c r="U752" s="24"/>
      <c r="V752" s="24"/>
      <c r="W752" s="320"/>
    </row>
    <row r="753" spans="20:23" ht="18.75" customHeight="1" x14ac:dyDescent="0.35">
      <c r="T753" s="24"/>
      <c r="U753" s="24"/>
      <c r="V753" s="24"/>
      <c r="W753" s="320"/>
    </row>
    <row r="754" spans="20:23" ht="18.75" customHeight="1" x14ac:dyDescent="0.35">
      <c r="T754" s="24"/>
      <c r="U754" s="24"/>
      <c r="V754" s="24"/>
      <c r="W754" s="320"/>
    </row>
    <row r="755" spans="20:23" ht="18.75" customHeight="1" x14ac:dyDescent="0.35">
      <c r="T755" s="24"/>
      <c r="U755" s="24"/>
      <c r="V755" s="24"/>
      <c r="W755" s="320"/>
    </row>
    <row r="756" spans="20:23" ht="18.75" customHeight="1" x14ac:dyDescent="0.35">
      <c r="T756" s="24"/>
      <c r="U756" s="24"/>
      <c r="V756" s="24"/>
      <c r="W756" s="320"/>
    </row>
    <row r="757" spans="20:23" ht="18.75" customHeight="1" x14ac:dyDescent="0.35">
      <c r="T757" s="24"/>
      <c r="U757" s="24"/>
      <c r="V757" s="24"/>
      <c r="W757" s="320"/>
    </row>
    <row r="758" spans="20:23" ht="18.75" customHeight="1" x14ac:dyDescent="0.35">
      <c r="T758" s="24"/>
      <c r="U758" s="24"/>
      <c r="V758" s="24"/>
      <c r="W758" s="320"/>
    </row>
    <row r="759" spans="20:23" ht="18.75" customHeight="1" x14ac:dyDescent="0.35">
      <c r="T759" s="24"/>
      <c r="U759" s="24"/>
      <c r="V759" s="24"/>
      <c r="W759" s="320"/>
    </row>
    <row r="760" spans="20:23" ht="18.75" customHeight="1" x14ac:dyDescent="0.35">
      <c r="T760" s="24"/>
      <c r="U760" s="24"/>
      <c r="V760" s="24"/>
      <c r="W760" s="320"/>
    </row>
    <row r="761" spans="20:23" ht="18.75" customHeight="1" x14ac:dyDescent="0.35">
      <c r="T761" s="24"/>
      <c r="U761" s="24"/>
      <c r="V761" s="24"/>
      <c r="W761" s="320"/>
    </row>
    <row r="762" spans="20:23" ht="18.75" customHeight="1" x14ac:dyDescent="0.35">
      <c r="T762" s="24"/>
      <c r="U762" s="24"/>
      <c r="V762" s="24"/>
      <c r="W762" s="320"/>
    </row>
    <row r="763" spans="20:23" ht="18.75" customHeight="1" x14ac:dyDescent="0.35">
      <c r="T763" s="24"/>
      <c r="U763" s="24"/>
      <c r="V763" s="24"/>
      <c r="W763" s="320"/>
    </row>
    <row r="764" spans="20:23" ht="18.75" customHeight="1" x14ac:dyDescent="0.35">
      <c r="T764" s="24"/>
      <c r="U764" s="24"/>
      <c r="V764" s="24"/>
      <c r="W764" s="320"/>
    </row>
    <row r="765" spans="20:23" ht="18.75" customHeight="1" x14ac:dyDescent="0.35">
      <c r="T765" s="24"/>
      <c r="U765" s="24"/>
      <c r="V765" s="24"/>
      <c r="W765" s="320"/>
    </row>
    <row r="766" spans="20:23" ht="18.75" customHeight="1" x14ac:dyDescent="0.35">
      <c r="T766" s="24"/>
      <c r="U766" s="24"/>
      <c r="V766" s="24"/>
      <c r="W766" s="320"/>
    </row>
    <row r="767" spans="20:23" ht="18.75" customHeight="1" x14ac:dyDescent="0.35">
      <c r="T767" s="24"/>
      <c r="U767" s="24"/>
      <c r="V767" s="24"/>
      <c r="W767" s="320"/>
    </row>
    <row r="768" spans="20:23" ht="18.75" customHeight="1" x14ac:dyDescent="0.35">
      <c r="T768" s="24"/>
      <c r="U768" s="24"/>
      <c r="V768" s="24"/>
      <c r="W768" s="320"/>
    </row>
    <row r="769" spans="20:23" ht="18.75" customHeight="1" x14ac:dyDescent="0.35">
      <c r="T769" s="24"/>
      <c r="U769" s="24"/>
      <c r="V769" s="24"/>
      <c r="W769" s="320"/>
    </row>
    <row r="770" spans="20:23" ht="18.75" customHeight="1" x14ac:dyDescent="0.35">
      <c r="T770" s="24"/>
      <c r="U770" s="24"/>
      <c r="V770" s="24"/>
      <c r="W770" s="320"/>
    </row>
    <row r="771" spans="20:23" ht="18.75" customHeight="1" x14ac:dyDescent="0.35">
      <c r="T771" s="24"/>
      <c r="U771" s="24"/>
      <c r="V771" s="24"/>
      <c r="W771" s="320"/>
    </row>
    <row r="772" spans="20:23" ht="18.75" customHeight="1" x14ac:dyDescent="0.35">
      <c r="T772" s="24"/>
      <c r="U772" s="24"/>
      <c r="V772" s="24"/>
      <c r="W772" s="320"/>
    </row>
    <row r="773" spans="20:23" ht="18.75" customHeight="1" x14ac:dyDescent="0.35">
      <c r="T773" s="24"/>
      <c r="U773" s="24"/>
      <c r="V773" s="24"/>
      <c r="W773" s="320"/>
    </row>
    <row r="774" spans="20:23" ht="18.75" customHeight="1" x14ac:dyDescent="0.35">
      <c r="T774" s="24"/>
      <c r="U774" s="24"/>
      <c r="V774" s="24"/>
      <c r="W774" s="320"/>
    </row>
    <row r="775" spans="20:23" ht="18.75" customHeight="1" x14ac:dyDescent="0.35">
      <c r="T775" s="24"/>
      <c r="U775" s="24"/>
      <c r="V775" s="24"/>
      <c r="W775" s="320"/>
    </row>
    <row r="776" spans="20:23" ht="18.75" customHeight="1" x14ac:dyDescent="0.35">
      <c r="T776" s="24"/>
      <c r="U776" s="24"/>
      <c r="V776" s="24"/>
      <c r="W776" s="320"/>
    </row>
    <row r="777" spans="20:23" ht="18.75" customHeight="1" x14ac:dyDescent="0.35">
      <c r="T777" s="24"/>
      <c r="U777" s="24"/>
      <c r="V777" s="24"/>
      <c r="W777" s="320"/>
    </row>
    <row r="778" spans="20:23" ht="18.75" customHeight="1" x14ac:dyDescent="0.35">
      <c r="T778" s="24"/>
      <c r="U778" s="24"/>
      <c r="V778" s="24"/>
      <c r="W778" s="320"/>
    </row>
    <row r="779" spans="20:23" ht="18.75" customHeight="1" x14ac:dyDescent="0.35">
      <c r="T779" s="24"/>
      <c r="U779" s="24"/>
      <c r="V779" s="24"/>
      <c r="W779" s="320"/>
    </row>
    <row r="780" spans="20:23" ht="18.75" customHeight="1" x14ac:dyDescent="0.35">
      <c r="T780" s="24"/>
      <c r="U780" s="24"/>
      <c r="V780" s="24"/>
      <c r="W780" s="320"/>
    </row>
    <row r="781" spans="20:23" ht="18.75" customHeight="1" x14ac:dyDescent="0.35">
      <c r="T781" s="24"/>
      <c r="U781" s="24"/>
      <c r="V781" s="24"/>
      <c r="W781" s="320"/>
    </row>
    <row r="782" spans="20:23" ht="18.75" customHeight="1" x14ac:dyDescent="0.35">
      <c r="T782" s="24"/>
      <c r="U782" s="24"/>
      <c r="V782" s="24"/>
      <c r="W782" s="320"/>
    </row>
    <row r="783" spans="20:23" ht="18.75" customHeight="1" x14ac:dyDescent="0.35">
      <c r="T783" s="24"/>
      <c r="U783" s="24"/>
      <c r="V783" s="24"/>
      <c r="W783" s="320"/>
    </row>
    <row r="784" spans="20:23" ht="18.75" customHeight="1" x14ac:dyDescent="0.35">
      <c r="T784" s="24"/>
      <c r="U784" s="24"/>
      <c r="V784" s="24"/>
      <c r="W784" s="320"/>
    </row>
    <row r="785" spans="20:23" ht="18.75" customHeight="1" x14ac:dyDescent="0.35">
      <c r="T785" s="24"/>
      <c r="U785" s="24"/>
      <c r="V785" s="24"/>
      <c r="W785" s="320"/>
    </row>
    <row r="786" spans="20:23" ht="18.75" customHeight="1" x14ac:dyDescent="0.35">
      <c r="T786" s="24"/>
      <c r="U786" s="24"/>
      <c r="V786" s="24"/>
      <c r="W786" s="320"/>
    </row>
    <row r="787" spans="20:23" ht="18.75" customHeight="1" x14ac:dyDescent="0.35">
      <c r="T787" s="24"/>
      <c r="U787" s="24"/>
      <c r="V787" s="24"/>
      <c r="W787" s="320"/>
    </row>
    <row r="788" spans="20:23" ht="18.75" customHeight="1" x14ac:dyDescent="0.35">
      <c r="T788" s="24"/>
      <c r="U788" s="24"/>
      <c r="V788" s="24"/>
      <c r="W788" s="320"/>
    </row>
    <row r="789" spans="20:23" ht="18.75" customHeight="1" x14ac:dyDescent="0.35">
      <c r="T789" s="24"/>
      <c r="U789" s="24"/>
      <c r="V789" s="24"/>
      <c r="W789" s="320"/>
    </row>
    <row r="790" spans="20:23" ht="18.75" customHeight="1" x14ac:dyDescent="0.35">
      <c r="T790" s="24"/>
      <c r="U790" s="24"/>
      <c r="V790" s="24"/>
      <c r="W790" s="320"/>
    </row>
    <row r="791" spans="20:23" ht="18.75" customHeight="1" x14ac:dyDescent="0.35">
      <c r="T791" s="24"/>
      <c r="U791" s="24"/>
      <c r="V791" s="24"/>
      <c r="W791" s="320"/>
    </row>
    <row r="792" spans="20:23" ht="18.75" customHeight="1" x14ac:dyDescent="0.35">
      <c r="T792" s="24"/>
      <c r="U792" s="24"/>
      <c r="V792" s="24"/>
      <c r="W792" s="320"/>
    </row>
    <row r="793" spans="20:23" ht="18.75" customHeight="1" x14ac:dyDescent="0.35">
      <c r="T793" s="24"/>
      <c r="U793" s="24"/>
      <c r="V793" s="24"/>
      <c r="W793" s="320"/>
    </row>
    <row r="794" spans="20:23" ht="18.75" customHeight="1" x14ac:dyDescent="0.35">
      <c r="T794" s="24"/>
      <c r="U794" s="24"/>
      <c r="V794" s="24"/>
      <c r="W794" s="320"/>
    </row>
    <row r="795" spans="20:23" ht="18.75" customHeight="1" x14ac:dyDescent="0.35">
      <c r="T795" s="24"/>
      <c r="U795" s="24"/>
      <c r="V795" s="24"/>
      <c r="W795" s="320"/>
    </row>
    <row r="796" spans="20:23" ht="18.75" customHeight="1" x14ac:dyDescent="0.35">
      <c r="T796" s="24"/>
      <c r="U796" s="24"/>
      <c r="V796" s="24"/>
      <c r="W796" s="320"/>
    </row>
    <row r="797" spans="20:23" ht="18.75" customHeight="1" x14ac:dyDescent="0.35">
      <c r="T797" s="24"/>
      <c r="U797" s="24"/>
      <c r="V797" s="24"/>
      <c r="W797" s="320"/>
    </row>
    <row r="798" spans="20:23" ht="18.75" customHeight="1" x14ac:dyDescent="0.35">
      <c r="T798" s="24"/>
      <c r="U798" s="24"/>
      <c r="V798" s="24"/>
      <c r="W798" s="320"/>
    </row>
    <row r="799" spans="20:23" ht="18.75" customHeight="1" x14ac:dyDescent="0.35">
      <c r="T799" s="24"/>
      <c r="U799" s="24"/>
      <c r="V799" s="24"/>
      <c r="W799" s="320"/>
    </row>
    <row r="800" spans="20:23" ht="18.75" customHeight="1" x14ac:dyDescent="0.35">
      <c r="T800" s="24"/>
      <c r="U800" s="24"/>
      <c r="V800" s="24"/>
      <c r="W800" s="320"/>
    </row>
    <row r="801" spans="20:23" ht="18.75" customHeight="1" x14ac:dyDescent="0.35">
      <c r="T801" s="24"/>
      <c r="U801" s="24"/>
      <c r="V801" s="24"/>
      <c r="W801" s="320"/>
    </row>
    <row r="802" spans="20:23" ht="18.75" customHeight="1" x14ac:dyDescent="0.35">
      <c r="T802" s="24"/>
      <c r="U802" s="24"/>
      <c r="V802" s="24"/>
      <c r="W802" s="320"/>
    </row>
    <row r="803" spans="20:23" ht="18.75" customHeight="1" x14ac:dyDescent="0.35">
      <c r="T803" s="24"/>
      <c r="U803" s="24"/>
      <c r="V803" s="24"/>
      <c r="W803" s="320"/>
    </row>
    <row r="804" spans="20:23" ht="18.75" customHeight="1" x14ac:dyDescent="0.35">
      <c r="T804" s="24"/>
      <c r="U804" s="24"/>
      <c r="V804" s="24"/>
      <c r="W804" s="320"/>
    </row>
    <row r="805" spans="20:23" ht="18.75" customHeight="1" x14ac:dyDescent="0.35">
      <c r="T805" s="24"/>
      <c r="U805" s="24"/>
      <c r="V805" s="24"/>
      <c r="W805" s="320"/>
    </row>
    <row r="806" spans="20:23" ht="18.75" customHeight="1" x14ac:dyDescent="0.35">
      <c r="T806" s="24"/>
      <c r="U806" s="24"/>
      <c r="V806" s="24"/>
      <c r="W806" s="320"/>
    </row>
    <row r="807" spans="20:23" ht="18.75" customHeight="1" x14ac:dyDescent="0.35">
      <c r="T807" s="24"/>
      <c r="U807" s="24"/>
      <c r="V807" s="24"/>
      <c r="W807" s="320"/>
    </row>
    <row r="808" spans="20:23" ht="18.75" customHeight="1" x14ac:dyDescent="0.35">
      <c r="T808" s="24"/>
      <c r="U808" s="24"/>
      <c r="V808" s="24"/>
      <c r="W808" s="320"/>
    </row>
    <row r="809" spans="20:23" ht="18.75" customHeight="1" x14ac:dyDescent="0.35">
      <c r="T809" s="24"/>
      <c r="U809" s="24"/>
      <c r="V809" s="24"/>
      <c r="W809" s="320"/>
    </row>
    <row r="810" spans="20:23" ht="18.75" customHeight="1" x14ac:dyDescent="0.35">
      <c r="T810" s="24"/>
      <c r="U810" s="24"/>
      <c r="V810" s="24"/>
      <c r="W810" s="320"/>
    </row>
    <row r="811" spans="20:23" ht="18.75" customHeight="1" x14ac:dyDescent="0.35">
      <c r="T811" s="24"/>
      <c r="U811" s="24"/>
      <c r="V811" s="24"/>
      <c r="W811" s="320"/>
    </row>
    <row r="812" spans="20:23" ht="18.75" customHeight="1" x14ac:dyDescent="0.35">
      <c r="T812" s="24"/>
      <c r="U812" s="24"/>
      <c r="V812" s="24"/>
      <c r="W812" s="320"/>
    </row>
    <row r="813" spans="20:23" ht="18.75" customHeight="1" x14ac:dyDescent="0.35">
      <c r="T813" s="24"/>
      <c r="U813" s="24"/>
      <c r="V813" s="24"/>
      <c r="W813" s="320"/>
    </row>
    <row r="814" spans="20:23" ht="18.75" customHeight="1" x14ac:dyDescent="0.35">
      <c r="T814" s="24"/>
      <c r="U814" s="24"/>
      <c r="V814" s="24"/>
      <c r="W814" s="320"/>
    </row>
    <row r="815" spans="20:23" ht="18.75" customHeight="1" x14ac:dyDescent="0.35">
      <c r="T815" s="24"/>
      <c r="U815" s="24"/>
      <c r="V815" s="24"/>
      <c r="W815" s="320"/>
    </row>
    <row r="816" spans="20:23" ht="18.75" customHeight="1" x14ac:dyDescent="0.35">
      <c r="T816" s="24"/>
      <c r="U816" s="24"/>
      <c r="V816" s="24"/>
      <c r="W816" s="320"/>
    </row>
    <row r="817" spans="20:23" ht="18.75" customHeight="1" x14ac:dyDescent="0.35">
      <c r="T817" s="24"/>
      <c r="U817" s="24"/>
      <c r="V817" s="24"/>
      <c r="W817" s="320"/>
    </row>
    <row r="818" spans="20:23" ht="18.75" customHeight="1" x14ac:dyDescent="0.35">
      <c r="T818" s="24"/>
      <c r="U818" s="24"/>
      <c r="V818" s="24"/>
      <c r="W818" s="320"/>
    </row>
    <row r="819" spans="20:23" ht="18.75" customHeight="1" x14ac:dyDescent="0.35">
      <c r="T819" s="24"/>
      <c r="U819" s="24"/>
      <c r="V819" s="24"/>
      <c r="W819" s="320"/>
    </row>
    <row r="820" spans="20:23" ht="18.75" customHeight="1" x14ac:dyDescent="0.35">
      <c r="T820" s="24"/>
      <c r="U820" s="24"/>
      <c r="V820" s="24"/>
      <c r="W820" s="320"/>
    </row>
    <row r="821" spans="20:23" ht="18.75" customHeight="1" x14ac:dyDescent="0.35">
      <c r="T821" s="24"/>
      <c r="U821" s="24"/>
      <c r="V821" s="24"/>
      <c r="W821" s="320"/>
    </row>
    <row r="822" spans="20:23" ht="18.75" customHeight="1" x14ac:dyDescent="0.35">
      <c r="T822" s="24"/>
      <c r="U822" s="24"/>
      <c r="V822" s="24"/>
      <c r="W822" s="320"/>
    </row>
    <row r="823" spans="20:23" ht="18.75" customHeight="1" x14ac:dyDescent="0.35">
      <c r="T823" s="24"/>
      <c r="U823" s="24"/>
      <c r="V823" s="24"/>
      <c r="W823" s="320"/>
    </row>
    <row r="824" spans="20:23" ht="18.75" customHeight="1" x14ac:dyDescent="0.35">
      <c r="T824" s="24"/>
      <c r="U824" s="24"/>
      <c r="V824" s="24"/>
      <c r="W824" s="320"/>
    </row>
    <row r="825" spans="20:23" ht="18.75" customHeight="1" x14ac:dyDescent="0.35">
      <c r="T825" s="24"/>
      <c r="U825" s="24"/>
      <c r="V825" s="24"/>
      <c r="W825" s="320"/>
    </row>
    <row r="826" spans="20:23" ht="18.75" customHeight="1" x14ac:dyDescent="0.35">
      <c r="T826" s="24"/>
      <c r="U826" s="24"/>
      <c r="V826" s="24"/>
      <c r="W826" s="320"/>
    </row>
    <row r="827" spans="20:23" ht="18.75" customHeight="1" x14ac:dyDescent="0.35">
      <c r="T827" s="24"/>
      <c r="U827" s="24"/>
      <c r="V827" s="24"/>
      <c r="W827" s="320"/>
    </row>
    <row r="828" spans="20:23" ht="18.75" customHeight="1" x14ac:dyDescent="0.35">
      <c r="T828" s="24"/>
      <c r="U828" s="24"/>
      <c r="V828" s="24"/>
      <c r="W828" s="320"/>
    </row>
    <row r="829" spans="20:23" ht="18.75" customHeight="1" x14ac:dyDescent="0.35">
      <c r="T829" s="24"/>
      <c r="U829" s="24"/>
      <c r="V829" s="24"/>
      <c r="W829" s="320"/>
    </row>
    <row r="830" spans="20:23" ht="18.75" customHeight="1" x14ac:dyDescent="0.35">
      <c r="T830" s="24"/>
      <c r="U830" s="24"/>
      <c r="V830" s="24"/>
      <c r="W830" s="320"/>
    </row>
    <row r="831" spans="20:23" ht="18.75" customHeight="1" x14ac:dyDescent="0.35">
      <c r="T831" s="24"/>
      <c r="U831" s="24"/>
      <c r="V831" s="24"/>
      <c r="W831" s="320"/>
    </row>
    <row r="832" spans="20:23" ht="18.75" customHeight="1" x14ac:dyDescent="0.35">
      <c r="T832" s="24"/>
      <c r="U832" s="24"/>
      <c r="V832" s="24"/>
      <c r="W832" s="320"/>
    </row>
    <row r="833" spans="20:23" ht="18.75" customHeight="1" x14ac:dyDescent="0.35">
      <c r="T833" s="24"/>
      <c r="U833" s="24"/>
      <c r="V833" s="24"/>
      <c r="W833" s="320"/>
    </row>
    <row r="834" spans="20:23" ht="18.75" customHeight="1" x14ac:dyDescent="0.35">
      <c r="T834" s="24"/>
      <c r="U834" s="24"/>
      <c r="V834" s="24"/>
      <c r="W834" s="320"/>
    </row>
    <row r="835" spans="20:23" ht="18.75" customHeight="1" x14ac:dyDescent="0.35">
      <c r="T835" s="24"/>
      <c r="U835" s="24"/>
      <c r="V835" s="24"/>
      <c r="W835" s="320"/>
    </row>
    <row r="836" spans="20:23" ht="18.75" customHeight="1" x14ac:dyDescent="0.35">
      <c r="T836" s="24"/>
      <c r="U836" s="24"/>
      <c r="V836" s="24"/>
      <c r="W836" s="320"/>
    </row>
    <row r="837" spans="20:23" ht="18.75" customHeight="1" x14ac:dyDescent="0.35">
      <c r="T837" s="24"/>
      <c r="U837" s="24"/>
      <c r="V837" s="24"/>
      <c r="W837" s="320"/>
    </row>
    <row r="838" spans="20:23" ht="18.75" customHeight="1" x14ac:dyDescent="0.35">
      <c r="T838" s="24"/>
      <c r="U838" s="24"/>
      <c r="V838" s="24"/>
      <c r="W838" s="320"/>
    </row>
    <row r="839" spans="20:23" ht="18.75" customHeight="1" x14ac:dyDescent="0.35">
      <c r="T839" s="24"/>
      <c r="U839" s="24"/>
      <c r="V839" s="24"/>
      <c r="W839" s="320"/>
    </row>
    <row r="840" spans="20:23" ht="18.75" customHeight="1" x14ac:dyDescent="0.35">
      <c r="T840" s="24"/>
      <c r="U840" s="24"/>
      <c r="V840" s="24"/>
      <c r="W840" s="320"/>
    </row>
    <row r="841" spans="20:23" ht="18.75" customHeight="1" x14ac:dyDescent="0.35">
      <c r="T841" s="24"/>
      <c r="U841" s="24"/>
      <c r="V841" s="24"/>
      <c r="W841" s="320"/>
    </row>
    <row r="842" spans="20:23" ht="18.75" customHeight="1" x14ac:dyDescent="0.35">
      <c r="T842" s="24"/>
      <c r="U842" s="24"/>
      <c r="V842" s="24"/>
      <c r="W842" s="320"/>
    </row>
    <row r="843" spans="20:23" ht="18.75" customHeight="1" x14ac:dyDescent="0.35">
      <c r="T843" s="24"/>
      <c r="U843" s="24"/>
      <c r="V843" s="24"/>
      <c r="W843" s="320"/>
    </row>
    <row r="844" spans="20:23" ht="18.75" customHeight="1" x14ac:dyDescent="0.35">
      <c r="T844" s="24"/>
      <c r="U844" s="24"/>
      <c r="V844" s="24"/>
      <c r="W844" s="320"/>
    </row>
    <row r="845" spans="20:23" ht="18.75" customHeight="1" x14ac:dyDescent="0.35">
      <c r="T845" s="24"/>
      <c r="U845" s="24"/>
      <c r="V845" s="24"/>
      <c r="W845" s="320"/>
    </row>
    <row r="846" spans="20:23" ht="18.75" customHeight="1" x14ac:dyDescent="0.35">
      <c r="T846" s="24"/>
      <c r="U846" s="24"/>
      <c r="V846" s="24"/>
      <c r="W846" s="320"/>
    </row>
    <row r="847" spans="20:23" ht="18.75" customHeight="1" x14ac:dyDescent="0.35">
      <c r="T847" s="24"/>
      <c r="U847" s="24"/>
      <c r="V847" s="24"/>
      <c r="W847" s="320"/>
    </row>
    <row r="848" spans="20:23" ht="18.75" customHeight="1" x14ac:dyDescent="0.35">
      <c r="T848" s="24"/>
      <c r="U848" s="24"/>
      <c r="V848" s="24"/>
      <c r="W848" s="320"/>
    </row>
    <row r="849" spans="20:23" ht="18.75" customHeight="1" x14ac:dyDescent="0.35">
      <c r="T849" s="24"/>
      <c r="U849" s="24"/>
      <c r="V849" s="24"/>
      <c r="W849" s="320"/>
    </row>
    <row r="850" spans="20:23" ht="18.75" customHeight="1" x14ac:dyDescent="0.35">
      <c r="T850" s="24"/>
      <c r="U850" s="24"/>
      <c r="V850" s="24"/>
      <c r="W850" s="320"/>
    </row>
    <row r="851" spans="20:23" ht="18.75" customHeight="1" x14ac:dyDescent="0.35">
      <c r="T851" s="24"/>
      <c r="U851" s="24"/>
      <c r="V851" s="24"/>
      <c r="W851" s="320"/>
    </row>
    <row r="852" spans="20:23" ht="18.75" customHeight="1" x14ac:dyDescent="0.35">
      <c r="T852" s="24"/>
      <c r="U852" s="24"/>
      <c r="V852" s="24"/>
      <c r="W852" s="320"/>
    </row>
    <row r="853" spans="20:23" ht="18.75" customHeight="1" x14ac:dyDescent="0.35">
      <c r="T853" s="24"/>
      <c r="U853" s="24"/>
      <c r="V853" s="24"/>
      <c r="W853" s="320"/>
    </row>
    <row r="854" spans="20:23" ht="18.75" customHeight="1" x14ac:dyDescent="0.35">
      <c r="T854" s="24"/>
      <c r="U854" s="24"/>
      <c r="V854" s="24"/>
      <c r="W854" s="320"/>
    </row>
    <row r="855" spans="20:23" ht="18.75" customHeight="1" x14ac:dyDescent="0.35">
      <c r="T855" s="24"/>
      <c r="U855" s="24"/>
      <c r="V855" s="24"/>
      <c r="W855" s="320"/>
    </row>
    <row r="856" spans="20:23" ht="18.75" customHeight="1" x14ac:dyDescent="0.35">
      <c r="T856" s="24"/>
      <c r="U856" s="24"/>
      <c r="V856" s="24"/>
      <c r="W856" s="320"/>
    </row>
    <row r="857" spans="20:23" ht="18.75" customHeight="1" x14ac:dyDescent="0.35">
      <c r="T857" s="24"/>
      <c r="U857" s="24"/>
      <c r="V857" s="24"/>
      <c r="W857" s="320"/>
    </row>
    <row r="858" spans="20:23" ht="18.75" customHeight="1" x14ac:dyDescent="0.35">
      <c r="T858" s="24"/>
      <c r="U858" s="24"/>
      <c r="V858" s="24"/>
      <c r="W858" s="320"/>
    </row>
    <row r="859" spans="20:23" ht="18.75" customHeight="1" x14ac:dyDescent="0.35">
      <c r="T859" s="24"/>
      <c r="U859" s="24"/>
      <c r="V859" s="24"/>
      <c r="W859" s="320"/>
    </row>
    <row r="860" spans="20:23" ht="18.75" customHeight="1" x14ac:dyDescent="0.35">
      <c r="T860" s="24"/>
      <c r="U860" s="24"/>
      <c r="V860" s="24"/>
      <c r="W860" s="320"/>
    </row>
    <row r="861" spans="20:23" ht="18.75" customHeight="1" x14ac:dyDescent="0.35">
      <c r="T861" s="24"/>
      <c r="U861" s="24"/>
      <c r="V861" s="24"/>
      <c r="W861" s="320"/>
    </row>
    <row r="862" spans="20:23" ht="18.75" customHeight="1" x14ac:dyDescent="0.35">
      <c r="T862" s="24"/>
      <c r="U862" s="24"/>
      <c r="V862" s="24"/>
      <c r="W862" s="320"/>
    </row>
    <row r="863" spans="20:23" ht="18.75" customHeight="1" x14ac:dyDescent="0.35">
      <c r="T863" s="24"/>
      <c r="U863" s="24"/>
      <c r="V863" s="24"/>
      <c r="W863" s="320"/>
    </row>
    <row r="864" spans="20:23" ht="18.75" customHeight="1" x14ac:dyDescent="0.35">
      <c r="T864" s="24"/>
      <c r="U864" s="24"/>
      <c r="V864" s="24"/>
      <c r="W864" s="320"/>
    </row>
    <row r="865" spans="20:23" ht="18.75" customHeight="1" x14ac:dyDescent="0.35">
      <c r="T865" s="24"/>
      <c r="U865" s="24"/>
      <c r="V865" s="24"/>
      <c r="W865" s="320"/>
    </row>
    <row r="866" spans="20:23" ht="18.75" customHeight="1" x14ac:dyDescent="0.35">
      <c r="T866" s="24"/>
      <c r="U866" s="24"/>
      <c r="V866" s="24"/>
      <c r="W866" s="320"/>
    </row>
    <row r="867" spans="20:23" ht="18.75" customHeight="1" x14ac:dyDescent="0.35">
      <c r="T867" s="24"/>
      <c r="U867" s="24"/>
      <c r="V867" s="24"/>
      <c r="W867" s="320"/>
    </row>
    <row r="868" spans="20:23" ht="18.75" customHeight="1" x14ac:dyDescent="0.35">
      <c r="T868" s="24"/>
      <c r="U868" s="24"/>
      <c r="V868" s="24"/>
      <c r="W868" s="320"/>
    </row>
    <row r="869" spans="20:23" ht="18.75" customHeight="1" x14ac:dyDescent="0.35">
      <c r="T869" s="24"/>
      <c r="U869" s="24"/>
      <c r="V869" s="24"/>
      <c r="W869" s="320"/>
    </row>
    <row r="870" spans="20:23" ht="18.75" customHeight="1" x14ac:dyDescent="0.35">
      <c r="T870" s="24"/>
      <c r="U870" s="24"/>
      <c r="V870" s="24"/>
      <c r="W870" s="320"/>
    </row>
    <row r="871" spans="20:23" ht="18.75" customHeight="1" x14ac:dyDescent="0.35">
      <c r="T871" s="24"/>
      <c r="U871" s="24"/>
      <c r="V871" s="24"/>
      <c r="W871" s="320"/>
    </row>
    <row r="872" spans="20:23" ht="18.75" customHeight="1" x14ac:dyDescent="0.35">
      <c r="T872" s="24"/>
      <c r="U872" s="24"/>
      <c r="V872" s="24"/>
      <c r="W872" s="320"/>
    </row>
    <row r="873" spans="20:23" ht="18.75" customHeight="1" x14ac:dyDescent="0.35">
      <c r="T873" s="24"/>
      <c r="U873" s="24"/>
      <c r="V873" s="24"/>
      <c r="W873" s="320"/>
    </row>
    <row r="874" spans="20:23" ht="18.75" customHeight="1" x14ac:dyDescent="0.35">
      <c r="T874" s="24"/>
      <c r="U874" s="24"/>
      <c r="V874" s="24"/>
      <c r="W874" s="320"/>
    </row>
    <row r="875" spans="20:23" ht="18.75" customHeight="1" x14ac:dyDescent="0.35">
      <c r="T875" s="24"/>
      <c r="U875" s="24"/>
      <c r="V875" s="24"/>
      <c r="W875" s="320"/>
    </row>
    <row r="876" spans="20:23" ht="18.75" customHeight="1" x14ac:dyDescent="0.35">
      <c r="T876" s="24"/>
      <c r="U876" s="24"/>
      <c r="V876" s="24"/>
      <c r="W876" s="320"/>
    </row>
    <row r="877" spans="20:23" ht="18.75" customHeight="1" x14ac:dyDescent="0.35">
      <c r="T877" s="24"/>
      <c r="U877" s="24"/>
      <c r="V877" s="24"/>
      <c r="W877" s="320"/>
    </row>
    <row r="878" spans="20:23" ht="18.75" customHeight="1" x14ac:dyDescent="0.35">
      <c r="T878" s="24"/>
      <c r="U878" s="24"/>
      <c r="V878" s="24"/>
      <c r="W878" s="320"/>
    </row>
    <row r="879" spans="20:23" ht="18.75" customHeight="1" x14ac:dyDescent="0.35">
      <c r="T879" s="24"/>
      <c r="U879" s="24"/>
      <c r="V879" s="24"/>
      <c r="W879" s="320"/>
    </row>
    <row r="880" spans="20:23" ht="18.75" customHeight="1" x14ac:dyDescent="0.35">
      <c r="T880" s="24"/>
      <c r="U880" s="24"/>
      <c r="V880" s="24"/>
      <c r="W880" s="320"/>
    </row>
    <row r="881" spans="20:23" ht="18.75" customHeight="1" x14ac:dyDescent="0.35">
      <c r="T881" s="24"/>
      <c r="U881" s="24"/>
      <c r="V881" s="24"/>
      <c r="W881" s="320"/>
    </row>
    <row r="882" spans="20:23" ht="18.75" customHeight="1" x14ac:dyDescent="0.35">
      <c r="T882" s="24"/>
      <c r="U882" s="24"/>
      <c r="V882" s="24"/>
      <c r="W882" s="320"/>
    </row>
    <row r="883" spans="20:23" ht="18.75" customHeight="1" x14ac:dyDescent="0.35">
      <c r="T883" s="24"/>
      <c r="U883" s="24"/>
      <c r="V883" s="24"/>
      <c r="W883" s="320"/>
    </row>
    <row r="884" spans="20:23" ht="18.75" customHeight="1" x14ac:dyDescent="0.35">
      <c r="T884" s="24"/>
      <c r="U884" s="24"/>
      <c r="V884" s="24"/>
      <c r="W884" s="320"/>
    </row>
    <row r="885" spans="20:23" ht="18.75" customHeight="1" x14ac:dyDescent="0.35">
      <c r="T885" s="24"/>
      <c r="U885" s="24"/>
      <c r="V885" s="24"/>
      <c r="W885" s="320"/>
    </row>
    <row r="886" spans="20:23" ht="18.75" customHeight="1" x14ac:dyDescent="0.35">
      <c r="T886" s="24"/>
      <c r="U886" s="24"/>
      <c r="V886" s="24"/>
      <c r="W886" s="320"/>
    </row>
    <row r="887" spans="20:23" ht="18.75" customHeight="1" x14ac:dyDescent="0.35">
      <c r="T887" s="24"/>
      <c r="U887" s="24"/>
      <c r="V887" s="24"/>
      <c r="W887" s="320"/>
    </row>
    <row r="888" spans="20:23" ht="18.75" customHeight="1" x14ac:dyDescent="0.35">
      <c r="T888" s="24"/>
      <c r="U888" s="24"/>
      <c r="V888" s="24"/>
      <c r="W888" s="320"/>
    </row>
    <row r="889" spans="20:23" ht="18.75" customHeight="1" x14ac:dyDescent="0.35">
      <c r="T889" s="24"/>
      <c r="U889" s="24"/>
      <c r="V889" s="24"/>
      <c r="W889" s="320"/>
    </row>
    <row r="890" spans="20:23" ht="18.75" customHeight="1" x14ac:dyDescent="0.35">
      <c r="T890" s="24"/>
      <c r="U890" s="24"/>
      <c r="V890" s="24"/>
      <c r="W890" s="320"/>
    </row>
    <row r="891" spans="20:23" ht="18.75" customHeight="1" x14ac:dyDescent="0.35">
      <c r="T891" s="24"/>
      <c r="U891" s="24"/>
      <c r="V891" s="24"/>
      <c r="W891" s="320"/>
    </row>
    <row r="892" spans="20:23" ht="18.75" customHeight="1" x14ac:dyDescent="0.35">
      <c r="T892" s="24"/>
      <c r="U892" s="24"/>
      <c r="V892" s="24"/>
      <c r="W892" s="320"/>
    </row>
    <row r="893" spans="20:23" ht="18.75" customHeight="1" x14ac:dyDescent="0.35">
      <c r="T893" s="24"/>
      <c r="U893" s="24"/>
      <c r="V893" s="24"/>
      <c r="W893" s="320"/>
    </row>
    <row r="894" spans="20:23" ht="18.75" customHeight="1" x14ac:dyDescent="0.35">
      <c r="T894" s="24"/>
      <c r="U894" s="24"/>
      <c r="V894" s="24"/>
      <c r="W894" s="320"/>
    </row>
    <row r="895" spans="20:23" ht="18.75" customHeight="1" x14ac:dyDescent="0.35">
      <c r="T895" s="24"/>
      <c r="U895" s="24"/>
      <c r="V895" s="24"/>
      <c r="W895" s="320"/>
    </row>
    <row r="896" spans="20:23" ht="18.75" customHeight="1" x14ac:dyDescent="0.35">
      <c r="T896" s="24"/>
      <c r="U896" s="24"/>
      <c r="V896" s="24"/>
      <c r="W896" s="320"/>
    </row>
    <row r="897" spans="20:23" ht="18.75" customHeight="1" x14ac:dyDescent="0.35">
      <c r="T897" s="24"/>
      <c r="U897" s="24"/>
      <c r="V897" s="24"/>
      <c r="W897" s="320"/>
    </row>
    <row r="898" spans="20:23" ht="18.75" customHeight="1" x14ac:dyDescent="0.35">
      <c r="T898" s="24"/>
      <c r="U898" s="24"/>
      <c r="V898" s="24"/>
      <c r="W898" s="320"/>
    </row>
    <row r="899" spans="20:23" ht="18.75" customHeight="1" x14ac:dyDescent="0.35">
      <c r="T899" s="24"/>
      <c r="U899" s="24"/>
      <c r="V899" s="24"/>
      <c r="W899" s="320"/>
    </row>
    <row r="900" spans="20:23" ht="18.75" customHeight="1" x14ac:dyDescent="0.35">
      <c r="T900" s="24"/>
      <c r="U900" s="24"/>
      <c r="V900" s="24"/>
      <c r="W900" s="320"/>
    </row>
    <row r="901" spans="20:23" ht="18.75" customHeight="1" x14ac:dyDescent="0.35">
      <c r="T901" s="24"/>
      <c r="U901" s="24"/>
      <c r="V901" s="24"/>
      <c r="W901" s="320"/>
    </row>
    <row r="902" spans="20:23" ht="18.75" customHeight="1" x14ac:dyDescent="0.35">
      <c r="T902" s="24"/>
      <c r="U902" s="24"/>
      <c r="V902" s="24"/>
      <c r="W902" s="320"/>
    </row>
    <row r="903" spans="20:23" ht="18.75" customHeight="1" x14ac:dyDescent="0.35">
      <c r="T903" s="24"/>
      <c r="U903" s="24"/>
      <c r="V903" s="24"/>
      <c r="W903" s="320"/>
    </row>
    <row r="904" spans="20:23" ht="18.75" customHeight="1" x14ac:dyDescent="0.35">
      <c r="T904" s="24"/>
      <c r="U904" s="24"/>
      <c r="V904" s="24"/>
      <c r="W904" s="320"/>
    </row>
    <row r="905" spans="20:23" ht="18.75" customHeight="1" x14ac:dyDescent="0.35">
      <c r="T905" s="24"/>
      <c r="U905" s="24"/>
      <c r="V905" s="24"/>
      <c r="W905" s="320"/>
    </row>
    <row r="906" spans="20:23" ht="18.75" customHeight="1" x14ac:dyDescent="0.35">
      <c r="T906" s="24"/>
      <c r="U906" s="24"/>
      <c r="V906" s="24"/>
      <c r="W906" s="320"/>
    </row>
    <row r="907" spans="20:23" ht="18.75" customHeight="1" x14ac:dyDescent="0.35">
      <c r="T907" s="24"/>
      <c r="U907" s="24"/>
      <c r="V907" s="24"/>
      <c r="W907" s="320"/>
    </row>
    <row r="908" spans="20:23" ht="18.75" customHeight="1" x14ac:dyDescent="0.35">
      <c r="T908" s="24"/>
      <c r="U908" s="24"/>
      <c r="V908" s="24"/>
      <c r="W908" s="320"/>
    </row>
    <row r="909" spans="20:23" ht="18.75" customHeight="1" x14ac:dyDescent="0.35">
      <c r="T909" s="24"/>
      <c r="U909" s="24"/>
      <c r="V909" s="24"/>
      <c r="W909" s="320"/>
    </row>
    <row r="910" spans="20:23" ht="18.75" customHeight="1" x14ac:dyDescent="0.35">
      <c r="T910" s="24"/>
      <c r="U910" s="24"/>
      <c r="V910" s="24"/>
      <c r="W910" s="320"/>
    </row>
    <row r="911" spans="20:23" ht="18.75" customHeight="1" x14ac:dyDescent="0.35">
      <c r="T911" s="24"/>
      <c r="U911" s="24"/>
      <c r="V911" s="24"/>
      <c r="W911" s="320"/>
    </row>
    <row r="912" spans="20:23" ht="18.75" customHeight="1" x14ac:dyDescent="0.35">
      <c r="T912" s="24"/>
      <c r="U912" s="24"/>
      <c r="V912" s="24"/>
      <c r="W912" s="320"/>
    </row>
    <row r="913" spans="20:23" ht="18.75" customHeight="1" x14ac:dyDescent="0.35">
      <c r="T913" s="24"/>
      <c r="U913" s="24"/>
      <c r="V913" s="24"/>
      <c r="W913" s="320"/>
    </row>
    <row r="914" spans="20:23" ht="18.75" customHeight="1" x14ac:dyDescent="0.35">
      <c r="T914" s="24"/>
      <c r="U914" s="24"/>
      <c r="V914" s="24"/>
      <c r="W914" s="320"/>
    </row>
    <row r="915" spans="20:23" ht="18.75" customHeight="1" x14ac:dyDescent="0.35">
      <c r="T915" s="24"/>
      <c r="U915" s="24"/>
      <c r="V915" s="24"/>
      <c r="W915" s="320"/>
    </row>
    <row r="916" spans="20:23" ht="18.75" customHeight="1" x14ac:dyDescent="0.35">
      <c r="T916" s="24"/>
      <c r="U916" s="24"/>
      <c r="V916" s="24"/>
      <c r="W916" s="320"/>
    </row>
    <row r="917" spans="20:23" ht="18.75" customHeight="1" x14ac:dyDescent="0.35">
      <c r="T917" s="24"/>
      <c r="U917" s="24"/>
      <c r="V917" s="24"/>
      <c r="W917" s="320"/>
    </row>
    <row r="918" spans="20:23" ht="18.75" customHeight="1" x14ac:dyDescent="0.35">
      <c r="T918" s="24"/>
      <c r="U918" s="24"/>
      <c r="V918" s="24"/>
      <c r="W918" s="320"/>
    </row>
    <row r="919" spans="20:23" ht="18.75" customHeight="1" x14ac:dyDescent="0.35">
      <c r="T919" s="24"/>
      <c r="U919" s="24"/>
      <c r="V919" s="24"/>
      <c r="W919" s="320"/>
    </row>
    <row r="920" spans="20:23" ht="18.75" customHeight="1" x14ac:dyDescent="0.35">
      <c r="T920" s="24"/>
      <c r="U920" s="24"/>
      <c r="V920" s="24"/>
      <c r="W920" s="320"/>
    </row>
    <row r="921" spans="20:23" ht="18.75" customHeight="1" x14ac:dyDescent="0.35">
      <c r="T921" s="24"/>
      <c r="U921" s="24"/>
      <c r="V921" s="24"/>
      <c r="W921" s="320"/>
    </row>
    <row r="922" spans="20:23" ht="18.75" customHeight="1" x14ac:dyDescent="0.35">
      <c r="T922" s="24"/>
      <c r="U922" s="24"/>
      <c r="V922" s="24"/>
      <c r="W922" s="320"/>
    </row>
    <row r="923" spans="20:23" ht="18.75" customHeight="1" x14ac:dyDescent="0.35">
      <c r="T923" s="24"/>
      <c r="U923" s="24"/>
      <c r="V923" s="24"/>
      <c r="W923" s="320"/>
    </row>
    <row r="924" spans="20:23" ht="18.75" customHeight="1" x14ac:dyDescent="0.35">
      <c r="T924" s="24"/>
      <c r="U924" s="24"/>
      <c r="V924" s="24"/>
      <c r="W924" s="320"/>
    </row>
    <row r="925" spans="20:23" ht="18.75" customHeight="1" x14ac:dyDescent="0.35">
      <c r="T925" s="24"/>
      <c r="U925" s="24"/>
      <c r="V925" s="24"/>
      <c r="W925" s="320"/>
    </row>
    <row r="926" spans="20:23" ht="18.75" customHeight="1" x14ac:dyDescent="0.35">
      <c r="T926" s="24"/>
      <c r="U926" s="24"/>
      <c r="V926" s="24"/>
      <c r="W926" s="320"/>
    </row>
    <row r="927" spans="20:23" ht="18.75" customHeight="1" x14ac:dyDescent="0.35">
      <c r="T927" s="24"/>
      <c r="U927" s="24"/>
      <c r="V927" s="24"/>
      <c r="W927" s="320"/>
    </row>
    <row r="928" spans="20:23" ht="18.75" customHeight="1" x14ac:dyDescent="0.35">
      <c r="T928" s="24"/>
      <c r="U928" s="24"/>
      <c r="V928" s="24"/>
      <c r="W928" s="320"/>
    </row>
    <row r="929" spans="20:23" ht="18.75" customHeight="1" x14ac:dyDescent="0.35">
      <c r="T929" s="24"/>
      <c r="U929" s="24"/>
      <c r="V929" s="24"/>
      <c r="W929" s="320"/>
    </row>
    <row r="930" spans="20:23" ht="18.75" customHeight="1" x14ac:dyDescent="0.35">
      <c r="T930" s="24"/>
      <c r="U930" s="24"/>
      <c r="V930" s="24"/>
      <c r="W930" s="320"/>
    </row>
    <row r="931" spans="20:23" ht="18.75" customHeight="1" x14ac:dyDescent="0.35">
      <c r="T931" s="24"/>
      <c r="U931" s="24"/>
      <c r="V931" s="24"/>
      <c r="W931" s="320"/>
    </row>
    <row r="932" spans="20:23" ht="18.75" customHeight="1" x14ac:dyDescent="0.35">
      <c r="T932" s="24"/>
      <c r="U932" s="24"/>
      <c r="V932" s="24"/>
      <c r="W932" s="320"/>
    </row>
    <row r="933" spans="20:23" ht="18.75" customHeight="1" x14ac:dyDescent="0.35">
      <c r="T933" s="24"/>
      <c r="U933" s="24"/>
      <c r="V933" s="24"/>
      <c r="W933" s="320"/>
    </row>
    <row r="934" spans="20:23" ht="18.75" customHeight="1" x14ac:dyDescent="0.35">
      <c r="T934" s="24"/>
      <c r="U934" s="24"/>
      <c r="V934" s="24"/>
      <c r="W934" s="320"/>
    </row>
    <row r="935" spans="20:23" ht="18.75" customHeight="1" x14ac:dyDescent="0.35">
      <c r="T935" s="24"/>
      <c r="U935" s="24"/>
      <c r="V935" s="24"/>
      <c r="W935" s="320"/>
    </row>
    <row r="936" spans="20:23" ht="18.75" customHeight="1" x14ac:dyDescent="0.35">
      <c r="T936" s="24"/>
      <c r="U936" s="24"/>
      <c r="V936" s="24"/>
      <c r="W936" s="320"/>
    </row>
    <row r="937" spans="20:23" ht="18.75" customHeight="1" x14ac:dyDescent="0.35">
      <c r="T937" s="24"/>
      <c r="U937" s="24"/>
      <c r="V937" s="24"/>
      <c r="W937" s="320"/>
    </row>
    <row r="938" spans="20:23" ht="18.75" customHeight="1" x14ac:dyDescent="0.35">
      <c r="T938" s="24"/>
      <c r="U938" s="24"/>
      <c r="V938" s="24"/>
      <c r="W938" s="320"/>
    </row>
    <row r="939" spans="20:23" ht="18.75" customHeight="1" x14ac:dyDescent="0.35">
      <c r="T939" s="24"/>
      <c r="U939" s="24"/>
      <c r="V939" s="24"/>
      <c r="W939" s="320"/>
    </row>
    <row r="940" spans="20:23" ht="18.75" customHeight="1" x14ac:dyDescent="0.35">
      <c r="T940" s="24"/>
      <c r="U940" s="24"/>
      <c r="V940" s="24"/>
      <c r="W940" s="320"/>
    </row>
    <row r="941" spans="20:23" ht="18.75" customHeight="1" x14ac:dyDescent="0.35">
      <c r="T941" s="24"/>
      <c r="U941" s="24"/>
      <c r="V941" s="24"/>
      <c r="W941" s="320"/>
    </row>
    <row r="942" spans="20:23" ht="18.75" customHeight="1" x14ac:dyDescent="0.35">
      <c r="T942" s="24"/>
      <c r="U942" s="24"/>
      <c r="V942" s="24"/>
      <c r="W942" s="320"/>
    </row>
    <row r="943" spans="20:23" ht="18.75" customHeight="1" x14ac:dyDescent="0.35">
      <c r="T943" s="24"/>
      <c r="U943" s="24"/>
      <c r="V943" s="24"/>
      <c r="W943" s="320"/>
    </row>
    <row r="944" spans="20:23" ht="18.75" customHeight="1" x14ac:dyDescent="0.35">
      <c r="T944" s="24"/>
      <c r="U944" s="24"/>
      <c r="V944" s="24"/>
      <c r="W944" s="320"/>
    </row>
    <row r="945" spans="20:23" ht="18.75" customHeight="1" x14ac:dyDescent="0.35">
      <c r="T945" s="24"/>
      <c r="U945" s="24"/>
      <c r="V945" s="24"/>
      <c r="W945" s="320"/>
    </row>
    <row r="946" spans="20:23" ht="18.75" customHeight="1" x14ac:dyDescent="0.35">
      <c r="T946" s="24"/>
      <c r="U946" s="24"/>
      <c r="V946" s="24"/>
      <c r="W946" s="320"/>
    </row>
    <row r="947" spans="20:23" ht="18.75" customHeight="1" x14ac:dyDescent="0.35">
      <c r="T947" s="24"/>
      <c r="U947" s="24"/>
      <c r="V947" s="24"/>
      <c r="W947" s="320"/>
    </row>
    <row r="948" spans="20:23" ht="18.75" customHeight="1" x14ac:dyDescent="0.35">
      <c r="T948" s="24"/>
      <c r="U948" s="24"/>
      <c r="V948" s="24"/>
      <c r="W948" s="320"/>
    </row>
    <row r="949" spans="20:23" ht="18.75" customHeight="1" x14ac:dyDescent="0.35">
      <c r="T949" s="24"/>
      <c r="U949" s="24"/>
      <c r="V949" s="24"/>
      <c r="W949" s="320"/>
    </row>
    <row r="950" spans="20:23" ht="18.75" customHeight="1" x14ac:dyDescent="0.35">
      <c r="T950" s="24"/>
      <c r="U950" s="24"/>
      <c r="V950" s="24"/>
      <c r="W950" s="320"/>
    </row>
    <row r="951" spans="20:23" ht="18.75" customHeight="1" x14ac:dyDescent="0.35">
      <c r="T951" s="24"/>
      <c r="U951" s="24"/>
      <c r="V951" s="24"/>
      <c r="W951" s="320"/>
    </row>
    <row r="952" spans="20:23" ht="15" customHeight="1" x14ac:dyDescent="0.35">
      <c r="T952" s="24"/>
      <c r="U952" s="24"/>
      <c r="V952" s="24"/>
      <c r="W952" s="320"/>
    </row>
    <row r="953" spans="20:23" ht="15" customHeight="1" x14ac:dyDescent="0.35">
      <c r="T953" s="24"/>
      <c r="U953" s="24"/>
      <c r="V953" s="24"/>
      <c r="W953" s="320"/>
    </row>
    <row r="954" spans="20:23" ht="15" customHeight="1" x14ac:dyDescent="0.35">
      <c r="T954" s="24"/>
      <c r="U954" s="24"/>
      <c r="V954" s="24"/>
      <c r="W954" s="320"/>
    </row>
    <row r="955" spans="20:23" ht="15" customHeight="1" x14ac:dyDescent="0.35">
      <c r="T955" s="24"/>
      <c r="U955" s="24"/>
      <c r="V955" s="24"/>
      <c r="W955" s="320"/>
    </row>
    <row r="956" spans="20:23" ht="15" customHeight="1" x14ac:dyDescent="0.35">
      <c r="T956" s="24"/>
      <c r="U956" s="24"/>
      <c r="V956" s="24"/>
      <c r="W956" s="320"/>
    </row>
    <row r="957" spans="20:23" ht="15" customHeight="1" x14ac:dyDescent="0.35">
      <c r="T957" s="24"/>
      <c r="U957" s="24"/>
      <c r="V957" s="24"/>
      <c r="W957" s="320"/>
    </row>
  </sheetData>
  <sheetProtection algorithmName="SHA-512" hashValue="MUDvDuyEmWY3gVE2WZJfClUBtfn1B5YfVGlHZsdtuqAfwdRj7gldvyrwz9PNoYIhu9VPxqrZonQHmpy0jZrEjw==" saltValue="BQps1T3/gAC0qUkgNKNB2g==" spinCount="100000" sheet="1" objects="1" scenarios="1" selectLockedCells="1" selectUnlockedCells="1"/>
  <mergeCells count="81">
    <mergeCell ref="C14:D14"/>
    <mergeCell ref="E14:F14"/>
    <mergeCell ref="V27:V28"/>
    <mergeCell ref="D27:D28"/>
    <mergeCell ref="E27:E28"/>
    <mergeCell ref="F27:F28"/>
    <mergeCell ref="L27:L28"/>
    <mergeCell ref="M27:M28"/>
    <mergeCell ref="H21:I21"/>
    <mergeCell ref="J21:L21"/>
    <mergeCell ref="H26:I26"/>
    <mergeCell ref="L26:M26"/>
    <mergeCell ref="H25:J25"/>
    <mergeCell ref="K25:M25"/>
    <mergeCell ref="P19:P20"/>
    <mergeCell ref="Q19:Q20"/>
    <mergeCell ref="I61:J61"/>
    <mergeCell ref="S7:T8"/>
    <mergeCell ref="U7:U8"/>
    <mergeCell ref="V7:V8"/>
    <mergeCell ref="P27:P28"/>
    <mergeCell ref="Q27:Q28"/>
    <mergeCell ref="R27:R28"/>
    <mergeCell ref="T27:T28"/>
    <mergeCell ref="U27:U28"/>
    <mergeCell ref="N17:O18"/>
    <mergeCell ref="P17:P18"/>
    <mergeCell ref="Q17:Q18"/>
    <mergeCell ref="S18:V20"/>
    <mergeCell ref="H19:I19"/>
    <mergeCell ref="N19:O20"/>
    <mergeCell ref="K27:K28"/>
    <mergeCell ref="H20:I20"/>
    <mergeCell ref="H16:I16"/>
    <mergeCell ref="J16:L16"/>
    <mergeCell ref="H17:I17"/>
    <mergeCell ref="K17:K19"/>
    <mergeCell ref="J20:L20"/>
    <mergeCell ref="H18:I18"/>
    <mergeCell ref="C16:D17"/>
    <mergeCell ref="E16:F17"/>
    <mergeCell ref="P7:Q9"/>
    <mergeCell ref="N7:O9"/>
    <mergeCell ref="N13:N14"/>
    <mergeCell ref="P13:Q13"/>
    <mergeCell ref="P14:Q14"/>
    <mergeCell ref="P12:Q12"/>
    <mergeCell ref="N10:O10"/>
    <mergeCell ref="H10:I10"/>
    <mergeCell ref="P10:Q10"/>
    <mergeCell ref="C12:D12"/>
    <mergeCell ref="E12:F12"/>
    <mergeCell ref="N12:O12"/>
    <mergeCell ref="C13:D13"/>
    <mergeCell ref="E13:F13"/>
    <mergeCell ref="S10:V11"/>
    <mergeCell ref="H11:H14"/>
    <mergeCell ref="I11:I12"/>
    <mergeCell ref="J11:L12"/>
    <mergeCell ref="S12:V13"/>
    <mergeCell ref="V14:V15"/>
    <mergeCell ref="U14:U15"/>
    <mergeCell ref="S14:T15"/>
    <mergeCell ref="J10:L10"/>
    <mergeCell ref="I13:I14"/>
    <mergeCell ref="B2:D2"/>
    <mergeCell ref="T25:V25"/>
    <mergeCell ref="R25:S25"/>
    <mergeCell ref="AM1:AN1"/>
    <mergeCell ref="E2:F2"/>
    <mergeCell ref="C8:D8"/>
    <mergeCell ref="E8:F8"/>
    <mergeCell ref="J8:L8"/>
    <mergeCell ref="C7:D7"/>
    <mergeCell ref="S6:V6"/>
    <mergeCell ref="J7:L7"/>
    <mergeCell ref="H7:H9"/>
    <mergeCell ref="C9:D9"/>
    <mergeCell ref="E9:F9"/>
    <mergeCell ref="J9:L9"/>
    <mergeCell ref="Z9:Z12"/>
  </mergeCells>
  <phoneticPr fontId="4"/>
  <conditionalFormatting sqref="T25 R25 O26:V28 O61:V61 O29:O60 R29:V60">
    <cfRule type="expression" dxfId="807" priority="48">
      <formula>$J$10=$AG$2</formula>
    </cfRule>
  </conditionalFormatting>
  <conditionalFormatting sqref="I61:L61 D61:F61">
    <cfRule type="expression" dxfId="806" priority="49">
      <formula>$J$10=$AG$3</formula>
    </cfRule>
  </conditionalFormatting>
  <conditionalFormatting sqref="C26:M28 D29:M29 L29:L60 C30:M60">
    <cfRule type="expression" dxfId="805" priority="34">
      <formula>$J$10=$AG$3</formula>
    </cfRule>
  </conditionalFormatting>
  <conditionalFormatting sqref="C29">
    <cfRule type="expression" dxfId="804" priority="31">
      <formula>$J$10=$AG$3</formula>
    </cfRule>
  </conditionalFormatting>
  <conditionalFormatting sqref="J8:J9">
    <cfRule type="expression" dxfId="803" priority="23">
      <formula>$J$7=$AF$3</formula>
    </cfRule>
  </conditionalFormatting>
  <conditionalFormatting sqref="J18:J19 L18:L19">
    <cfRule type="expression" dxfId="802" priority="20">
      <formula>AND($P$29="",$J$10=$AG$3)</formula>
    </cfRule>
  </conditionalFormatting>
  <conditionalFormatting sqref="C25:G25">
    <cfRule type="expression" dxfId="801" priority="13">
      <formula>$J$10=$AG$3</formula>
    </cfRule>
  </conditionalFormatting>
  <conditionalFormatting sqref="H25">
    <cfRule type="expression" dxfId="800" priority="12">
      <formula>$J$10=$AG$3</formula>
    </cfRule>
  </conditionalFormatting>
  <conditionalFormatting sqref="O25:Q25">
    <cfRule type="expression" dxfId="799" priority="9">
      <formula>$J$10=$AG$2</formula>
    </cfRule>
  </conditionalFormatting>
  <conditionalFormatting sqref="K25">
    <cfRule type="expression" dxfId="798" priority="8">
      <formula>$J$10=$AG$3</formula>
    </cfRule>
  </conditionalFormatting>
  <conditionalFormatting sqref="P14:Q14">
    <cfRule type="expression" dxfId="797" priority="7">
      <formula>$P$14&lt;=0</formula>
    </cfRule>
  </conditionalFormatting>
  <conditionalFormatting sqref="M61">
    <cfRule type="expression" dxfId="796" priority="5">
      <formula>$J$10=$AG$3</formula>
    </cfRule>
  </conditionalFormatting>
  <conditionalFormatting sqref="P29:Q60">
    <cfRule type="expression" dxfId="795" priority="4">
      <formula>$J$10=$AG$2</formula>
    </cfRule>
  </conditionalFormatting>
  <conditionalFormatting sqref="H11:L11 I13:L13 J12:L12 J14:L14">
    <cfRule type="expression" dxfId="794" priority="2">
      <formula>$AE$2="電気以外"</formula>
    </cfRule>
  </conditionalFormatting>
  <conditionalFormatting sqref="I13:L14">
    <cfRule type="expression" dxfId="793" priority="3">
      <formula>$J$11=$AI$2</formula>
    </cfRule>
  </conditionalFormatting>
  <conditionalFormatting sqref="H11:L14">
    <cfRule type="expression" dxfId="792" priority="1">
      <formula>$J$10=$AG$3</formula>
    </cfRule>
  </conditionalFormatting>
  <conditionalFormatting sqref="L29 U26:V61 L29:M61">
    <cfRule type="expression" dxfId="791" priority="758">
      <formula>$E$16=$AD$2</formula>
    </cfRule>
  </conditionalFormatting>
  <conditionalFormatting sqref="K26:K61 T25:T61">
    <cfRule type="expression" dxfId="790" priority="762">
      <formula>$E$16=$AD$3</formula>
    </cfRule>
  </conditionalFormatting>
  <conditionalFormatting sqref="H26:I60">
    <cfRule type="expression" dxfId="789" priority="764">
      <formula>AND($E$14&lt;&gt;"",$AE$2&lt;&gt;"電気")</formula>
    </cfRule>
    <cfRule type="expression" dxfId="788" priority="765">
      <formula>$J$11=$AI$3</formula>
    </cfRule>
    <cfRule type="expression" dxfId="787" priority="766">
      <formula>$J$11=$AI$2</formula>
    </cfRule>
  </conditionalFormatting>
  <conditionalFormatting sqref="J29:J60">
    <cfRule type="expression" dxfId="786" priority="767">
      <formula>OR($E$16=$AD$3,AND($AE$2="電気",$J$11=$AI$4))</formula>
    </cfRule>
  </conditionalFormatting>
  <conditionalFormatting sqref="R9:R10">
    <cfRule type="expression" dxfId="785" priority="768">
      <formula>OR($E$16=$AD$2,$E$16="")</formula>
    </cfRule>
  </conditionalFormatting>
  <conditionalFormatting sqref="R13:R14">
    <cfRule type="expression" dxfId="784" priority="769">
      <formula>OR($E$16=$AD$2,$E$16="")</formula>
    </cfRule>
  </conditionalFormatting>
  <dataValidations count="15">
    <dataValidation type="decimal" operator="greaterThanOrEqual" allowBlank="1" showInputMessage="1" showErrorMessage="1" sqref="AG46:AG66 K14" xr:uid="{C272B2F5-E267-4A2F-AE24-EDE6EBFD6955}">
      <formula1>0</formula1>
    </dataValidation>
    <dataValidation operator="greaterThanOrEqual" allowBlank="1" showInputMessage="1" showErrorMessage="1" sqref="Q17 U7:U8" xr:uid="{5AE04779-2616-4D19-BFF1-C07B5558EFD6}"/>
    <dataValidation type="decimal" operator="greaterThanOrEqual" allowBlank="1" showInputMessage="1" showErrorMessage="1" error="数値を入力してください" sqref="P17" xr:uid="{07313C7F-002A-4C01-8AE1-3A66AC37E93C}">
      <formula1>0</formula1>
    </dataValidation>
    <dataValidation type="list" allowBlank="1" showInputMessage="1" showErrorMessage="1" sqref="J14" xr:uid="{0208689B-1895-47A1-8D49-6A46D3586BC7}">
      <formula1>$AH$2:$AH$3</formula1>
    </dataValidation>
    <dataValidation type="list" allowBlank="1" showInputMessage="1" showErrorMessage="1" sqref="AI46:AI66 T29" xr:uid="{368175B6-F6D6-4996-9DDF-86DACFE34C86}">
      <formula1>$AK$2:$AK$3</formula1>
    </dataValidation>
    <dataValidation type="list" allowBlank="1" showInputMessage="1" showErrorMessage="1" sqref="J7" xr:uid="{E3852495-AD5D-4D71-9460-30DA74B43052}">
      <formula1>$AF$2:$AF$3</formula1>
    </dataValidation>
    <dataValidation type="list" allowBlank="1" showInputMessage="1" showErrorMessage="1" sqref="E16" xr:uid="{786452A2-8DD5-4BB3-A3A5-44854FC98C01}">
      <formula1>$AD$2:$AD$3</formula1>
    </dataValidation>
    <dataValidation type="list" allowBlank="1" showInputMessage="1" showErrorMessage="1" sqref="J10:L10" xr:uid="{A39F3CDE-6648-4B5C-9A0B-DA28B5CA2745}">
      <formula1>$AG$2:$AG$3</formula1>
    </dataValidation>
    <dataValidation operator="greaterThanOrEqual" allowBlank="1" showInputMessage="1" showErrorMessage="1" error="数値を入力してください" sqref="N17:O20" xr:uid="{42FCFF47-CDDF-4EDF-88A6-8DF9A6829C0D}"/>
    <dataValidation type="list" allowBlank="1" showInputMessage="1" showErrorMessage="1" sqref="J11" xr:uid="{7D7C44E1-6F34-4A33-8DA8-231876D6BF5E}">
      <formula1>$AI$2:$AI$4</formula1>
    </dataValidation>
    <dataValidation type="decimal" operator="greaterThanOrEqual" allowBlank="1" showInputMessage="1" showErrorMessage="1" errorTitle="入力エラー" error="入力した数値がマイナスになっています。_x000a_正しい値を入力してください。" sqref="J29:J60 L29:L60 R29:R60 U29:U60" xr:uid="{9B4E4F2C-441E-452D-8088-A934F26615B2}">
      <formula1>0</formula1>
    </dataValidation>
    <dataValidation type="decimal" allowBlank="1" showInputMessage="1" showErrorMessage="1" sqref="K29:K60 L14" xr:uid="{F74A34C3-05D7-47DE-8B6B-B81B3DED697B}">
      <formula1>0</formula1>
      <formula2>1</formula2>
    </dataValidation>
    <dataValidation type="decimal" allowBlank="1" showInputMessage="1" showErrorMessage="1" errorTitle="入力エラー" error="入力した数値がマイナスまたは１より大きくなっています。_x000a_0～1の値を入力してください。" sqref="T30:T60" xr:uid="{ABEB4407-C69B-4252-A706-F07368EDBF3F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P29:P60 D29:D60" xr:uid="{E90C7DBE-B482-4622-A8E7-77FF7AAB13EA}">
      <formula1>0</formula1>
    </dataValidation>
    <dataValidation type="decimal" allowBlank="1" showInputMessage="1" showErrorMessage="1" errorTitle="入力エラー" error="時刻を正しく入力してください。" sqref="Q29:Q60 E29:F60" xr:uid="{83531CF2-6F5D-4E5D-BBE4-4CA13328B1B0}">
      <formula1>0</formula1>
      <formula2>1</formula2>
    </dataValidation>
  </dataValidations>
  <printOptions horizontalCentered="1"/>
  <pageMargins left="0" right="0" top="0" bottom="0" header="0" footer="1.1417322834645669"/>
  <pageSetup paperSize="8" scale="54" fitToHeight="0" orientation="landscape" r:id="rId1"/>
  <rowBreaks count="1" manualBreakCount="1">
    <brk id="63" max="23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FAFFC068-32AA-4450-A8A6-E72C83D62E15}">
          <x14:formula1>
            <xm:f>プルダウンリスト!$E$2:$E$4</xm:f>
          </x14:formula1>
          <xm:sqref>E14</xm:sqref>
        </x14:dataValidation>
        <x14:dataValidation type="list" allowBlank="1" showInputMessage="1" showErrorMessage="1" xr:uid="{8D9CFC51-EA1E-4C4B-B86B-1515EBB73128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CD2159A8-B2DC-4779-BB6F-DA31D90DD64B}">
          <x14:formula1>
            <xm:f>プルダウンリスト!$L$2:$L$13</xm:f>
          </x14:formula1>
          <xm:sqref>J16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CE1AF-9B12-4F04-96AD-FCAEB280C4AB}">
  <dimension ref="A1:T1000"/>
  <sheetViews>
    <sheetView zoomScaleNormal="100" workbookViewId="0"/>
  </sheetViews>
  <sheetFormatPr defaultColWidth="11.07421875" defaultRowHeight="15" customHeight="1" x14ac:dyDescent="0.35"/>
  <cols>
    <col min="1" max="3" width="34.53515625" style="106" customWidth="1"/>
    <col min="4" max="4" width="8.69140625" style="106" customWidth="1"/>
    <col min="5" max="5" width="25.69140625" style="106" bestFit="1" customWidth="1"/>
    <col min="6" max="6" width="6.69140625" style="106" customWidth="1"/>
    <col min="7" max="7" width="14.07421875" style="106" customWidth="1"/>
    <col min="8" max="10" width="17.23046875" style="106" customWidth="1"/>
    <col min="11" max="11" width="14.07421875" style="106" customWidth="1"/>
    <col min="12" max="12" width="9.69140625" style="106" customWidth="1"/>
    <col min="13" max="13" width="6.69140625" style="106" customWidth="1"/>
    <col min="14" max="14" width="3.07421875" style="106" customWidth="1"/>
    <col min="15" max="16" width="6.69140625" style="106" customWidth="1"/>
    <col min="17" max="17" width="2.07421875" style="106" customWidth="1"/>
    <col min="18" max="18" width="10.69140625" style="106" customWidth="1"/>
    <col min="19" max="31" width="6.69140625" style="106" customWidth="1"/>
    <col min="32" max="16384" width="11.07421875" style="106"/>
  </cols>
  <sheetData>
    <row r="1" spans="1:20" ht="19.5" customHeight="1" x14ac:dyDescent="0.35">
      <c r="A1" s="105" t="s">
        <v>92</v>
      </c>
      <c r="B1" s="105"/>
      <c r="C1" s="105" t="s">
        <v>109</v>
      </c>
      <c r="E1" s="107" t="s">
        <v>110</v>
      </c>
      <c r="H1" s="108"/>
      <c r="I1" s="108" t="s">
        <v>111</v>
      </c>
      <c r="J1" s="108"/>
      <c r="L1" s="108" t="s">
        <v>47</v>
      </c>
      <c r="O1" s="108" t="s">
        <v>112</v>
      </c>
      <c r="R1" s="108" t="s">
        <v>113</v>
      </c>
      <c r="T1" s="108" t="s">
        <v>6</v>
      </c>
    </row>
    <row r="2" spans="1:20" ht="19.5" customHeight="1" x14ac:dyDescent="0.35">
      <c r="A2" s="109" t="s">
        <v>114</v>
      </c>
      <c r="C2" s="109" t="s">
        <v>115</v>
      </c>
      <c r="E2" s="110" t="s">
        <v>45</v>
      </c>
      <c r="F2" s="111" t="s">
        <v>116</v>
      </c>
      <c r="G2" s="112" t="s">
        <v>117</v>
      </c>
      <c r="H2" s="108"/>
      <c r="I2" s="113" t="s">
        <v>118</v>
      </c>
      <c r="J2" s="108"/>
      <c r="K2" s="114"/>
      <c r="L2" s="113" t="s">
        <v>119</v>
      </c>
      <c r="O2" s="113" t="s">
        <v>119</v>
      </c>
      <c r="P2" s="113">
        <v>30</v>
      </c>
      <c r="R2" s="113" t="s">
        <v>120</v>
      </c>
      <c r="T2" s="113" t="s">
        <v>121</v>
      </c>
    </row>
    <row r="3" spans="1:20" ht="19.5" customHeight="1" x14ac:dyDescent="0.35">
      <c r="A3" s="115" t="s">
        <v>122</v>
      </c>
      <c r="C3" s="116" t="s">
        <v>83</v>
      </c>
      <c r="E3" s="110" t="s">
        <v>123</v>
      </c>
      <c r="F3" s="111" t="s">
        <v>116</v>
      </c>
      <c r="G3" s="112" t="s">
        <v>117</v>
      </c>
      <c r="H3" s="108"/>
      <c r="I3" s="113" t="s">
        <v>124</v>
      </c>
      <c r="J3" s="108"/>
      <c r="K3" s="114"/>
      <c r="L3" s="113" t="s">
        <v>48</v>
      </c>
      <c r="O3" s="113" t="s">
        <v>48</v>
      </c>
      <c r="P3" s="113">
        <v>31</v>
      </c>
      <c r="R3" s="113" t="s">
        <v>125</v>
      </c>
      <c r="T3" s="113" t="s">
        <v>126</v>
      </c>
    </row>
    <row r="4" spans="1:20" ht="19.5" customHeight="1" x14ac:dyDescent="0.35">
      <c r="A4" s="116" t="s">
        <v>127</v>
      </c>
      <c r="C4" s="116" t="s">
        <v>128</v>
      </c>
      <c r="E4" s="110" t="s">
        <v>129</v>
      </c>
      <c r="F4" s="111" t="s">
        <v>116</v>
      </c>
      <c r="G4" s="112" t="s">
        <v>117</v>
      </c>
      <c r="H4" s="108"/>
      <c r="I4" s="113"/>
      <c r="J4" s="108"/>
      <c r="K4" s="114"/>
      <c r="L4" s="113" t="s">
        <v>130</v>
      </c>
      <c r="O4" s="113" t="s">
        <v>131</v>
      </c>
      <c r="P4" s="113">
        <v>30</v>
      </c>
      <c r="R4" s="117"/>
    </row>
    <row r="5" spans="1:20" ht="19.5" customHeight="1" x14ac:dyDescent="0.35">
      <c r="A5" s="116" t="s">
        <v>83</v>
      </c>
      <c r="C5" s="116" t="s">
        <v>132</v>
      </c>
      <c r="E5" s="110" t="s">
        <v>84</v>
      </c>
      <c r="F5" s="111" t="s">
        <v>133</v>
      </c>
      <c r="G5" s="108" t="s">
        <v>134</v>
      </c>
      <c r="H5" s="108"/>
      <c r="I5" s="108"/>
      <c r="J5" s="108"/>
      <c r="L5" s="113" t="s">
        <v>135</v>
      </c>
      <c r="O5" s="113" t="s">
        <v>136</v>
      </c>
      <c r="P5" s="113">
        <v>31</v>
      </c>
    </row>
    <row r="6" spans="1:20" ht="19.5" customHeight="1" x14ac:dyDescent="0.35">
      <c r="A6" s="116" t="s">
        <v>137</v>
      </c>
      <c r="C6" s="118"/>
      <c r="E6" s="119" t="s">
        <v>138</v>
      </c>
      <c r="F6" s="111" t="s">
        <v>133</v>
      </c>
      <c r="G6" s="108" t="s">
        <v>134</v>
      </c>
      <c r="H6" s="108"/>
      <c r="I6" s="108"/>
      <c r="J6" s="108"/>
      <c r="L6" s="113" t="s">
        <v>139</v>
      </c>
      <c r="O6" s="113" t="s">
        <v>140</v>
      </c>
      <c r="P6" s="113">
        <v>31</v>
      </c>
    </row>
    <row r="7" spans="1:20" ht="19.5" customHeight="1" x14ac:dyDescent="0.35">
      <c r="A7" s="116" t="s">
        <v>141</v>
      </c>
      <c r="B7" s="118"/>
      <c r="C7" s="118"/>
      <c r="E7" s="110" t="s">
        <v>142</v>
      </c>
      <c r="F7" s="111" t="s">
        <v>133</v>
      </c>
      <c r="G7" s="108" t="s">
        <v>134</v>
      </c>
      <c r="H7" s="108"/>
      <c r="I7" s="108"/>
      <c r="J7" s="108"/>
      <c r="L7" s="113" t="s">
        <v>143</v>
      </c>
      <c r="O7" s="113" t="s">
        <v>144</v>
      </c>
      <c r="P7" s="113">
        <v>30</v>
      </c>
    </row>
    <row r="8" spans="1:20" ht="19.5" customHeight="1" x14ac:dyDescent="0.35">
      <c r="A8" s="116" t="s">
        <v>128</v>
      </c>
      <c r="B8" s="118"/>
      <c r="C8" s="118"/>
      <c r="E8" s="110" t="s">
        <v>145</v>
      </c>
      <c r="F8" s="111" t="s">
        <v>133</v>
      </c>
      <c r="G8" s="108" t="s">
        <v>134</v>
      </c>
      <c r="H8" s="108"/>
      <c r="I8" s="108"/>
      <c r="J8" s="108"/>
      <c r="L8" s="113" t="s">
        <v>146</v>
      </c>
      <c r="O8" s="113" t="s">
        <v>147</v>
      </c>
      <c r="P8" s="113">
        <v>31</v>
      </c>
    </row>
    <row r="9" spans="1:20" ht="19.5" customHeight="1" x14ac:dyDescent="0.35">
      <c r="A9" s="116" t="s">
        <v>132</v>
      </c>
      <c r="B9" s="118"/>
      <c r="C9" s="118"/>
      <c r="E9" s="120" t="s">
        <v>148</v>
      </c>
      <c r="F9" s="111" t="s">
        <v>149</v>
      </c>
      <c r="G9" s="108" t="s">
        <v>134</v>
      </c>
      <c r="H9" s="108"/>
      <c r="I9" s="108"/>
      <c r="J9" s="108"/>
      <c r="L9" s="113" t="s">
        <v>87</v>
      </c>
      <c r="O9" s="113" t="s">
        <v>150</v>
      </c>
      <c r="P9" s="113">
        <v>30</v>
      </c>
    </row>
    <row r="10" spans="1:20" ht="19.5" customHeight="1" x14ac:dyDescent="0.35">
      <c r="A10" s="116" t="s">
        <v>151</v>
      </c>
      <c r="B10" s="118"/>
      <c r="C10" s="118"/>
      <c r="E10" s="110" t="s">
        <v>152</v>
      </c>
      <c r="F10" s="111" t="s">
        <v>133</v>
      </c>
      <c r="G10" s="108" t="s">
        <v>134</v>
      </c>
      <c r="H10" s="108"/>
      <c r="I10" s="108"/>
      <c r="J10" s="108"/>
      <c r="L10" s="113" t="s">
        <v>153</v>
      </c>
      <c r="O10" s="113" t="s">
        <v>154</v>
      </c>
      <c r="P10" s="113">
        <v>31</v>
      </c>
    </row>
    <row r="11" spans="1:20" ht="19.5" customHeight="1" x14ac:dyDescent="0.35">
      <c r="A11" s="116" t="s">
        <v>155</v>
      </c>
      <c r="B11" s="118"/>
      <c r="C11" s="118"/>
      <c r="E11" s="110" t="s">
        <v>156</v>
      </c>
      <c r="F11" s="111" t="s">
        <v>133</v>
      </c>
      <c r="G11" s="108" t="s">
        <v>134</v>
      </c>
      <c r="H11" s="108"/>
      <c r="I11" s="108"/>
      <c r="J11" s="108"/>
      <c r="L11" s="113" t="s">
        <v>157</v>
      </c>
      <c r="O11" s="113" t="s">
        <v>158</v>
      </c>
      <c r="P11" s="113">
        <v>31</v>
      </c>
    </row>
    <row r="12" spans="1:20" ht="19.5" customHeight="1" x14ac:dyDescent="0.35">
      <c r="B12" s="118"/>
      <c r="C12" s="118"/>
      <c r="E12" s="110" t="s">
        <v>159</v>
      </c>
      <c r="F12" s="111" t="s">
        <v>133</v>
      </c>
      <c r="G12" s="108" t="s">
        <v>134</v>
      </c>
      <c r="H12" s="108"/>
      <c r="I12" s="108"/>
      <c r="J12" s="108"/>
      <c r="L12" s="113" t="s">
        <v>160</v>
      </c>
      <c r="O12" s="113" t="s">
        <v>161</v>
      </c>
      <c r="P12" s="113">
        <v>28</v>
      </c>
    </row>
    <row r="13" spans="1:20" ht="19.5" customHeight="1" x14ac:dyDescent="0.35">
      <c r="A13" s="109" t="s">
        <v>224</v>
      </c>
      <c r="E13" s="121" t="s">
        <v>162</v>
      </c>
      <c r="F13" s="122" t="s">
        <v>133</v>
      </c>
      <c r="G13" s="108" t="s">
        <v>134</v>
      </c>
      <c r="H13" s="108"/>
      <c r="I13" s="108"/>
      <c r="J13" s="108"/>
      <c r="L13" s="113" t="s">
        <v>163</v>
      </c>
      <c r="O13" s="113" t="s">
        <v>164</v>
      </c>
      <c r="P13" s="113">
        <v>31</v>
      </c>
    </row>
    <row r="14" spans="1:20" ht="19.5" customHeight="1" x14ac:dyDescent="0.35">
      <c r="A14" s="149" t="s">
        <v>344</v>
      </c>
      <c r="E14" s="110" t="s">
        <v>165</v>
      </c>
      <c r="F14" s="111" t="s">
        <v>133</v>
      </c>
      <c r="G14" s="108" t="s">
        <v>134</v>
      </c>
    </row>
    <row r="15" spans="1:20" ht="19.5" customHeight="1" x14ac:dyDescent="0.35">
      <c r="A15" s="109" t="s">
        <v>225</v>
      </c>
      <c r="E15" s="110" t="s">
        <v>166</v>
      </c>
      <c r="F15" s="111" t="s">
        <v>167</v>
      </c>
      <c r="G15" s="108" t="s">
        <v>134</v>
      </c>
    </row>
    <row r="16" spans="1:20" ht="19.5" customHeight="1" x14ac:dyDescent="0.35">
      <c r="A16" s="109" t="s">
        <v>227</v>
      </c>
      <c r="E16" s="110" t="s">
        <v>168</v>
      </c>
      <c r="F16" s="111" t="s">
        <v>167</v>
      </c>
      <c r="G16" s="108" t="s">
        <v>134</v>
      </c>
    </row>
    <row r="17" spans="1:7" ht="19.5" customHeight="1" x14ac:dyDescent="0.35">
      <c r="A17" s="149" t="s">
        <v>226</v>
      </c>
      <c r="E17" s="110" t="s">
        <v>169</v>
      </c>
      <c r="F17" s="111" t="s">
        <v>167</v>
      </c>
      <c r="G17" s="108" t="s">
        <v>134</v>
      </c>
    </row>
    <row r="18" spans="1:7" ht="19.5" customHeight="1" x14ac:dyDescent="0.35">
      <c r="E18" s="110" t="s">
        <v>170</v>
      </c>
      <c r="F18" s="111" t="s">
        <v>167</v>
      </c>
      <c r="G18" s="108" t="s">
        <v>134</v>
      </c>
    </row>
    <row r="19" spans="1:7" ht="19.5" customHeight="1" x14ac:dyDescent="0.35">
      <c r="E19" s="110" t="s">
        <v>171</v>
      </c>
      <c r="F19" s="111" t="s">
        <v>167</v>
      </c>
      <c r="G19" s="108" t="s">
        <v>134</v>
      </c>
    </row>
    <row r="20" spans="1:7" ht="19.5" customHeight="1" x14ac:dyDescent="0.35">
      <c r="E20" s="121" t="s">
        <v>172</v>
      </c>
      <c r="F20" s="111" t="s">
        <v>167</v>
      </c>
      <c r="G20" s="108" t="s">
        <v>134</v>
      </c>
    </row>
    <row r="21" spans="1:7" ht="19.5" customHeight="1" x14ac:dyDescent="0.35">
      <c r="E21" s="121" t="s">
        <v>173</v>
      </c>
      <c r="F21" s="111" t="s">
        <v>167</v>
      </c>
      <c r="G21" s="108" t="s">
        <v>134</v>
      </c>
    </row>
    <row r="22" spans="1:7" ht="19.5" customHeight="1" x14ac:dyDescent="0.35">
      <c r="E22" s="121" t="s">
        <v>174</v>
      </c>
      <c r="F22" s="122" t="s">
        <v>167</v>
      </c>
      <c r="G22" s="108" t="s">
        <v>134</v>
      </c>
    </row>
    <row r="23" spans="1:7" ht="19.5" customHeight="1" x14ac:dyDescent="0.35">
      <c r="E23" s="110" t="s">
        <v>175</v>
      </c>
      <c r="F23" s="122" t="s">
        <v>176</v>
      </c>
      <c r="G23" s="108" t="s">
        <v>134</v>
      </c>
    </row>
    <row r="24" spans="1:7" ht="19.5" customHeight="1" x14ac:dyDescent="0.35">
      <c r="E24" s="110" t="s">
        <v>177</v>
      </c>
      <c r="F24" s="122" t="s">
        <v>176</v>
      </c>
      <c r="G24" s="108" t="s">
        <v>134</v>
      </c>
    </row>
    <row r="25" spans="1:7" ht="19.5" customHeight="1" x14ac:dyDescent="0.35">
      <c r="E25" s="110" t="s">
        <v>178</v>
      </c>
      <c r="F25" s="122" t="s">
        <v>176</v>
      </c>
      <c r="G25" s="108" t="s">
        <v>134</v>
      </c>
    </row>
    <row r="26" spans="1:7" ht="19.5" customHeight="1" x14ac:dyDescent="0.35">
      <c r="E26" s="121" t="s">
        <v>179</v>
      </c>
      <c r="F26" s="122" t="s">
        <v>176</v>
      </c>
      <c r="G26" s="108" t="s">
        <v>134</v>
      </c>
    </row>
    <row r="27" spans="1:7" ht="19.5" customHeight="1" x14ac:dyDescent="0.35">
      <c r="E27" s="110" t="s">
        <v>180</v>
      </c>
      <c r="F27" s="111" t="s">
        <v>149</v>
      </c>
      <c r="G27" s="108" t="s">
        <v>134</v>
      </c>
    </row>
    <row r="28" spans="1:7" ht="19.5" customHeight="1" x14ac:dyDescent="0.35">
      <c r="E28" s="110" t="s">
        <v>181</v>
      </c>
      <c r="F28" s="111" t="s">
        <v>149</v>
      </c>
      <c r="G28" s="108" t="s">
        <v>134</v>
      </c>
    </row>
    <row r="29" spans="1:7" ht="19.5" customHeight="1" x14ac:dyDescent="0.35">
      <c r="E29" s="110" t="s">
        <v>182</v>
      </c>
      <c r="F29" s="111" t="s">
        <v>149</v>
      </c>
      <c r="G29" s="108" t="s">
        <v>134</v>
      </c>
    </row>
    <row r="30" spans="1:7" ht="19.5" customHeight="1" x14ac:dyDescent="0.35">
      <c r="E30" s="110" t="s">
        <v>183</v>
      </c>
      <c r="F30" s="111" t="s">
        <v>149</v>
      </c>
      <c r="G30" s="108" t="s">
        <v>134</v>
      </c>
    </row>
    <row r="31" spans="1:7" ht="19.5" customHeight="1" x14ac:dyDescent="0.35">
      <c r="E31" s="110" t="s">
        <v>184</v>
      </c>
      <c r="F31" s="111" t="s">
        <v>149</v>
      </c>
      <c r="G31" s="108" t="s">
        <v>134</v>
      </c>
    </row>
    <row r="32" spans="1:7" ht="19.5" customHeight="1" x14ac:dyDescent="0.35">
      <c r="E32" s="110" t="s">
        <v>185</v>
      </c>
      <c r="F32" s="111" t="s">
        <v>149</v>
      </c>
      <c r="G32" s="108" t="s">
        <v>134</v>
      </c>
    </row>
    <row r="33" spans="5:7" ht="19.5" customHeight="1" x14ac:dyDescent="0.35">
      <c r="E33" s="119" t="s">
        <v>186</v>
      </c>
      <c r="F33" s="111" t="s">
        <v>149</v>
      </c>
      <c r="G33" s="108" t="s">
        <v>134</v>
      </c>
    </row>
    <row r="34" spans="5:7" ht="19.5" customHeight="1" x14ac:dyDescent="0.35"/>
    <row r="35" spans="5:7" ht="19.5" customHeight="1" x14ac:dyDescent="0.35"/>
    <row r="36" spans="5:7" ht="19.5" customHeight="1" x14ac:dyDescent="0.35"/>
    <row r="37" spans="5:7" ht="19.5" customHeight="1" x14ac:dyDescent="0.35"/>
    <row r="38" spans="5:7" ht="19.5" customHeight="1" x14ac:dyDescent="0.35"/>
    <row r="39" spans="5:7" ht="19.5" customHeight="1" x14ac:dyDescent="0.35"/>
    <row r="40" spans="5:7" ht="19.5" customHeight="1" x14ac:dyDescent="0.35"/>
    <row r="41" spans="5:7" ht="19.5" customHeight="1" x14ac:dyDescent="0.35"/>
    <row r="42" spans="5:7" ht="19.5" customHeight="1" x14ac:dyDescent="0.35"/>
    <row r="43" spans="5:7" ht="19.5" customHeight="1" x14ac:dyDescent="0.35"/>
    <row r="44" spans="5:7" ht="19.5" customHeight="1" x14ac:dyDescent="0.35"/>
    <row r="45" spans="5:7" ht="19.5" customHeight="1" x14ac:dyDescent="0.35"/>
    <row r="46" spans="5:7" ht="19.5" customHeight="1" x14ac:dyDescent="0.35"/>
    <row r="47" spans="5:7" ht="19.5" customHeight="1" x14ac:dyDescent="0.35"/>
    <row r="48" spans="5:7" ht="19.5" customHeight="1" x14ac:dyDescent="0.35"/>
    <row r="49" ht="19.5" customHeight="1" x14ac:dyDescent="0.35"/>
    <row r="50" ht="19.5" customHeight="1" x14ac:dyDescent="0.35"/>
    <row r="51" ht="19.5" customHeight="1" x14ac:dyDescent="0.35"/>
    <row r="52" ht="19.5" customHeight="1" x14ac:dyDescent="0.35"/>
    <row r="53" ht="19.5" customHeight="1" x14ac:dyDescent="0.35"/>
    <row r="54" ht="19.5" customHeight="1" x14ac:dyDescent="0.35"/>
    <row r="55" ht="19.5" customHeight="1" x14ac:dyDescent="0.35"/>
    <row r="56" ht="19.5" customHeight="1" x14ac:dyDescent="0.35"/>
    <row r="57" ht="19.5" customHeight="1" x14ac:dyDescent="0.35"/>
    <row r="58" ht="19.5" customHeight="1" x14ac:dyDescent="0.35"/>
    <row r="59" ht="19.5" customHeight="1" x14ac:dyDescent="0.35"/>
    <row r="60" ht="19.5" customHeight="1" x14ac:dyDescent="0.35"/>
    <row r="61" ht="19.5" customHeight="1" x14ac:dyDescent="0.35"/>
    <row r="62" ht="19.5" customHeight="1" x14ac:dyDescent="0.35"/>
    <row r="63" ht="19.5" customHeight="1" x14ac:dyDescent="0.35"/>
    <row r="64" ht="19.5" customHeight="1" x14ac:dyDescent="0.35"/>
    <row r="65" ht="19.5" customHeight="1" x14ac:dyDescent="0.35"/>
    <row r="66" ht="19.5" customHeight="1" x14ac:dyDescent="0.35"/>
    <row r="67" ht="19.5" customHeight="1" x14ac:dyDescent="0.35"/>
    <row r="68" ht="19.5" customHeight="1" x14ac:dyDescent="0.35"/>
    <row r="69" ht="19.5" customHeight="1" x14ac:dyDescent="0.35"/>
    <row r="70" ht="19.5" customHeight="1" x14ac:dyDescent="0.35"/>
    <row r="71" ht="19.5" customHeight="1" x14ac:dyDescent="0.35"/>
    <row r="72" ht="19.5" customHeight="1" x14ac:dyDescent="0.35"/>
    <row r="73" ht="19.5" customHeight="1" x14ac:dyDescent="0.35"/>
    <row r="74" ht="19.5" customHeight="1" x14ac:dyDescent="0.35"/>
    <row r="75" ht="19.5" customHeight="1" x14ac:dyDescent="0.35"/>
    <row r="76" ht="19.5" customHeight="1" x14ac:dyDescent="0.35"/>
    <row r="77" ht="19.5" customHeight="1" x14ac:dyDescent="0.35"/>
    <row r="78" ht="19.5" customHeight="1" x14ac:dyDescent="0.35"/>
    <row r="79" ht="19.5" customHeight="1" x14ac:dyDescent="0.35"/>
    <row r="80" ht="19.5" customHeight="1" x14ac:dyDescent="0.35"/>
    <row r="81" ht="19.5" customHeight="1" x14ac:dyDescent="0.35"/>
    <row r="82" ht="19.5" customHeight="1" x14ac:dyDescent="0.35"/>
    <row r="83" ht="19.5" customHeight="1" x14ac:dyDescent="0.35"/>
    <row r="84" ht="19.5" customHeight="1" x14ac:dyDescent="0.35"/>
    <row r="85" ht="19.5" customHeight="1" x14ac:dyDescent="0.35"/>
    <row r="86" ht="19.5" customHeight="1" x14ac:dyDescent="0.35"/>
    <row r="87" ht="19.5" customHeight="1" x14ac:dyDescent="0.35"/>
    <row r="88" ht="19.5" customHeight="1" x14ac:dyDescent="0.35"/>
    <row r="89" ht="19.5" customHeight="1" x14ac:dyDescent="0.35"/>
    <row r="90" ht="19.5" customHeight="1" x14ac:dyDescent="0.35"/>
    <row r="91" ht="19.5" customHeight="1" x14ac:dyDescent="0.35"/>
    <row r="92" ht="19.5" customHeight="1" x14ac:dyDescent="0.35"/>
    <row r="93" ht="19.5" customHeight="1" x14ac:dyDescent="0.35"/>
    <row r="94" ht="19.5" customHeight="1" x14ac:dyDescent="0.35"/>
    <row r="95" ht="19.5" customHeight="1" x14ac:dyDescent="0.35"/>
    <row r="96" ht="19.5" customHeight="1" x14ac:dyDescent="0.35"/>
    <row r="97" ht="19.5" customHeight="1" x14ac:dyDescent="0.35"/>
    <row r="98" ht="19.5" customHeight="1" x14ac:dyDescent="0.35"/>
    <row r="99" ht="19.5" customHeight="1" x14ac:dyDescent="0.35"/>
    <row r="100" ht="19.5" customHeight="1" x14ac:dyDescent="0.35"/>
    <row r="101" ht="19.5" customHeight="1" x14ac:dyDescent="0.35"/>
    <row r="102" ht="19.5" customHeight="1" x14ac:dyDescent="0.35"/>
    <row r="103" ht="19.5" customHeight="1" x14ac:dyDescent="0.35"/>
    <row r="104" ht="19.5" customHeight="1" x14ac:dyDescent="0.35"/>
    <row r="105" ht="19.5" customHeight="1" x14ac:dyDescent="0.35"/>
    <row r="106" ht="19.5" customHeight="1" x14ac:dyDescent="0.35"/>
    <row r="107" ht="19.5" customHeight="1" x14ac:dyDescent="0.35"/>
    <row r="108" ht="19.5" customHeight="1" x14ac:dyDescent="0.35"/>
    <row r="109" ht="19.5" customHeight="1" x14ac:dyDescent="0.35"/>
    <row r="110" ht="19.5" customHeight="1" x14ac:dyDescent="0.35"/>
    <row r="111" ht="19.5" customHeight="1" x14ac:dyDescent="0.35"/>
    <row r="112" ht="19.5" customHeight="1" x14ac:dyDescent="0.35"/>
    <row r="113" ht="19.5" customHeight="1" x14ac:dyDescent="0.35"/>
    <row r="114" ht="19.5" customHeight="1" x14ac:dyDescent="0.35"/>
    <row r="115" ht="19.5" customHeight="1" x14ac:dyDescent="0.35"/>
    <row r="116" ht="19.5" customHeight="1" x14ac:dyDescent="0.35"/>
    <row r="117" ht="19.5" customHeight="1" x14ac:dyDescent="0.35"/>
    <row r="118" ht="19.5" customHeight="1" x14ac:dyDescent="0.35"/>
    <row r="119" ht="19.5" customHeight="1" x14ac:dyDescent="0.35"/>
    <row r="120" ht="19.5" customHeight="1" x14ac:dyDescent="0.35"/>
    <row r="121" ht="19.5" customHeight="1" x14ac:dyDescent="0.35"/>
    <row r="122" ht="19.5" customHeight="1" x14ac:dyDescent="0.35"/>
    <row r="123" ht="19.5" customHeight="1" x14ac:dyDescent="0.35"/>
    <row r="124" ht="19.5" customHeight="1" x14ac:dyDescent="0.35"/>
    <row r="125" ht="19.5" customHeight="1" x14ac:dyDescent="0.35"/>
    <row r="126" ht="19.5" customHeight="1" x14ac:dyDescent="0.35"/>
    <row r="127" ht="19.5" customHeight="1" x14ac:dyDescent="0.35"/>
    <row r="128" ht="19.5" customHeight="1" x14ac:dyDescent="0.35"/>
    <row r="129" ht="19.5" customHeight="1" x14ac:dyDescent="0.35"/>
    <row r="130" ht="19.5" customHeight="1" x14ac:dyDescent="0.35"/>
    <row r="131" ht="19.5" customHeight="1" x14ac:dyDescent="0.35"/>
    <row r="132" ht="19.5" customHeight="1" x14ac:dyDescent="0.35"/>
    <row r="133" ht="19.5" customHeight="1" x14ac:dyDescent="0.35"/>
    <row r="134" ht="19.5" customHeight="1" x14ac:dyDescent="0.35"/>
    <row r="135" ht="19.5" customHeight="1" x14ac:dyDescent="0.35"/>
    <row r="136" ht="19.5" customHeight="1" x14ac:dyDescent="0.35"/>
    <row r="137" ht="19.5" customHeight="1" x14ac:dyDescent="0.35"/>
    <row r="138" ht="19.5" customHeight="1" x14ac:dyDescent="0.35"/>
    <row r="139" ht="19.5" customHeight="1" x14ac:dyDescent="0.35"/>
    <row r="140" ht="19.5" customHeight="1" x14ac:dyDescent="0.35"/>
    <row r="141" ht="19.5" customHeight="1" x14ac:dyDescent="0.35"/>
    <row r="142" ht="19.5" customHeight="1" x14ac:dyDescent="0.35"/>
    <row r="143" ht="19.5" customHeight="1" x14ac:dyDescent="0.35"/>
    <row r="144" ht="19.5" customHeight="1" x14ac:dyDescent="0.35"/>
    <row r="145" ht="19.5" customHeight="1" x14ac:dyDescent="0.35"/>
    <row r="146" ht="19.5" customHeight="1" x14ac:dyDescent="0.35"/>
    <row r="147" ht="19.5" customHeight="1" x14ac:dyDescent="0.35"/>
    <row r="148" ht="19.5" customHeight="1" x14ac:dyDescent="0.35"/>
    <row r="149" ht="19.5" customHeight="1" x14ac:dyDescent="0.35"/>
    <row r="150" ht="19.5" customHeight="1" x14ac:dyDescent="0.35"/>
    <row r="151" ht="19.5" customHeight="1" x14ac:dyDescent="0.35"/>
    <row r="152" ht="19.5" customHeight="1" x14ac:dyDescent="0.35"/>
    <row r="153" ht="19.5" customHeight="1" x14ac:dyDescent="0.35"/>
    <row r="154" ht="19.5" customHeight="1" x14ac:dyDescent="0.35"/>
    <row r="155" ht="19.5" customHeight="1" x14ac:dyDescent="0.35"/>
    <row r="156" ht="19.5" customHeight="1" x14ac:dyDescent="0.35"/>
    <row r="157" ht="19.5" customHeight="1" x14ac:dyDescent="0.35"/>
    <row r="158" ht="19.5" customHeight="1" x14ac:dyDescent="0.35"/>
    <row r="159" ht="19.5" customHeight="1" x14ac:dyDescent="0.35"/>
    <row r="160" ht="19.5" customHeight="1" x14ac:dyDescent="0.35"/>
    <row r="161" ht="19.5" customHeight="1" x14ac:dyDescent="0.35"/>
    <row r="162" ht="19.5" customHeight="1" x14ac:dyDescent="0.35"/>
    <row r="163" ht="19.5" customHeight="1" x14ac:dyDescent="0.35"/>
    <row r="164" ht="19.5" customHeight="1" x14ac:dyDescent="0.35"/>
    <row r="165" ht="19.5" customHeight="1" x14ac:dyDescent="0.35"/>
    <row r="166" ht="19.5" customHeight="1" x14ac:dyDescent="0.35"/>
    <row r="167" ht="19.5" customHeight="1" x14ac:dyDescent="0.35"/>
    <row r="168" ht="19.5" customHeight="1" x14ac:dyDescent="0.35"/>
    <row r="169" ht="19.5" customHeight="1" x14ac:dyDescent="0.35"/>
    <row r="170" ht="19.5" customHeight="1" x14ac:dyDescent="0.35"/>
    <row r="171" ht="19.5" customHeight="1" x14ac:dyDescent="0.35"/>
    <row r="172" ht="19.5" customHeight="1" x14ac:dyDescent="0.35"/>
    <row r="173" ht="19.5" customHeight="1" x14ac:dyDescent="0.35"/>
    <row r="174" ht="19.5" customHeight="1" x14ac:dyDescent="0.35"/>
    <row r="175" ht="19.5" customHeight="1" x14ac:dyDescent="0.35"/>
    <row r="176" ht="19.5" customHeight="1" x14ac:dyDescent="0.35"/>
    <row r="177" ht="19.5" customHeight="1" x14ac:dyDescent="0.35"/>
    <row r="178" ht="19.5" customHeight="1" x14ac:dyDescent="0.35"/>
    <row r="179" ht="19.5" customHeight="1" x14ac:dyDescent="0.35"/>
    <row r="180" ht="19.5" customHeight="1" x14ac:dyDescent="0.35"/>
    <row r="181" ht="19.5" customHeight="1" x14ac:dyDescent="0.35"/>
    <row r="182" ht="19.5" customHeight="1" x14ac:dyDescent="0.35"/>
    <row r="183" ht="19.5" customHeight="1" x14ac:dyDescent="0.35"/>
    <row r="184" ht="19.5" customHeight="1" x14ac:dyDescent="0.35"/>
    <row r="185" ht="19.5" customHeight="1" x14ac:dyDescent="0.35"/>
    <row r="186" ht="19.5" customHeight="1" x14ac:dyDescent="0.35"/>
    <row r="187" ht="19.5" customHeight="1" x14ac:dyDescent="0.35"/>
    <row r="188" ht="19.5" customHeight="1" x14ac:dyDescent="0.35"/>
    <row r="189" ht="19.5" customHeight="1" x14ac:dyDescent="0.35"/>
    <row r="190" ht="19.5" customHeight="1" x14ac:dyDescent="0.35"/>
    <row r="191" ht="19.5" customHeight="1" x14ac:dyDescent="0.35"/>
    <row r="192" ht="19.5" customHeight="1" x14ac:dyDescent="0.35"/>
    <row r="193" ht="19.5" customHeight="1" x14ac:dyDescent="0.35"/>
    <row r="194" ht="19.5" customHeight="1" x14ac:dyDescent="0.35"/>
    <row r="195" ht="19.5" customHeight="1" x14ac:dyDescent="0.35"/>
    <row r="196" ht="19.5" customHeight="1" x14ac:dyDescent="0.35"/>
    <row r="197" ht="19.5" customHeight="1" x14ac:dyDescent="0.35"/>
    <row r="198" ht="19.5" customHeight="1" x14ac:dyDescent="0.35"/>
    <row r="199" ht="19.5" customHeight="1" x14ac:dyDescent="0.35"/>
    <row r="200" ht="19.5" customHeight="1" x14ac:dyDescent="0.35"/>
    <row r="201" ht="19.5" customHeight="1" x14ac:dyDescent="0.35"/>
    <row r="202" ht="19.5" customHeight="1" x14ac:dyDescent="0.35"/>
    <row r="203" ht="19.5" customHeight="1" x14ac:dyDescent="0.35"/>
    <row r="204" ht="19.5" customHeight="1" x14ac:dyDescent="0.35"/>
    <row r="205" ht="19.5" customHeight="1" x14ac:dyDescent="0.35"/>
    <row r="206" ht="19.5" customHeight="1" x14ac:dyDescent="0.35"/>
    <row r="207" ht="19.5" customHeight="1" x14ac:dyDescent="0.35"/>
    <row r="208" ht="19.5" customHeight="1" x14ac:dyDescent="0.35"/>
    <row r="209" ht="19.5" customHeight="1" x14ac:dyDescent="0.35"/>
    <row r="210" ht="19.5" customHeight="1" x14ac:dyDescent="0.35"/>
    <row r="211" ht="19.5" customHeight="1" x14ac:dyDescent="0.35"/>
    <row r="212" ht="19.5" customHeight="1" x14ac:dyDescent="0.35"/>
    <row r="213" ht="19.5" customHeight="1" x14ac:dyDescent="0.35"/>
    <row r="214" ht="19.5" customHeight="1" x14ac:dyDescent="0.35"/>
    <row r="215" ht="19.5" customHeight="1" x14ac:dyDescent="0.35"/>
    <row r="216" ht="19.5" customHeight="1" x14ac:dyDescent="0.35"/>
    <row r="217" ht="19.5" customHeight="1" x14ac:dyDescent="0.35"/>
    <row r="218" ht="19.5" customHeight="1" x14ac:dyDescent="0.35"/>
    <row r="219" ht="19.5" customHeight="1" x14ac:dyDescent="0.35"/>
    <row r="220" ht="19.5" customHeight="1" x14ac:dyDescent="0.35"/>
    <row r="221" ht="19.5" customHeight="1" x14ac:dyDescent="0.35"/>
    <row r="222" ht="19.5" customHeight="1" x14ac:dyDescent="0.35"/>
    <row r="223" ht="19.5" customHeight="1" x14ac:dyDescent="0.35"/>
    <row r="224" ht="19.5" customHeight="1" x14ac:dyDescent="0.35"/>
    <row r="225" ht="19.5" customHeight="1" x14ac:dyDescent="0.35"/>
    <row r="226" ht="19.5" customHeight="1" x14ac:dyDescent="0.35"/>
    <row r="227" ht="19.5" customHeight="1" x14ac:dyDescent="0.35"/>
    <row r="228" ht="19.5" customHeight="1" x14ac:dyDescent="0.35"/>
    <row r="229" ht="19.5" customHeight="1" x14ac:dyDescent="0.35"/>
    <row r="230" ht="19.5" customHeight="1" x14ac:dyDescent="0.35"/>
    <row r="231" ht="19.5" customHeight="1" x14ac:dyDescent="0.35"/>
    <row r="232" ht="19.5" customHeight="1" x14ac:dyDescent="0.35"/>
    <row r="233" ht="19.5" customHeight="1" x14ac:dyDescent="0.35"/>
    <row r="234" ht="19.5" customHeight="1" x14ac:dyDescent="0.35"/>
    <row r="235" ht="19.5" customHeight="1" x14ac:dyDescent="0.35"/>
    <row r="236" ht="19.5" customHeight="1" x14ac:dyDescent="0.35"/>
    <row r="237" ht="19.5" customHeight="1" x14ac:dyDescent="0.35"/>
    <row r="238" ht="19.5" customHeight="1" x14ac:dyDescent="0.35"/>
    <row r="239" ht="19.5" customHeight="1" x14ac:dyDescent="0.35"/>
    <row r="240" ht="19.5" customHeight="1" x14ac:dyDescent="0.35"/>
    <row r="241" ht="19.5" customHeight="1" x14ac:dyDescent="0.35"/>
    <row r="242" ht="19.5" customHeight="1" x14ac:dyDescent="0.35"/>
    <row r="243" ht="19.5" customHeight="1" x14ac:dyDescent="0.35"/>
    <row r="244" ht="19.5" customHeight="1" x14ac:dyDescent="0.35"/>
    <row r="245" ht="19.5" customHeight="1" x14ac:dyDescent="0.35"/>
    <row r="246" ht="19.5" customHeight="1" x14ac:dyDescent="0.35"/>
    <row r="247" ht="19.5" customHeight="1" x14ac:dyDescent="0.35"/>
    <row r="248" ht="19.5" customHeight="1" x14ac:dyDescent="0.35"/>
    <row r="249" ht="19.5" customHeight="1" x14ac:dyDescent="0.35"/>
    <row r="250" ht="19.5" customHeight="1" x14ac:dyDescent="0.35"/>
    <row r="251" ht="19.5" customHeight="1" x14ac:dyDescent="0.35"/>
    <row r="252" ht="19.5" customHeight="1" x14ac:dyDescent="0.35"/>
    <row r="253" ht="19.5" customHeight="1" x14ac:dyDescent="0.35"/>
    <row r="254" ht="19.5" customHeight="1" x14ac:dyDescent="0.35"/>
    <row r="255" ht="19.5" customHeight="1" x14ac:dyDescent="0.35"/>
    <row r="256" ht="19.5" customHeight="1" x14ac:dyDescent="0.35"/>
    <row r="257" ht="19.5" customHeight="1" x14ac:dyDescent="0.35"/>
    <row r="258" ht="19.5" customHeight="1" x14ac:dyDescent="0.35"/>
    <row r="259" ht="19.5" customHeight="1" x14ac:dyDescent="0.35"/>
    <row r="260" ht="19.5" customHeight="1" x14ac:dyDescent="0.35"/>
    <row r="261" ht="19.5" customHeight="1" x14ac:dyDescent="0.35"/>
    <row r="262" ht="19.5" customHeight="1" x14ac:dyDescent="0.35"/>
    <row r="263" ht="19.5" customHeight="1" x14ac:dyDescent="0.35"/>
    <row r="264" ht="19.5" customHeight="1" x14ac:dyDescent="0.35"/>
    <row r="265" ht="19.5" customHeight="1" x14ac:dyDescent="0.35"/>
    <row r="266" ht="19.5" customHeight="1" x14ac:dyDescent="0.35"/>
    <row r="267" ht="19.5" customHeight="1" x14ac:dyDescent="0.35"/>
    <row r="268" ht="19.5" customHeight="1" x14ac:dyDescent="0.35"/>
    <row r="269" ht="19.5" customHeight="1" x14ac:dyDescent="0.35"/>
    <row r="270" ht="19.5" customHeight="1" x14ac:dyDescent="0.35"/>
    <row r="271" ht="19.5" customHeight="1" x14ac:dyDescent="0.35"/>
    <row r="272" ht="19.5" customHeight="1" x14ac:dyDescent="0.35"/>
    <row r="273" ht="19.5" customHeight="1" x14ac:dyDescent="0.35"/>
    <row r="274" ht="19.5" customHeight="1" x14ac:dyDescent="0.35"/>
    <row r="275" ht="19.5" customHeight="1" x14ac:dyDescent="0.35"/>
    <row r="276" ht="19.5" customHeight="1" x14ac:dyDescent="0.35"/>
    <row r="277" ht="19.5" customHeight="1" x14ac:dyDescent="0.35"/>
    <row r="278" ht="19.5" customHeight="1" x14ac:dyDescent="0.35"/>
    <row r="279" ht="19.5" customHeight="1" x14ac:dyDescent="0.35"/>
    <row r="280" ht="19.5" customHeight="1" x14ac:dyDescent="0.35"/>
    <row r="281" ht="19.5" customHeight="1" x14ac:dyDescent="0.35"/>
    <row r="282" ht="19.5" customHeight="1" x14ac:dyDescent="0.35"/>
    <row r="283" ht="19.5" customHeight="1" x14ac:dyDescent="0.35"/>
    <row r="284" ht="19.5" customHeight="1" x14ac:dyDescent="0.35"/>
    <row r="285" ht="19.5" customHeight="1" x14ac:dyDescent="0.35"/>
    <row r="286" ht="19.5" customHeight="1" x14ac:dyDescent="0.35"/>
    <row r="287" ht="19.5" customHeight="1" x14ac:dyDescent="0.35"/>
    <row r="288" ht="19.5" customHeight="1" x14ac:dyDescent="0.35"/>
    <row r="289" ht="19.5" customHeight="1" x14ac:dyDescent="0.35"/>
    <row r="290" ht="19.5" customHeight="1" x14ac:dyDescent="0.35"/>
    <row r="291" ht="19.5" customHeight="1" x14ac:dyDescent="0.35"/>
    <row r="292" ht="19.5" customHeight="1" x14ac:dyDescent="0.35"/>
    <row r="293" ht="19.5" customHeight="1" x14ac:dyDescent="0.35"/>
    <row r="294" ht="19.5" customHeight="1" x14ac:dyDescent="0.35"/>
    <row r="295" ht="19.5" customHeight="1" x14ac:dyDescent="0.35"/>
    <row r="296" ht="19.5" customHeight="1" x14ac:dyDescent="0.35"/>
    <row r="297" ht="19.5" customHeight="1" x14ac:dyDescent="0.35"/>
    <row r="298" ht="19.5" customHeight="1" x14ac:dyDescent="0.35"/>
    <row r="299" ht="19.5" customHeight="1" x14ac:dyDescent="0.35"/>
    <row r="300" ht="19.5" customHeight="1" x14ac:dyDescent="0.35"/>
    <row r="301" ht="19.5" customHeight="1" x14ac:dyDescent="0.35"/>
    <row r="302" ht="19.5" customHeight="1" x14ac:dyDescent="0.35"/>
    <row r="303" ht="19.5" customHeight="1" x14ac:dyDescent="0.35"/>
    <row r="304" ht="19.5" customHeight="1" x14ac:dyDescent="0.35"/>
    <row r="305" ht="19.5" customHeight="1" x14ac:dyDescent="0.35"/>
    <row r="306" ht="19.5" customHeight="1" x14ac:dyDescent="0.35"/>
    <row r="307" ht="19.5" customHeight="1" x14ac:dyDescent="0.35"/>
    <row r="308" ht="19.5" customHeight="1" x14ac:dyDescent="0.35"/>
    <row r="309" ht="19.5" customHeight="1" x14ac:dyDescent="0.35"/>
    <row r="310" ht="19.5" customHeight="1" x14ac:dyDescent="0.35"/>
    <row r="311" ht="19.5" customHeight="1" x14ac:dyDescent="0.35"/>
    <row r="312" ht="19.5" customHeight="1" x14ac:dyDescent="0.35"/>
    <row r="313" ht="19.5" customHeight="1" x14ac:dyDescent="0.35"/>
    <row r="314" ht="19.5" customHeight="1" x14ac:dyDescent="0.35"/>
    <row r="315" ht="19.5" customHeight="1" x14ac:dyDescent="0.35"/>
    <row r="316" ht="19.5" customHeight="1" x14ac:dyDescent="0.35"/>
    <row r="317" ht="19.5" customHeight="1" x14ac:dyDescent="0.35"/>
    <row r="318" ht="19.5" customHeight="1" x14ac:dyDescent="0.35"/>
    <row r="319" ht="19.5" customHeight="1" x14ac:dyDescent="0.35"/>
    <row r="320" ht="19.5" customHeight="1" x14ac:dyDescent="0.35"/>
    <row r="321" ht="19.5" customHeight="1" x14ac:dyDescent="0.35"/>
    <row r="322" ht="19.5" customHeight="1" x14ac:dyDescent="0.35"/>
    <row r="323" ht="19.5" customHeight="1" x14ac:dyDescent="0.35"/>
    <row r="324" ht="19.5" customHeight="1" x14ac:dyDescent="0.35"/>
    <row r="325" ht="19.5" customHeight="1" x14ac:dyDescent="0.35"/>
    <row r="326" ht="19.5" customHeight="1" x14ac:dyDescent="0.35"/>
    <row r="327" ht="19.5" customHeight="1" x14ac:dyDescent="0.35"/>
    <row r="328" ht="19.5" customHeight="1" x14ac:dyDescent="0.35"/>
    <row r="329" ht="19.5" customHeight="1" x14ac:dyDescent="0.35"/>
    <row r="330" ht="19.5" customHeight="1" x14ac:dyDescent="0.35"/>
    <row r="331" ht="19.5" customHeight="1" x14ac:dyDescent="0.35"/>
    <row r="332" ht="19.5" customHeight="1" x14ac:dyDescent="0.35"/>
    <row r="333" ht="19.5" customHeight="1" x14ac:dyDescent="0.35"/>
    <row r="334" ht="19.5" customHeight="1" x14ac:dyDescent="0.35"/>
    <row r="335" ht="19.5" customHeight="1" x14ac:dyDescent="0.35"/>
    <row r="336" ht="19.5" customHeight="1" x14ac:dyDescent="0.35"/>
    <row r="337" ht="19.5" customHeight="1" x14ac:dyDescent="0.35"/>
    <row r="338" ht="19.5" customHeight="1" x14ac:dyDescent="0.35"/>
    <row r="339" ht="19.5" customHeight="1" x14ac:dyDescent="0.35"/>
    <row r="340" ht="19.5" customHeight="1" x14ac:dyDescent="0.35"/>
    <row r="341" ht="19.5" customHeight="1" x14ac:dyDescent="0.35"/>
    <row r="342" ht="19.5" customHeight="1" x14ac:dyDescent="0.35"/>
    <row r="343" ht="19.5" customHeight="1" x14ac:dyDescent="0.35"/>
    <row r="344" ht="19.5" customHeight="1" x14ac:dyDescent="0.35"/>
    <row r="345" ht="19.5" customHeight="1" x14ac:dyDescent="0.35"/>
    <row r="346" ht="19.5" customHeight="1" x14ac:dyDescent="0.35"/>
    <row r="347" ht="19.5" customHeight="1" x14ac:dyDescent="0.35"/>
    <row r="348" ht="19.5" customHeight="1" x14ac:dyDescent="0.35"/>
    <row r="349" ht="19.5" customHeight="1" x14ac:dyDescent="0.35"/>
    <row r="350" ht="19.5" customHeight="1" x14ac:dyDescent="0.35"/>
    <row r="351" ht="19.5" customHeight="1" x14ac:dyDescent="0.35"/>
    <row r="352" ht="19.5" customHeight="1" x14ac:dyDescent="0.35"/>
    <row r="353" ht="19.5" customHeight="1" x14ac:dyDescent="0.35"/>
    <row r="354" ht="19.5" customHeight="1" x14ac:dyDescent="0.35"/>
    <row r="355" ht="19.5" customHeight="1" x14ac:dyDescent="0.35"/>
    <row r="356" ht="19.5" customHeight="1" x14ac:dyDescent="0.35"/>
    <row r="357" ht="19.5" customHeight="1" x14ac:dyDescent="0.35"/>
    <row r="358" ht="19.5" customHeight="1" x14ac:dyDescent="0.35"/>
    <row r="359" ht="19.5" customHeight="1" x14ac:dyDescent="0.35"/>
    <row r="360" ht="19.5" customHeight="1" x14ac:dyDescent="0.35"/>
    <row r="361" ht="19.5" customHeight="1" x14ac:dyDescent="0.35"/>
    <row r="362" ht="19.5" customHeight="1" x14ac:dyDescent="0.35"/>
    <row r="363" ht="19.5" customHeight="1" x14ac:dyDescent="0.35"/>
    <row r="364" ht="19.5" customHeight="1" x14ac:dyDescent="0.35"/>
    <row r="365" ht="19.5" customHeight="1" x14ac:dyDescent="0.35"/>
    <row r="366" ht="19.5" customHeight="1" x14ac:dyDescent="0.35"/>
    <row r="367" ht="19.5" customHeight="1" x14ac:dyDescent="0.35"/>
    <row r="368" ht="19.5" customHeight="1" x14ac:dyDescent="0.35"/>
    <row r="369" ht="19.5" customHeight="1" x14ac:dyDescent="0.35"/>
    <row r="370" ht="19.5" customHeight="1" x14ac:dyDescent="0.35"/>
    <row r="371" ht="19.5" customHeight="1" x14ac:dyDescent="0.35"/>
    <row r="372" ht="19.5" customHeight="1" x14ac:dyDescent="0.35"/>
    <row r="373" ht="19.5" customHeight="1" x14ac:dyDescent="0.35"/>
    <row r="374" ht="19.5" customHeight="1" x14ac:dyDescent="0.35"/>
    <row r="375" ht="19.5" customHeight="1" x14ac:dyDescent="0.35"/>
    <row r="376" ht="19.5" customHeight="1" x14ac:dyDescent="0.35"/>
    <row r="377" ht="19.5" customHeight="1" x14ac:dyDescent="0.35"/>
    <row r="378" ht="19.5" customHeight="1" x14ac:dyDescent="0.35"/>
    <row r="379" ht="19.5" customHeight="1" x14ac:dyDescent="0.35"/>
    <row r="380" ht="19.5" customHeight="1" x14ac:dyDescent="0.35"/>
    <row r="381" ht="19.5" customHeight="1" x14ac:dyDescent="0.35"/>
    <row r="382" ht="19.5" customHeight="1" x14ac:dyDescent="0.35"/>
    <row r="383" ht="19.5" customHeight="1" x14ac:dyDescent="0.35"/>
    <row r="384" ht="19.5" customHeight="1" x14ac:dyDescent="0.35"/>
    <row r="385" ht="19.5" customHeight="1" x14ac:dyDescent="0.35"/>
    <row r="386" ht="19.5" customHeight="1" x14ac:dyDescent="0.35"/>
    <row r="387" ht="19.5" customHeight="1" x14ac:dyDescent="0.35"/>
    <row r="388" ht="19.5" customHeight="1" x14ac:dyDescent="0.35"/>
    <row r="389" ht="19.5" customHeight="1" x14ac:dyDescent="0.35"/>
    <row r="390" ht="19.5" customHeight="1" x14ac:dyDescent="0.35"/>
    <row r="391" ht="19.5" customHeight="1" x14ac:dyDescent="0.35"/>
    <row r="392" ht="19.5" customHeight="1" x14ac:dyDescent="0.35"/>
    <row r="393" ht="19.5" customHeight="1" x14ac:dyDescent="0.35"/>
    <row r="394" ht="19.5" customHeight="1" x14ac:dyDescent="0.35"/>
    <row r="395" ht="19.5" customHeight="1" x14ac:dyDescent="0.35"/>
    <row r="396" ht="19.5" customHeight="1" x14ac:dyDescent="0.35"/>
    <row r="397" ht="19.5" customHeight="1" x14ac:dyDescent="0.35"/>
    <row r="398" ht="19.5" customHeight="1" x14ac:dyDescent="0.35"/>
    <row r="399" ht="19.5" customHeight="1" x14ac:dyDescent="0.35"/>
    <row r="400" ht="19.5" customHeight="1" x14ac:dyDescent="0.35"/>
    <row r="401" ht="19.5" customHeight="1" x14ac:dyDescent="0.35"/>
    <row r="402" ht="19.5" customHeight="1" x14ac:dyDescent="0.35"/>
    <row r="403" ht="19.5" customHeight="1" x14ac:dyDescent="0.35"/>
    <row r="404" ht="19.5" customHeight="1" x14ac:dyDescent="0.35"/>
    <row r="405" ht="19.5" customHeight="1" x14ac:dyDescent="0.35"/>
    <row r="406" ht="19.5" customHeight="1" x14ac:dyDescent="0.35"/>
    <row r="407" ht="19.5" customHeight="1" x14ac:dyDescent="0.35"/>
    <row r="408" ht="19.5" customHeight="1" x14ac:dyDescent="0.35"/>
    <row r="409" ht="19.5" customHeight="1" x14ac:dyDescent="0.35"/>
    <row r="410" ht="19.5" customHeight="1" x14ac:dyDescent="0.35"/>
    <row r="411" ht="19.5" customHeight="1" x14ac:dyDescent="0.35"/>
    <row r="412" ht="19.5" customHeight="1" x14ac:dyDescent="0.35"/>
    <row r="413" ht="19.5" customHeight="1" x14ac:dyDescent="0.35"/>
    <row r="414" ht="19.5" customHeight="1" x14ac:dyDescent="0.35"/>
    <row r="415" ht="19.5" customHeight="1" x14ac:dyDescent="0.35"/>
    <row r="416" ht="19.5" customHeight="1" x14ac:dyDescent="0.35"/>
    <row r="417" ht="19.5" customHeight="1" x14ac:dyDescent="0.35"/>
    <row r="418" ht="19.5" customHeight="1" x14ac:dyDescent="0.35"/>
    <row r="419" ht="19.5" customHeight="1" x14ac:dyDescent="0.35"/>
    <row r="420" ht="19.5" customHeight="1" x14ac:dyDescent="0.35"/>
    <row r="421" ht="19.5" customHeight="1" x14ac:dyDescent="0.35"/>
    <row r="422" ht="19.5" customHeight="1" x14ac:dyDescent="0.35"/>
    <row r="423" ht="19.5" customHeight="1" x14ac:dyDescent="0.35"/>
    <row r="424" ht="19.5" customHeight="1" x14ac:dyDescent="0.35"/>
    <row r="425" ht="19.5" customHeight="1" x14ac:dyDescent="0.35"/>
    <row r="426" ht="19.5" customHeight="1" x14ac:dyDescent="0.35"/>
    <row r="427" ht="19.5" customHeight="1" x14ac:dyDescent="0.35"/>
    <row r="428" ht="19.5" customHeight="1" x14ac:dyDescent="0.35"/>
    <row r="429" ht="19.5" customHeight="1" x14ac:dyDescent="0.35"/>
    <row r="430" ht="19.5" customHeight="1" x14ac:dyDescent="0.35"/>
    <row r="431" ht="19.5" customHeight="1" x14ac:dyDescent="0.35"/>
    <row r="432" ht="19.5" customHeight="1" x14ac:dyDescent="0.35"/>
    <row r="433" ht="19.5" customHeight="1" x14ac:dyDescent="0.35"/>
    <row r="434" ht="19.5" customHeight="1" x14ac:dyDescent="0.35"/>
    <row r="435" ht="19.5" customHeight="1" x14ac:dyDescent="0.35"/>
    <row r="436" ht="19.5" customHeight="1" x14ac:dyDescent="0.35"/>
    <row r="437" ht="19.5" customHeight="1" x14ac:dyDescent="0.35"/>
    <row r="438" ht="19.5" customHeight="1" x14ac:dyDescent="0.35"/>
    <row r="439" ht="19.5" customHeight="1" x14ac:dyDescent="0.35"/>
    <row r="440" ht="19.5" customHeight="1" x14ac:dyDescent="0.35"/>
    <row r="441" ht="19.5" customHeight="1" x14ac:dyDescent="0.35"/>
    <row r="442" ht="19.5" customHeight="1" x14ac:dyDescent="0.35"/>
    <row r="443" ht="19.5" customHeight="1" x14ac:dyDescent="0.35"/>
    <row r="444" ht="19.5" customHeight="1" x14ac:dyDescent="0.35"/>
    <row r="445" ht="19.5" customHeight="1" x14ac:dyDescent="0.35"/>
    <row r="446" ht="19.5" customHeight="1" x14ac:dyDescent="0.35"/>
    <row r="447" ht="19.5" customHeight="1" x14ac:dyDescent="0.35"/>
    <row r="448" ht="19.5" customHeight="1" x14ac:dyDescent="0.35"/>
    <row r="449" ht="19.5" customHeight="1" x14ac:dyDescent="0.35"/>
    <row r="450" ht="19.5" customHeight="1" x14ac:dyDescent="0.35"/>
    <row r="451" ht="19.5" customHeight="1" x14ac:dyDescent="0.35"/>
    <row r="452" ht="19.5" customHeight="1" x14ac:dyDescent="0.35"/>
    <row r="453" ht="19.5" customHeight="1" x14ac:dyDescent="0.35"/>
    <row r="454" ht="19.5" customHeight="1" x14ac:dyDescent="0.35"/>
    <row r="455" ht="19.5" customHeight="1" x14ac:dyDescent="0.35"/>
    <row r="456" ht="19.5" customHeight="1" x14ac:dyDescent="0.35"/>
    <row r="457" ht="19.5" customHeight="1" x14ac:dyDescent="0.35"/>
    <row r="458" ht="19.5" customHeight="1" x14ac:dyDescent="0.35"/>
    <row r="459" ht="19.5" customHeight="1" x14ac:dyDescent="0.35"/>
    <row r="460" ht="19.5" customHeight="1" x14ac:dyDescent="0.35"/>
    <row r="461" ht="19.5" customHeight="1" x14ac:dyDescent="0.35"/>
    <row r="462" ht="19.5" customHeight="1" x14ac:dyDescent="0.35"/>
    <row r="463" ht="19.5" customHeight="1" x14ac:dyDescent="0.35"/>
    <row r="464" ht="19.5" customHeight="1" x14ac:dyDescent="0.35"/>
    <row r="465" ht="19.5" customHeight="1" x14ac:dyDescent="0.35"/>
    <row r="466" ht="19.5" customHeight="1" x14ac:dyDescent="0.35"/>
    <row r="467" ht="19.5" customHeight="1" x14ac:dyDescent="0.35"/>
    <row r="468" ht="19.5" customHeight="1" x14ac:dyDescent="0.35"/>
    <row r="469" ht="19.5" customHeight="1" x14ac:dyDescent="0.35"/>
    <row r="470" ht="19.5" customHeight="1" x14ac:dyDescent="0.35"/>
    <row r="471" ht="19.5" customHeight="1" x14ac:dyDescent="0.35"/>
    <row r="472" ht="19.5" customHeight="1" x14ac:dyDescent="0.35"/>
    <row r="473" ht="19.5" customHeight="1" x14ac:dyDescent="0.35"/>
    <row r="474" ht="19.5" customHeight="1" x14ac:dyDescent="0.35"/>
    <row r="475" ht="19.5" customHeight="1" x14ac:dyDescent="0.35"/>
    <row r="476" ht="19.5" customHeight="1" x14ac:dyDescent="0.35"/>
    <row r="477" ht="19.5" customHeight="1" x14ac:dyDescent="0.35"/>
    <row r="478" ht="19.5" customHeight="1" x14ac:dyDescent="0.35"/>
    <row r="479" ht="19.5" customHeight="1" x14ac:dyDescent="0.35"/>
    <row r="480" ht="19.5" customHeight="1" x14ac:dyDescent="0.35"/>
    <row r="481" ht="19.5" customHeight="1" x14ac:dyDescent="0.35"/>
    <row r="482" ht="19.5" customHeight="1" x14ac:dyDescent="0.35"/>
    <row r="483" ht="19.5" customHeight="1" x14ac:dyDescent="0.35"/>
    <row r="484" ht="19.5" customHeight="1" x14ac:dyDescent="0.35"/>
    <row r="485" ht="19.5" customHeight="1" x14ac:dyDescent="0.35"/>
    <row r="486" ht="19.5" customHeight="1" x14ac:dyDescent="0.35"/>
    <row r="487" ht="19.5" customHeight="1" x14ac:dyDescent="0.35"/>
    <row r="488" ht="19.5" customHeight="1" x14ac:dyDescent="0.35"/>
    <row r="489" ht="19.5" customHeight="1" x14ac:dyDescent="0.35"/>
    <row r="490" ht="19.5" customHeight="1" x14ac:dyDescent="0.35"/>
    <row r="491" ht="19.5" customHeight="1" x14ac:dyDescent="0.35"/>
    <row r="492" ht="19.5" customHeight="1" x14ac:dyDescent="0.35"/>
    <row r="493" ht="19.5" customHeight="1" x14ac:dyDescent="0.35"/>
    <row r="494" ht="19.5" customHeight="1" x14ac:dyDescent="0.35"/>
    <row r="495" ht="19.5" customHeight="1" x14ac:dyDescent="0.35"/>
    <row r="496" ht="19.5" customHeight="1" x14ac:dyDescent="0.35"/>
    <row r="497" ht="19.5" customHeight="1" x14ac:dyDescent="0.35"/>
    <row r="498" ht="19.5" customHeight="1" x14ac:dyDescent="0.35"/>
    <row r="499" ht="19.5" customHeight="1" x14ac:dyDescent="0.35"/>
    <row r="500" ht="19.5" customHeight="1" x14ac:dyDescent="0.35"/>
    <row r="501" ht="19.5" customHeight="1" x14ac:dyDescent="0.35"/>
    <row r="502" ht="19.5" customHeight="1" x14ac:dyDescent="0.35"/>
    <row r="503" ht="19.5" customHeight="1" x14ac:dyDescent="0.35"/>
    <row r="504" ht="19.5" customHeight="1" x14ac:dyDescent="0.35"/>
    <row r="505" ht="19.5" customHeight="1" x14ac:dyDescent="0.35"/>
    <row r="506" ht="19.5" customHeight="1" x14ac:dyDescent="0.35"/>
    <row r="507" ht="19.5" customHeight="1" x14ac:dyDescent="0.35"/>
    <row r="508" ht="19.5" customHeight="1" x14ac:dyDescent="0.35"/>
    <row r="509" ht="19.5" customHeight="1" x14ac:dyDescent="0.35"/>
    <row r="510" ht="19.5" customHeight="1" x14ac:dyDescent="0.35"/>
    <row r="511" ht="19.5" customHeight="1" x14ac:dyDescent="0.35"/>
    <row r="512" ht="19.5" customHeight="1" x14ac:dyDescent="0.35"/>
    <row r="513" ht="19.5" customHeight="1" x14ac:dyDescent="0.35"/>
    <row r="514" ht="19.5" customHeight="1" x14ac:dyDescent="0.35"/>
    <row r="515" ht="19.5" customHeight="1" x14ac:dyDescent="0.35"/>
    <row r="516" ht="19.5" customHeight="1" x14ac:dyDescent="0.35"/>
    <row r="517" ht="19.5" customHeight="1" x14ac:dyDescent="0.35"/>
    <row r="518" ht="19.5" customHeight="1" x14ac:dyDescent="0.35"/>
    <row r="519" ht="19.5" customHeight="1" x14ac:dyDescent="0.35"/>
    <row r="520" ht="19.5" customHeight="1" x14ac:dyDescent="0.35"/>
    <row r="521" ht="19.5" customHeight="1" x14ac:dyDescent="0.35"/>
    <row r="522" ht="19.5" customHeight="1" x14ac:dyDescent="0.35"/>
    <row r="523" ht="19.5" customHeight="1" x14ac:dyDescent="0.35"/>
    <row r="524" ht="19.5" customHeight="1" x14ac:dyDescent="0.35"/>
    <row r="525" ht="19.5" customHeight="1" x14ac:dyDescent="0.35"/>
    <row r="526" ht="19.5" customHeight="1" x14ac:dyDescent="0.35"/>
    <row r="527" ht="19.5" customHeight="1" x14ac:dyDescent="0.35"/>
    <row r="528" ht="19.5" customHeight="1" x14ac:dyDescent="0.35"/>
    <row r="529" ht="19.5" customHeight="1" x14ac:dyDescent="0.35"/>
    <row r="530" ht="19.5" customHeight="1" x14ac:dyDescent="0.35"/>
    <row r="531" ht="19.5" customHeight="1" x14ac:dyDescent="0.35"/>
    <row r="532" ht="19.5" customHeight="1" x14ac:dyDescent="0.35"/>
    <row r="533" ht="19.5" customHeight="1" x14ac:dyDescent="0.35"/>
    <row r="534" ht="19.5" customHeight="1" x14ac:dyDescent="0.35"/>
    <row r="535" ht="19.5" customHeight="1" x14ac:dyDescent="0.35"/>
    <row r="536" ht="19.5" customHeight="1" x14ac:dyDescent="0.35"/>
    <row r="537" ht="19.5" customHeight="1" x14ac:dyDescent="0.35"/>
    <row r="538" ht="19.5" customHeight="1" x14ac:dyDescent="0.35"/>
    <row r="539" ht="19.5" customHeight="1" x14ac:dyDescent="0.35"/>
    <row r="540" ht="19.5" customHeight="1" x14ac:dyDescent="0.35"/>
    <row r="541" ht="19.5" customHeight="1" x14ac:dyDescent="0.35"/>
    <row r="542" ht="19.5" customHeight="1" x14ac:dyDescent="0.35"/>
    <row r="543" ht="19.5" customHeight="1" x14ac:dyDescent="0.35"/>
    <row r="544" ht="19.5" customHeight="1" x14ac:dyDescent="0.35"/>
    <row r="545" ht="19.5" customHeight="1" x14ac:dyDescent="0.35"/>
    <row r="546" ht="19.5" customHeight="1" x14ac:dyDescent="0.35"/>
    <row r="547" ht="19.5" customHeight="1" x14ac:dyDescent="0.35"/>
    <row r="548" ht="19.5" customHeight="1" x14ac:dyDescent="0.35"/>
    <row r="549" ht="19.5" customHeight="1" x14ac:dyDescent="0.35"/>
    <row r="550" ht="19.5" customHeight="1" x14ac:dyDescent="0.35"/>
    <row r="551" ht="19.5" customHeight="1" x14ac:dyDescent="0.35"/>
    <row r="552" ht="19.5" customHeight="1" x14ac:dyDescent="0.35"/>
    <row r="553" ht="19.5" customHeight="1" x14ac:dyDescent="0.35"/>
    <row r="554" ht="19.5" customHeight="1" x14ac:dyDescent="0.35"/>
    <row r="555" ht="19.5" customHeight="1" x14ac:dyDescent="0.35"/>
    <row r="556" ht="19.5" customHeight="1" x14ac:dyDescent="0.35"/>
    <row r="557" ht="19.5" customHeight="1" x14ac:dyDescent="0.35"/>
    <row r="558" ht="19.5" customHeight="1" x14ac:dyDescent="0.35"/>
    <row r="559" ht="19.5" customHeight="1" x14ac:dyDescent="0.35"/>
    <row r="560" ht="19.5" customHeight="1" x14ac:dyDescent="0.35"/>
    <row r="561" ht="19.5" customHeight="1" x14ac:dyDescent="0.35"/>
    <row r="562" ht="19.5" customHeight="1" x14ac:dyDescent="0.35"/>
    <row r="563" ht="19.5" customHeight="1" x14ac:dyDescent="0.35"/>
    <row r="564" ht="19.5" customHeight="1" x14ac:dyDescent="0.35"/>
    <row r="565" ht="19.5" customHeight="1" x14ac:dyDescent="0.35"/>
    <row r="566" ht="19.5" customHeight="1" x14ac:dyDescent="0.35"/>
    <row r="567" ht="19.5" customHeight="1" x14ac:dyDescent="0.35"/>
    <row r="568" ht="19.5" customHeight="1" x14ac:dyDescent="0.35"/>
    <row r="569" ht="19.5" customHeight="1" x14ac:dyDescent="0.35"/>
    <row r="570" ht="19.5" customHeight="1" x14ac:dyDescent="0.35"/>
    <row r="571" ht="19.5" customHeight="1" x14ac:dyDescent="0.35"/>
    <row r="572" ht="19.5" customHeight="1" x14ac:dyDescent="0.35"/>
    <row r="573" ht="19.5" customHeight="1" x14ac:dyDescent="0.35"/>
    <row r="574" ht="19.5" customHeight="1" x14ac:dyDescent="0.35"/>
    <row r="575" ht="19.5" customHeight="1" x14ac:dyDescent="0.35"/>
    <row r="576" ht="19.5" customHeight="1" x14ac:dyDescent="0.35"/>
    <row r="577" ht="19.5" customHeight="1" x14ac:dyDescent="0.35"/>
    <row r="578" ht="19.5" customHeight="1" x14ac:dyDescent="0.35"/>
    <row r="579" ht="19.5" customHeight="1" x14ac:dyDescent="0.35"/>
    <row r="580" ht="19.5" customHeight="1" x14ac:dyDescent="0.35"/>
    <row r="581" ht="19.5" customHeight="1" x14ac:dyDescent="0.35"/>
    <row r="582" ht="19.5" customHeight="1" x14ac:dyDescent="0.35"/>
    <row r="583" ht="19.5" customHeight="1" x14ac:dyDescent="0.35"/>
    <row r="584" ht="19.5" customHeight="1" x14ac:dyDescent="0.35"/>
    <row r="585" ht="19.5" customHeight="1" x14ac:dyDescent="0.35"/>
    <row r="586" ht="19.5" customHeight="1" x14ac:dyDescent="0.35"/>
    <row r="587" ht="19.5" customHeight="1" x14ac:dyDescent="0.35"/>
    <row r="588" ht="19.5" customHeight="1" x14ac:dyDescent="0.35"/>
    <row r="589" ht="19.5" customHeight="1" x14ac:dyDescent="0.35"/>
    <row r="590" ht="19.5" customHeight="1" x14ac:dyDescent="0.35"/>
    <row r="591" ht="19.5" customHeight="1" x14ac:dyDescent="0.35"/>
    <row r="592" ht="19.5" customHeight="1" x14ac:dyDescent="0.35"/>
    <row r="593" ht="19.5" customHeight="1" x14ac:dyDescent="0.35"/>
    <row r="594" ht="19.5" customHeight="1" x14ac:dyDescent="0.35"/>
    <row r="595" ht="19.5" customHeight="1" x14ac:dyDescent="0.35"/>
    <row r="596" ht="19.5" customHeight="1" x14ac:dyDescent="0.35"/>
    <row r="597" ht="19.5" customHeight="1" x14ac:dyDescent="0.35"/>
    <row r="598" ht="19.5" customHeight="1" x14ac:dyDescent="0.35"/>
    <row r="599" ht="19.5" customHeight="1" x14ac:dyDescent="0.35"/>
    <row r="600" ht="19.5" customHeight="1" x14ac:dyDescent="0.35"/>
    <row r="601" ht="19.5" customHeight="1" x14ac:dyDescent="0.35"/>
    <row r="602" ht="19.5" customHeight="1" x14ac:dyDescent="0.35"/>
    <row r="603" ht="19.5" customHeight="1" x14ac:dyDescent="0.35"/>
    <row r="604" ht="19.5" customHeight="1" x14ac:dyDescent="0.35"/>
    <row r="605" ht="19.5" customHeight="1" x14ac:dyDescent="0.35"/>
    <row r="606" ht="19.5" customHeight="1" x14ac:dyDescent="0.35"/>
    <row r="607" ht="19.5" customHeight="1" x14ac:dyDescent="0.35"/>
    <row r="608" ht="19.5" customHeight="1" x14ac:dyDescent="0.35"/>
    <row r="609" ht="19.5" customHeight="1" x14ac:dyDescent="0.35"/>
    <row r="610" ht="19.5" customHeight="1" x14ac:dyDescent="0.35"/>
    <row r="611" ht="19.5" customHeight="1" x14ac:dyDescent="0.35"/>
    <row r="612" ht="19.5" customHeight="1" x14ac:dyDescent="0.35"/>
    <row r="613" ht="19.5" customHeight="1" x14ac:dyDescent="0.35"/>
    <row r="614" ht="19.5" customHeight="1" x14ac:dyDescent="0.35"/>
    <row r="615" ht="19.5" customHeight="1" x14ac:dyDescent="0.35"/>
    <row r="616" ht="19.5" customHeight="1" x14ac:dyDescent="0.35"/>
    <row r="617" ht="19.5" customHeight="1" x14ac:dyDescent="0.35"/>
    <row r="618" ht="19.5" customHeight="1" x14ac:dyDescent="0.35"/>
    <row r="619" ht="19.5" customHeight="1" x14ac:dyDescent="0.35"/>
    <row r="620" ht="19.5" customHeight="1" x14ac:dyDescent="0.35"/>
    <row r="621" ht="19.5" customHeight="1" x14ac:dyDescent="0.35"/>
    <row r="622" ht="19.5" customHeight="1" x14ac:dyDescent="0.35"/>
    <row r="623" ht="19.5" customHeight="1" x14ac:dyDescent="0.35"/>
    <row r="624" ht="19.5" customHeight="1" x14ac:dyDescent="0.35"/>
    <row r="625" ht="19.5" customHeight="1" x14ac:dyDescent="0.35"/>
    <row r="626" ht="19.5" customHeight="1" x14ac:dyDescent="0.35"/>
    <row r="627" ht="19.5" customHeight="1" x14ac:dyDescent="0.35"/>
    <row r="628" ht="19.5" customHeight="1" x14ac:dyDescent="0.35"/>
    <row r="629" ht="19.5" customHeight="1" x14ac:dyDescent="0.35"/>
    <row r="630" ht="19.5" customHeight="1" x14ac:dyDescent="0.35"/>
    <row r="631" ht="19.5" customHeight="1" x14ac:dyDescent="0.35"/>
    <row r="632" ht="19.5" customHeight="1" x14ac:dyDescent="0.35"/>
    <row r="633" ht="19.5" customHeight="1" x14ac:dyDescent="0.35"/>
    <row r="634" ht="19.5" customHeight="1" x14ac:dyDescent="0.35"/>
    <row r="635" ht="19.5" customHeight="1" x14ac:dyDescent="0.35"/>
    <row r="636" ht="19.5" customHeight="1" x14ac:dyDescent="0.35"/>
    <row r="637" ht="19.5" customHeight="1" x14ac:dyDescent="0.35"/>
    <row r="638" ht="19.5" customHeight="1" x14ac:dyDescent="0.35"/>
    <row r="639" ht="19.5" customHeight="1" x14ac:dyDescent="0.35"/>
    <row r="640" ht="19.5" customHeight="1" x14ac:dyDescent="0.35"/>
    <row r="641" ht="19.5" customHeight="1" x14ac:dyDescent="0.35"/>
    <row r="642" ht="19.5" customHeight="1" x14ac:dyDescent="0.35"/>
    <row r="643" ht="19.5" customHeight="1" x14ac:dyDescent="0.35"/>
    <row r="644" ht="19.5" customHeight="1" x14ac:dyDescent="0.35"/>
    <row r="645" ht="19.5" customHeight="1" x14ac:dyDescent="0.35"/>
    <row r="646" ht="19.5" customHeight="1" x14ac:dyDescent="0.35"/>
    <row r="647" ht="19.5" customHeight="1" x14ac:dyDescent="0.35"/>
    <row r="648" ht="19.5" customHeight="1" x14ac:dyDescent="0.35"/>
    <row r="649" ht="19.5" customHeight="1" x14ac:dyDescent="0.35"/>
    <row r="650" ht="19.5" customHeight="1" x14ac:dyDescent="0.35"/>
    <row r="651" ht="19.5" customHeight="1" x14ac:dyDescent="0.35"/>
    <row r="652" ht="19.5" customHeight="1" x14ac:dyDescent="0.35"/>
    <row r="653" ht="19.5" customHeight="1" x14ac:dyDescent="0.35"/>
    <row r="654" ht="19.5" customHeight="1" x14ac:dyDescent="0.35"/>
    <row r="655" ht="19.5" customHeight="1" x14ac:dyDescent="0.35"/>
    <row r="656" ht="19.5" customHeight="1" x14ac:dyDescent="0.35"/>
    <row r="657" ht="19.5" customHeight="1" x14ac:dyDescent="0.35"/>
    <row r="658" ht="19.5" customHeight="1" x14ac:dyDescent="0.35"/>
    <row r="659" ht="19.5" customHeight="1" x14ac:dyDescent="0.35"/>
    <row r="660" ht="19.5" customHeight="1" x14ac:dyDescent="0.35"/>
    <row r="661" ht="19.5" customHeight="1" x14ac:dyDescent="0.35"/>
    <row r="662" ht="19.5" customHeight="1" x14ac:dyDescent="0.35"/>
    <row r="663" ht="19.5" customHeight="1" x14ac:dyDescent="0.35"/>
    <row r="664" ht="19.5" customHeight="1" x14ac:dyDescent="0.35"/>
    <row r="665" ht="19.5" customHeight="1" x14ac:dyDescent="0.35"/>
    <row r="666" ht="19.5" customHeight="1" x14ac:dyDescent="0.35"/>
    <row r="667" ht="19.5" customHeight="1" x14ac:dyDescent="0.35"/>
    <row r="668" ht="19.5" customHeight="1" x14ac:dyDescent="0.35"/>
    <row r="669" ht="19.5" customHeight="1" x14ac:dyDescent="0.35"/>
    <row r="670" ht="19.5" customHeight="1" x14ac:dyDescent="0.35"/>
    <row r="671" ht="19.5" customHeight="1" x14ac:dyDescent="0.35"/>
    <row r="672" ht="19.5" customHeight="1" x14ac:dyDescent="0.35"/>
    <row r="673" ht="19.5" customHeight="1" x14ac:dyDescent="0.35"/>
    <row r="674" ht="19.5" customHeight="1" x14ac:dyDescent="0.35"/>
    <row r="675" ht="19.5" customHeight="1" x14ac:dyDescent="0.35"/>
    <row r="676" ht="19.5" customHeight="1" x14ac:dyDescent="0.35"/>
    <row r="677" ht="19.5" customHeight="1" x14ac:dyDescent="0.35"/>
    <row r="678" ht="19.5" customHeight="1" x14ac:dyDescent="0.35"/>
    <row r="679" ht="19.5" customHeight="1" x14ac:dyDescent="0.35"/>
    <row r="680" ht="19.5" customHeight="1" x14ac:dyDescent="0.35"/>
    <row r="681" ht="19.5" customHeight="1" x14ac:dyDescent="0.35"/>
    <row r="682" ht="19.5" customHeight="1" x14ac:dyDescent="0.35"/>
    <row r="683" ht="19.5" customHeight="1" x14ac:dyDescent="0.35"/>
    <row r="684" ht="19.5" customHeight="1" x14ac:dyDescent="0.35"/>
    <row r="685" ht="19.5" customHeight="1" x14ac:dyDescent="0.35"/>
    <row r="686" ht="19.5" customHeight="1" x14ac:dyDescent="0.35"/>
    <row r="687" ht="19.5" customHeight="1" x14ac:dyDescent="0.35"/>
    <row r="688" ht="19.5" customHeight="1" x14ac:dyDescent="0.35"/>
    <row r="689" ht="19.5" customHeight="1" x14ac:dyDescent="0.35"/>
    <row r="690" ht="19.5" customHeight="1" x14ac:dyDescent="0.35"/>
    <row r="691" ht="19.5" customHeight="1" x14ac:dyDescent="0.35"/>
    <row r="692" ht="19.5" customHeight="1" x14ac:dyDescent="0.35"/>
    <row r="693" ht="19.5" customHeight="1" x14ac:dyDescent="0.35"/>
    <row r="694" ht="19.5" customHeight="1" x14ac:dyDescent="0.35"/>
    <row r="695" ht="19.5" customHeight="1" x14ac:dyDescent="0.35"/>
    <row r="696" ht="19.5" customHeight="1" x14ac:dyDescent="0.35"/>
    <row r="697" ht="19.5" customHeight="1" x14ac:dyDescent="0.35"/>
    <row r="698" ht="19.5" customHeight="1" x14ac:dyDescent="0.35"/>
    <row r="699" ht="19.5" customHeight="1" x14ac:dyDescent="0.35"/>
    <row r="700" ht="19.5" customHeight="1" x14ac:dyDescent="0.35"/>
    <row r="701" ht="19.5" customHeight="1" x14ac:dyDescent="0.35"/>
    <row r="702" ht="19.5" customHeight="1" x14ac:dyDescent="0.35"/>
    <row r="703" ht="19.5" customHeight="1" x14ac:dyDescent="0.35"/>
    <row r="704" ht="19.5" customHeight="1" x14ac:dyDescent="0.35"/>
    <row r="705" ht="19.5" customHeight="1" x14ac:dyDescent="0.35"/>
    <row r="706" ht="19.5" customHeight="1" x14ac:dyDescent="0.35"/>
    <row r="707" ht="19.5" customHeight="1" x14ac:dyDescent="0.35"/>
    <row r="708" ht="19.5" customHeight="1" x14ac:dyDescent="0.35"/>
    <row r="709" ht="19.5" customHeight="1" x14ac:dyDescent="0.35"/>
    <row r="710" ht="19.5" customHeight="1" x14ac:dyDescent="0.35"/>
    <row r="711" ht="19.5" customHeight="1" x14ac:dyDescent="0.35"/>
    <row r="712" ht="19.5" customHeight="1" x14ac:dyDescent="0.35"/>
    <row r="713" ht="19.5" customHeight="1" x14ac:dyDescent="0.35"/>
    <row r="714" ht="19.5" customHeight="1" x14ac:dyDescent="0.35"/>
    <row r="715" ht="19.5" customHeight="1" x14ac:dyDescent="0.35"/>
    <row r="716" ht="19.5" customHeight="1" x14ac:dyDescent="0.35"/>
    <row r="717" ht="19.5" customHeight="1" x14ac:dyDescent="0.35"/>
    <row r="718" ht="19.5" customHeight="1" x14ac:dyDescent="0.35"/>
    <row r="719" ht="19.5" customHeight="1" x14ac:dyDescent="0.35"/>
    <row r="720" ht="19.5" customHeight="1" x14ac:dyDescent="0.35"/>
    <row r="721" ht="19.5" customHeight="1" x14ac:dyDescent="0.35"/>
    <row r="722" ht="19.5" customHeight="1" x14ac:dyDescent="0.35"/>
    <row r="723" ht="19.5" customHeight="1" x14ac:dyDescent="0.35"/>
    <row r="724" ht="19.5" customHeight="1" x14ac:dyDescent="0.35"/>
    <row r="725" ht="19.5" customHeight="1" x14ac:dyDescent="0.35"/>
    <row r="726" ht="19.5" customHeight="1" x14ac:dyDescent="0.35"/>
    <row r="727" ht="19.5" customHeight="1" x14ac:dyDescent="0.35"/>
    <row r="728" ht="19.5" customHeight="1" x14ac:dyDescent="0.35"/>
    <row r="729" ht="19.5" customHeight="1" x14ac:dyDescent="0.35"/>
    <row r="730" ht="19.5" customHeight="1" x14ac:dyDescent="0.35"/>
    <row r="731" ht="19.5" customHeight="1" x14ac:dyDescent="0.35"/>
    <row r="732" ht="19.5" customHeight="1" x14ac:dyDescent="0.35"/>
    <row r="733" ht="19.5" customHeight="1" x14ac:dyDescent="0.35"/>
    <row r="734" ht="19.5" customHeight="1" x14ac:dyDescent="0.35"/>
    <row r="735" ht="19.5" customHeight="1" x14ac:dyDescent="0.35"/>
    <row r="736" ht="19.5" customHeight="1" x14ac:dyDescent="0.35"/>
    <row r="737" ht="19.5" customHeight="1" x14ac:dyDescent="0.35"/>
    <row r="738" ht="19.5" customHeight="1" x14ac:dyDescent="0.35"/>
    <row r="739" ht="19.5" customHeight="1" x14ac:dyDescent="0.35"/>
    <row r="740" ht="19.5" customHeight="1" x14ac:dyDescent="0.35"/>
    <row r="741" ht="19.5" customHeight="1" x14ac:dyDescent="0.35"/>
    <row r="742" ht="19.5" customHeight="1" x14ac:dyDescent="0.35"/>
    <row r="743" ht="19.5" customHeight="1" x14ac:dyDescent="0.35"/>
    <row r="744" ht="19.5" customHeight="1" x14ac:dyDescent="0.35"/>
    <row r="745" ht="19.5" customHeight="1" x14ac:dyDescent="0.35"/>
    <row r="746" ht="19.5" customHeight="1" x14ac:dyDescent="0.35"/>
    <row r="747" ht="19.5" customHeight="1" x14ac:dyDescent="0.35"/>
    <row r="748" ht="19.5" customHeight="1" x14ac:dyDescent="0.35"/>
    <row r="749" ht="19.5" customHeight="1" x14ac:dyDescent="0.35"/>
    <row r="750" ht="19.5" customHeight="1" x14ac:dyDescent="0.35"/>
    <row r="751" ht="19.5" customHeight="1" x14ac:dyDescent="0.35"/>
    <row r="752" ht="19.5" customHeight="1" x14ac:dyDescent="0.35"/>
    <row r="753" ht="19.5" customHeight="1" x14ac:dyDescent="0.35"/>
    <row r="754" ht="19.5" customHeight="1" x14ac:dyDescent="0.35"/>
    <row r="755" ht="19.5" customHeight="1" x14ac:dyDescent="0.35"/>
    <row r="756" ht="19.5" customHeight="1" x14ac:dyDescent="0.35"/>
    <row r="757" ht="19.5" customHeight="1" x14ac:dyDescent="0.35"/>
    <row r="758" ht="19.5" customHeight="1" x14ac:dyDescent="0.35"/>
    <row r="759" ht="19.5" customHeight="1" x14ac:dyDescent="0.35"/>
    <row r="760" ht="19.5" customHeight="1" x14ac:dyDescent="0.35"/>
    <row r="761" ht="19.5" customHeight="1" x14ac:dyDescent="0.35"/>
    <row r="762" ht="19.5" customHeight="1" x14ac:dyDescent="0.35"/>
    <row r="763" ht="19.5" customHeight="1" x14ac:dyDescent="0.35"/>
    <row r="764" ht="19.5" customHeight="1" x14ac:dyDescent="0.35"/>
    <row r="765" ht="19.5" customHeight="1" x14ac:dyDescent="0.35"/>
    <row r="766" ht="19.5" customHeight="1" x14ac:dyDescent="0.35"/>
    <row r="767" ht="19.5" customHeight="1" x14ac:dyDescent="0.35"/>
    <row r="768" ht="19.5" customHeight="1" x14ac:dyDescent="0.35"/>
    <row r="769" ht="19.5" customHeight="1" x14ac:dyDescent="0.35"/>
    <row r="770" ht="19.5" customHeight="1" x14ac:dyDescent="0.35"/>
    <row r="771" ht="19.5" customHeight="1" x14ac:dyDescent="0.35"/>
    <row r="772" ht="19.5" customHeight="1" x14ac:dyDescent="0.35"/>
    <row r="773" ht="19.5" customHeight="1" x14ac:dyDescent="0.35"/>
    <row r="774" ht="19.5" customHeight="1" x14ac:dyDescent="0.35"/>
    <row r="775" ht="19.5" customHeight="1" x14ac:dyDescent="0.35"/>
    <row r="776" ht="19.5" customHeight="1" x14ac:dyDescent="0.35"/>
    <row r="777" ht="19.5" customHeight="1" x14ac:dyDescent="0.35"/>
    <row r="778" ht="19.5" customHeight="1" x14ac:dyDescent="0.35"/>
    <row r="779" ht="19.5" customHeight="1" x14ac:dyDescent="0.35"/>
    <row r="780" ht="19.5" customHeight="1" x14ac:dyDescent="0.35"/>
    <row r="781" ht="19.5" customHeight="1" x14ac:dyDescent="0.35"/>
    <row r="782" ht="19.5" customHeight="1" x14ac:dyDescent="0.35"/>
    <row r="783" ht="19.5" customHeight="1" x14ac:dyDescent="0.35"/>
    <row r="784" ht="19.5" customHeight="1" x14ac:dyDescent="0.35"/>
    <row r="785" ht="19.5" customHeight="1" x14ac:dyDescent="0.35"/>
    <row r="786" ht="19.5" customHeight="1" x14ac:dyDescent="0.35"/>
    <row r="787" ht="19.5" customHeight="1" x14ac:dyDescent="0.35"/>
    <row r="788" ht="19.5" customHeight="1" x14ac:dyDescent="0.35"/>
    <row r="789" ht="19.5" customHeight="1" x14ac:dyDescent="0.35"/>
    <row r="790" ht="19.5" customHeight="1" x14ac:dyDescent="0.35"/>
    <row r="791" ht="19.5" customHeight="1" x14ac:dyDescent="0.35"/>
    <row r="792" ht="19.5" customHeight="1" x14ac:dyDescent="0.35"/>
    <row r="793" ht="19.5" customHeight="1" x14ac:dyDescent="0.35"/>
    <row r="794" ht="19.5" customHeight="1" x14ac:dyDescent="0.35"/>
    <row r="795" ht="19.5" customHeight="1" x14ac:dyDescent="0.35"/>
    <row r="796" ht="19.5" customHeight="1" x14ac:dyDescent="0.35"/>
    <row r="797" ht="19.5" customHeight="1" x14ac:dyDescent="0.35"/>
    <row r="798" ht="19.5" customHeight="1" x14ac:dyDescent="0.35"/>
    <row r="799" ht="19.5" customHeight="1" x14ac:dyDescent="0.35"/>
    <row r="800" ht="19.5" customHeight="1" x14ac:dyDescent="0.35"/>
    <row r="801" ht="19.5" customHeight="1" x14ac:dyDescent="0.35"/>
    <row r="802" ht="19.5" customHeight="1" x14ac:dyDescent="0.35"/>
    <row r="803" ht="19.5" customHeight="1" x14ac:dyDescent="0.35"/>
    <row r="804" ht="19.5" customHeight="1" x14ac:dyDescent="0.35"/>
    <row r="805" ht="19.5" customHeight="1" x14ac:dyDescent="0.35"/>
    <row r="806" ht="19.5" customHeight="1" x14ac:dyDescent="0.35"/>
    <row r="807" ht="19.5" customHeight="1" x14ac:dyDescent="0.35"/>
    <row r="808" ht="19.5" customHeight="1" x14ac:dyDescent="0.35"/>
    <row r="809" ht="19.5" customHeight="1" x14ac:dyDescent="0.35"/>
    <row r="810" ht="19.5" customHeight="1" x14ac:dyDescent="0.35"/>
    <row r="811" ht="19.5" customHeight="1" x14ac:dyDescent="0.35"/>
    <row r="812" ht="19.5" customHeight="1" x14ac:dyDescent="0.35"/>
    <row r="813" ht="19.5" customHeight="1" x14ac:dyDescent="0.35"/>
    <row r="814" ht="19.5" customHeight="1" x14ac:dyDescent="0.35"/>
    <row r="815" ht="19.5" customHeight="1" x14ac:dyDescent="0.35"/>
    <row r="816" ht="19.5" customHeight="1" x14ac:dyDescent="0.35"/>
    <row r="817" ht="19.5" customHeight="1" x14ac:dyDescent="0.35"/>
    <row r="818" ht="19.5" customHeight="1" x14ac:dyDescent="0.35"/>
    <row r="819" ht="19.5" customHeight="1" x14ac:dyDescent="0.35"/>
    <row r="820" ht="19.5" customHeight="1" x14ac:dyDescent="0.35"/>
    <row r="821" ht="19.5" customHeight="1" x14ac:dyDescent="0.35"/>
    <row r="822" ht="19.5" customHeight="1" x14ac:dyDescent="0.35"/>
    <row r="823" ht="19.5" customHeight="1" x14ac:dyDescent="0.35"/>
    <row r="824" ht="19.5" customHeight="1" x14ac:dyDescent="0.35"/>
    <row r="825" ht="19.5" customHeight="1" x14ac:dyDescent="0.35"/>
    <row r="826" ht="19.5" customHeight="1" x14ac:dyDescent="0.35"/>
    <row r="827" ht="19.5" customHeight="1" x14ac:dyDescent="0.35"/>
    <row r="828" ht="19.5" customHeight="1" x14ac:dyDescent="0.35"/>
    <row r="829" ht="19.5" customHeight="1" x14ac:dyDescent="0.35"/>
    <row r="830" ht="19.5" customHeight="1" x14ac:dyDescent="0.35"/>
    <row r="831" ht="19.5" customHeight="1" x14ac:dyDescent="0.35"/>
    <row r="832" ht="19.5" customHeight="1" x14ac:dyDescent="0.35"/>
    <row r="833" ht="19.5" customHeight="1" x14ac:dyDescent="0.35"/>
    <row r="834" ht="19.5" customHeight="1" x14ac:dyDescent="0.35"/>
    <row r="835" ht="19.5" customHeight="1" x14ac:dyDescent="0.35"/>
    <row r="836" ht="19.5" customHeight="1" x14ac:dyDescent="0.35"/>
    <row r="837" ht="19.5" customHeight="1" x14ac:dyDescent="0.35"/>
    <row r="838" ht="19.5" customHeight="1" x14ac:dyDescent="0.35"/>
    <row r="839" ht="19.5" customHeight="1" x14ac:dyDescent="0.35"/>
    <row r="840" ht="19.5" customHeight="1" x14ac:dyDescent="0.35"/>
    <row r="841" ht="19.5" customHeight="1" x14ac:dyDescent="0.35"/>
    <row r="842" ht="19.5" customHeight="1" x14ac:dyDescent="0.35"/>
    <row r="843" ht="19.5" customHeight="1" x14ac:dyDescent="0.35"/>
    <row r="844" ht="19.5" customHeight="1" x14ac:dyDescent="0.35"/>
    <row r="845" ht="19.5" customHeight="1" x14ac:dyDescent="0.35"/>
    <row r="846" ht="19.5" customHeight="1" x14ac:dyDescent="0.35"/>
    <row r="847" ht="19.5" customHeight="1" x14ac:dyDescent="0.35"/>
    <row r="848" ht="19.5" customHeight="1" x14ac:dyDescent="0.35"/>
    <row r="849" ht="19.5" customHeight="1" x14ac:dyDescent="0.35"/>
    <row r="850" ht="19.5" customHeight="1" x14ac:dyDescent="0.35"/>
    <row r="851" ht="19.5" customHeight="1" x14ac:dyDescent="0.35"/>
    <row r="852" ht="19.5" customHeight="1" x14ac:dyDescent="0.35"/>
    <row r="853" ht="19.5" customHeight="1" x14ac:dyDescent="0.35"/>
    <row r="854" ht="19.5" customHeight="1" x14ac:dyDescent="0.35"/>
    <row r="855" ht="19.5" customHeight="1" x14ac:dyDescent="0.35"/>
    <row r="856" ht="19.5" customHeight="1" x14ac:dyDescent="0.35"/>
    <row r="857" ht="19.5" customHeight="1" x14ac:dyDescent="0.35"/>
    <row r="858" ht="19.5" customHeight="1" x14ac:dyDescent="0.35"/>
    <row r="859" ht="19.5" customHeight="1" x14ac:dyDescent="0.35"/>
    <row r="860" ht="19.5" customHeight="1" x14ac:dyDescent="0.35"/>
    <row r="861" ht="19.5" customHeight="1" x14ac:dyDescent="0.35"/>
    <row r="862" ht="19.5" customHeight="1" x14ac:dyDescent="0.35"/>
    <row r="863" ht="19.5" customHeight="1" x14ac:dyDescent="0.35"/>
    <row r="864" ht="19.5" customHeight="1" x14ac:dyDescent="0.35"/>
    <row r="865" ht="19.5" customHeight="1" x14ac:dyDescent="0.35"/>
    <row r="866" ht="19.5" customHeight="1" x14ac:dyDescent="0.35"/>
    <row r="867" ht="19.5" customHeight="1" x14ac:dyDescent="0.35"/>
    <row r="868" ht="19.5" customHeight="1" x14ac:dyDescent="0.35"/>
    <row r="869" ht="19.5" customHeight="1" x14ac:dyDescent="0.35"/>
    <row r="870" ht="19.5" customHeight="1" x14ac:dyDescent="0.35"/>
    <row r="871" ht="19.5" customHeight="1" x14ac:dyDescent="0.35"/>
    <row r="872" ht="19.5" customHeight="1" x14ac:dyDescent="0.35"/>
    <row r="873" ht="19.5" customHeight="1" x14ac:dyDescent="0.35"/>
    <row r="874" ht="19.5" customHeight="1" x14ac:dyDescent="0.35"/>
    <row r="875" ht="19.5" customHeight="1" x14ac:dyDescent="0.35"/>
    <row r="876" ht="19.5" customHeight="1" x14ac:dyDescent="0.35"/>
    <row r="877" ht="19.5" customHeight="1" x14ac:dyDescent="0.35"/>
    <row r="878" ht="19.5" customHeight="1" x14ac:dyDescent="0.35"/>
    <row r="879" ht="19.5" customHeight="1" x14ac:dyDescent="0.35"/>
    <row r="880" ht="19.5" customHeight="1" x14ac:dyDescent="0.35"/>
    <row r="881" ht="19.5" customHeight="1" x14ac:dyDescent="0.35"/>
    <row r="882" ht="19.5" customHeight="1" x14ac:dyDescent="0.35"/>
    <row r="883" ht="19.5" customHeight="1" x14ac:dyDescent="0.35"/>
    <row r="884" ht="19.5" customHeight="1" x14ac:dyDescent="0.35"/>
    <row r="885" ht="19.5" customHeight="1" x14ac:dyDescent="0.35"/>
    <row r="886" ht="19.5" customHeight="1" x14ac:dyDescent="0.35"/>
    <row r="887" ht="19.5" customHeight="1" x14ac:dyDescent="0.35"/>
    <row r="888" ht="19.5" customHeight="1" x14ac:dyDescent="0.35"/>
    <row r="889" ht="19.5" customHeight="1" x14ac:dyDescent="0.35"/>
    <row r="890" ht="19.5" customHeight="1" x14ac:dyDescent="0.35"/>
    <row r="891" ht="19.5" customHeight="1" x14ac:dyDescent="0.35"/>
    <row r="892" ht="19.5" customHeight="1" x14ac:dyDescent="0.35"/>
    <row r="893" ht="19.5" customHeight="1" x14ac:dyDescent="0.35"/>
    <row r="894" ht="19.5" customHeight="1" x14ac:dyDescent="0.35"/>
    <row r="895" ht="19.5" customHeight="1" x14ac:dyDescent="0.35"/>
    <row r="896" ht="19.5" customHeight="1" x14ac:dyDescent="0.35"/>
    <row r="897" ht="19.5" customHeight="1" x14ac:dyDescent="0.35"/>
    <row r="898" ht="19.5" customHeight="1" x14ac:dyDescent="0.35"/>
    <row r="899" ht="19.5" customHeight="1" x14ac:dyDescent="0.35"/>
    <row r="900" ht="19.5" customHeight="1" x14ac:dyDescent="0.35"/>
    <row r="901" ht="19.5" customHeight="1" x14ac:dyDescent="0.35"/>
    <row r="902" ht="19.5" customHeight="1" x14ac:dyDescent="0.35"/>
    <row r="903" ht="19.5" customHeight="1" x14ac:dyDescent="0.35"/>
    <row r="904" ht="19.5" customHeight="1" x14ac:dyDescent="0.35"/>
    <row r="905" ht="19.5" customHeight="1" x14ac:dyDescent="0.35"/>
    <row r="906" ht="19.5" customHeight="1" x14ac:dyDescent="0.35"/>
    <row r="907" ht="19.5" customHeight="1" x14ac:dyDescent="0.35"/>
    <row r="908" ht="19.5" customHeight="1" x14ac:dyDescent="0.35"/>
    <row r="909" ht="19.5" customHeight="1" x14ac:dyDescent="0.35"/>
    <row r="910" ht="19.5" customHeight="1" x14ac:dyDescent="0.35"/>
    <row r="911" ht="19.5" customHeight="1" x14ac:dyDescent="0.35"/>
    <row r="912" ht="19.5" customHeight="1" x14ac:dyDescent="0.35"/>
    <row r="913" ht="19.5" customHeight="1" x14ac:dyDescent="0.35"/>
    <row r="914" ht="19.5" customHeight="1" x14ac:dyDescent="0.35"/>
    <row r="915" ht="19.5" customHeight="1" x14ac:dyDescent="0.35"/>
    <row r="916" ht="19.5" customHeight="1" x14ac:dyDescent="0.35"/>
    <row r="917" ht="19.5" customHeight="1" x14ac:dyDescent="0.35"/>
    <row r="918" ht="19.5" customHeight="1" x14ac:dyDescent="0.35"/>
    <row r="919" ht="19.5" customHeight="1" x14ac:dyDescent="0.35"/>
    <row r="920" ht="19.5" customHeight="1" x14ac:dyDescent="0.35"/>
    <row r="921" ht="19.5" customHeight="1" x14ac:dyDescent="0.35"/>
    <row r="922" ht="19.5" customHeight="1" x14ac:dyDescent="0.35"/>
    <row r="923" ht="19.5" customHeight="1" x14ac:dyDescent="0.35"/>
    <row r="924" ht="19.5" customHeight="1" x14ac:dyDescent="0.35"/>
    <row r="925" ht="19.5" customHeight="1" x14ac:dyDescent="0.35"/>
    <row r="926" ht="19.5" customHeight="1" x14ac:dyDescent="0.35"/>
    <row r="927" ht="19.5" customHeight="1" x14ac:dyDescent="0.35"/>
    <row r="928" ht="19.5" customHeight="1" x14ac:dyDescent="0.35"/>
    <row r="929" ht="19.5" customHeight="1" x14ac:dyDescent="0.35"/>
    <row r="930" ht="19.5" customHeight="1" x14ac:dyDescent="0.35"/>
    <row r="931" ht="19.5" customHeight="1" x14ac:dyDescent="0.35"/>
    <row r="932" ht="19.5" customHeight="1" x14ac:dyDescent="0.35"/>
    <row r="933" ht="19.5" customHeight="1" x14ac:dyDescent="0.35"/>
    <row r="934" ht="19.5" customHeight="1" x14ac:dyDescent="0.35"/>
    <row r="935" ht="19.5" customHeight="1" x14ac:dyDescent="0.35"/>
    <row r="936" ht="19.5" customHeight="1" x14ac:dyDescent="0.35"/>
    <row r="937" ht="19.5" customHeight="1" x14ac:dyDescent="0.35"/>
    <row r="938" ht="19.5" customHeight="1" x14ac:dyDescent="0.35"/>
    <row r="939" ht="19.5" customHeight="1" x14ac:dyDescent="0.35"/>
    <row r="940" ht="19.5" customHeight="1" x14ac:dyDescent="0.35"/>
    <row r="941" ht="19.5" customHeight="1" x14ac:dyDescent="0.35"/>
    <row r="942" ht="19.5" customHeight="1" x14ac:dyDescent="0.35"/>
    <row r="943" ht="19.5" customHeight="1" x14ac:dyDescent="0.35"/>
    <row r="944" ht="19.5" customHeight="1" x14ac:dyDescent="0.35"/>
    <row r="945" ht="19.5" customHeight="1" x14ac:dyDescent="0.35"/>
    <row r="946" ht="19.5" customHeight="1" x14ac:dyDescent="0.35"/>
    <row r="947" ht="19.5" customHeight="1" x14ac:dyDescent="0.35"/>
    <row r="948" ht="19.5" customHeight="1" x14ac:dyDescent="0.35"/>
    <row r="949" ht="19.5" customHeight="1" x14ac:dyDescent="0.35"/>
    <row r="950" ht="19.5" customHeight="1" x14ac:dyDescent="0.35"/>
    <row r="951" ht="19.5" customHeight="1" x14ac:dyDescent="0.35"/>
    <row r="952" ht="19.5" customHeight="1" x14ac:dyDescent="0.35"/>
    <row r="953" ht="19.5" customHeight="1" x14ac:dyDescent="0.35"/>
    <row r="954" ht="19.5" customHeight="1" x14ac:dyDescent="0.35"/>
    <row r="955" ht="19.5" customHeight="1" x14ac:dyDescent="0.35"/>
    <row r="956" ht="19.5" customHeight="1" x14ac:dyDescent="0.35"/>
    <row r="957" ht="19.5" customHeight="1" x14ac:dyDescent="0.35"/>
    <row r="958" ht="19.5" customHeight="1" x14ac:dyDescent="0.35"/>
    <row r="959" ht="19.5" customHeight="1" x14ac:dyDescent="0.35"/>
    <row r="960" ht="19.5" customHeight="1" x14ac:dyDescent="0.35"/>
    <row r="961" ht="19.5" customHeight="1" x14ac:dyDescent="0.35"/>
    <row r="962" ht="19.5" customHeight="1" x14ac:dyDescent="0.35"/>
    <row r="963" ht="19.5" customHeight="1" x14ac:dyDescent="0.35"/>
    <row r="964" ht="19.5" customHeight="1" x14ac:dyDescent="0.35"/>
    <row r="965" ht="19.5" customHeight="1" x14ac:dyDescent="0.35"/>
    <row r="966" ht="19.5" customHeight="1" x14ac:dyDescent="0.35"/>
    <row r="967" ht="19.5" customHeight="1" x14ac:dyDescent="0.35"/>
    <row r="968" ht="19.5" customHeight="1" x14ac:dyDescent="0.35"/>
    <row r="969" ht="19.5" customHeight="1" x14ac:dyDescent="0.35"/>
    <row r="970" ht="19.5" customHeight="1" x14ac:dyDescent="0.35"/>
    <row r="971" ht="19.5" customHeight="1" x14ac:dyDescent="0.35"/>
    <row r="972" ht="19.5" customHeight="1" x14ac:dyDescent="0.35"/>
    <row r="973" ht="19.5" customHeight="1" x14ac:dyDescent="0.35"/>
    <row r="974" ht="19.5" customHeight="1" x14ac:dyDescent="0.35"/>
    <row r="975" ht="19.5" customHeight="1" x14ac:dyDescent="0.35"/>
    <row r="976" ht="19.5" customHeight="1" x14ac:dyDescent="0.35"/>
    <row r="977" ht="19.5" customHeight="1" x14ac:dyDescent="0.35"/>
    <row r="978" ht="19.5" customHeight="1" x14ac:dyDescent="0.35"/>
    <row r="979" ht="19.5" customHeight="1" x14ac:dyDescent="0.35"/>
    <row r="980" ht="19.5" customHeight="1" x14ac:dyDescent="0.35"/>
    <row r="981" ht="19.5" customHeight="1" x14ac:dyDescent="0.35"/>
    <row r="982" ht="19.5" customHeight="1" x14ac:dyDescent="0.35"/>
    <row r="983" ht="19.5" customHeight="1" x14ac:dyDescent="0.35"/>
    <row r="984" ht="19.5" customHeight="1" x14ac:dyDescent="0.35"/>
    <row r="985" ht="19.5" customHeight="1" x14ac:dyDescent="0.35"/>
    <row r="986" ht="19.5" customHeight="1" x14ac:dyDescent="0.35"/>
    <row r="987" ht="19.5" customHeight="1" x14ac:dyDescent="0.35"/>
    <row r="988" ht="19.5" customHeight="1" x14ac:dyDescent="0.35"/>
    <row r="989" ht="19.5" customHeight="1" x14ac:dyDescent="0.35"/>
    <row r="990" ht="19.5" customHeight="1" x14ac:dyDescent="0.35"/>
    <row r="991" ht="19.5" customHeight="1" x14ac:dyDescent="0.35"/>
    <row r="992" ht="19.5" customHeight="1" x14ac:dyDescent="0.35"/>
    <row r="993" ht="19.5" customHeight="1" x14ac:dyDescent="0.35"/>
    <row r="994" ht="19.5" customHeight="1" x14ac:dyDescent="0.35"/>
    <row r="995" ht="19.5" customHeight="1" x14ac:dyDescent="0.35"/>
    <row r="996" ht="19.5" customHeight="1" x14ac:dyDescent="0.35"/>
    <row r="997" ht="19.5" customHeight="1" x14ac:dyDescent="0.35"/>
    <row r="998" ht="19.5" customHeight="1" x14ac:dyDescent="0.35"/>
    <row r="999" ht="19.5" customHeight="1" x14ac:dyDescent="0.35"/>
    <row r="1000" ht="19.5" customHeight="1" x14ac:dyDescent="0.35"/>
  </sheetData>
  <phoneticPr fontId="4"/>
  <pageMargins left="0.7" right="0.7" top="0.75" bottom="0.75" header="0" footer="0"/>
  <pageSetup paperSize="9" orientation="portrait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FCCB0C-0D7C-435A-8C96-FB6A872DD07D}">
  <dimension ref="A1:N33"/>
  <sheetViews>
    <sheetView zoomScale="81" zoomScaleNormal="81" workbookViewId="0">
      <selection activeCell="I29" sqref="I29:M61"/>
    </sheetView>
  </sheetViews>
  <sheetFormatPr defaultColWidth="9.23046875" defaultRowHeight="18" x14ac:dyDescent="0.35"/>
  <cols>
    <col min="1" max="1" width="16.23046875" style="151" bestFit="1" customWidth="1"/>
    <col min="2" max="3" width="9.23046875" style="151"/>
    <col min="4" max="4" width="24.4609375" style="151" bestFit="1" customWidth="1"/>
    <col min="5" max="7" width="9.23046875" style="151"/>
    <col min="8" max="8" width="24.84375" style="151" bestFit="1" customWidth="1"/>
    <col min="9" max="16384" width="9.23046875" style="151"/>
  </cols>
  <sheetData>
    <row r="1" spans="1:14" ht="26" x14ac:dyDescent="0.35">
      <c r="A1" s="151" t="s">
        <v>110</v>
      </c>
      <c r="D1" s="110" t="s">
        <v>44</v>
      </c>
      <c r="E1" s="110" t="s">
        <v>231</v>
      </c>
      <c r="F1" s="119" t="s">
        <v>232</v>
      </c>
      <c r="H1" s="152" t="s">
        <v>233</v>
      </c>
      <c r="J1" s="151" t="s">
        <v>234</v>
      </c>
      <c r="N1" s="153" t="s">
        <v>235</v>
      </c>
    </row>
    <row r="2" spans="1:14" x14ac:dyDescent="0.35">
      <c r="A2" s="151" t="s">
        <v>45</v>
      </c>
      <c r="B2" s="151" t="s">
        <v>236</v>
      </c>
      <c r="D2" s="110" t="s">
        <v>45</v>
      </c>
      <c r="E2" s="111" t="s">
        <v>116</v>
      </c>
      <c r="F2" s="154">
        <v>9.9700000000000006</v>
      </c>
      <c r="H2" s="155" t="s">
        <v>237</v>
      </c>
      <c r="J2" s="155"/>
      <c r="N2" s="155" t="s">
        <v>238</v>
      </c>
    </row>
    <row r="3" spans="1:14" x14ac:dyDescent="0.35">
      <c r="A3" s="151" t="s">
        <v>129</v>
      </c>
      <c r="B3" s="151" t="s">
        <v>236</v>
      </c>
      <c r="D3" s="110" t="s">
        <v>123</v>
      </c>
      <c r="E3" s="111" t="s">
        <v>116</v>
      </c>
      <c r="F3" s="154">
        <v>9.2799999999999994</v>
      </c>
      <c r="H3" s="155" t="s">
        <v>122</v>
      </c>
      <c r="J3" s="155" t="s">
        <v>239</v>
      </c>
      <c r="N3" s="155" t="s">
        <v>240</v>
      </c>
    </row>
    <row r="4" spans="1:14" x14ac:dyDescent="0.35">
      <c r="A4" s="151" t="s">
        <v>138</v>
      </c>
      <c r="B4" s="151" t="s">
        <v>241</v>
      </c>
      <c r="D4" s="110" t="s">
        <v>129</v>
      </c>
      <c r="E4" s="111" t="s">
        <v>116</v>
      </c>
      <c r="F4" s="154">
        <v>9.76</v>
      </c>
      <c r="H4" s="155" t="s">
        <v>127</v>
      </c>
      <c r="N4" s="155" t="s">
        <v>130</v>
      </c>
    </row>
    <row r="5" spans="1:14" x14ac:dyDescent="0.35">
      <c r="A5" s="151" t="s">
        <v>142</v>
      </c>
      <c r="B5" s="151" t="s">
        <v>241</v>
      </c>
      <c r="D5" s="110" t="s">
        <v>84</v>
      </c>
      <c r="E5" s="111" t="s">
        <v>149</v>
      </c>
      <c r="F5" s="156">
        <v>50.8</v>
      </c>
      <c r="H5" s="155" t="s">
        <v>83</v>
      </c>
      <c r="N5" s="155" t="s">
        <v>135</v>
      </c>
    </row>
    <row r="6" spans="1:14" x14ac:dyDescent="0.35">
      <c r="A6" s="151" t="s">
        <v>242</v>
      </c>
      <c r="B6" s="151" t="s">
        <v>241</v>
      </c>
      <c r="D6" s="119" t="s">
        <v>138</v>
      </c>
      <c r="E6" s="111" t="s">
        <v>133</v>
      </c>
      <c r="F6" s="156">
        <v>45</v>
      </c>
      <c r="H6" s="155" t="s">
        <v>137</v>
      </c>
      <c r="N6" s="155" t="s">
        <v>139</v>
      </c>
    </row>
    <row r="7" spans="1:14" x14ac:dyDescent="0.35">
      <c r="A7" s="151" t="s">
        <v>148</v>
      </c>
      <c r="B7" s="151" t="s">
        <v>241</v>
      </c>
      <c r="D7" s="110" t="s">
        <v>142</v>
      </c>
      <c r="E7" s="111" t="s">
        <v>133</v>
      </c>
      <c r="F7" s="156">
        <v>46</v>
      </c>
      <c r="H7" s="155" t="s">
        <v>141</v>
      </c>
      <c r="N7" s="155" t="s">
        <v>143</v>
      </c>
    </row>
    <row r="8" spans="1:14" x14ac:dyDescent="0.35">
      <c r="A8" s="151" t="s">
        <v>165</v>
      </c>
      <c r="B8" s="151" t="s">
        <v>241</v>
      </c>
      <c r="D8" s="110" t="s">
        <v>145</v>
      </c>
      <c r="E8" s="111" t="s">
        <v>133</v>
      </c>
      <c r="F8" s="156">
        <v>44.9</v>
      </c>
      <c r="H8" s="155" t="s">
        <v>132</v>
      </c>
      <c r="N8" s="155" t="s">
        <v>146</v>
      </c>
    </row>
    <row r="9" spans="1:14" x14ac:dyDescent="0.35">
      <c r="A9" s="151" t="s">
        <v>173</v>
      </c>
      <c r="B9" s="151" t="s">
        <v>243</v>
      </c>
      <c r="D9" s="120" t="s">
        <v>148</v>
      </c>
      <c r="E9" s="111" t="s">
        <v>149</v>
      </c>
      <c r="F9" s="156">
        <v>54.6</v>
      </c>
      <c r="H9" s="155" t="s">
        <v>244</v>
      </c>
      <c r="N9" s="155" t="s">
        <v>87</v>
      </c>
    </row>
    <row r="10" spans="1:14" x14ac:dyDescent="0.35">
      <c r="A10" s="151" t="s">
        <v>174</v>
      </c>
      <c r="B10" s="151" t="s">
        <v>243</v>
      </c>
      <c r="D10" s="110" t="s">
        <v>152</v>
      </c>
      <c r="E10" s="111" t="s">
        <v>133</v>
      </c>
      <c r="F10" s="156">
        <v>43.5</v>
      </c>
      <c r="H10" s="155" t="s">
        <v>245</v>
      </c>
      <c r="N10" s="155" t="s">
        <v>153</v>
      </c>
    </row>
    <row r="11" spans="1:14" x14ac:dyDescent="0.35">
      <c r="A11" s="151" t="s">
        <v>171</v>
      </c>
      <c r="B11" s="151" t="s">
        <v>243</v>
      </c>
      <c r="D11" s="110" t="s">
        <v>156</v>
      </c>
      <c r="E11" s="111" t="s">
        <v>133</v>
      </c>
      <c r="F11" s="156">
        <v>21.1</v>
      </c>
      <c r="N11" s="155" t="s">
        <v>157</v>
      </c>
    </row>
    <row r="12" spans="1:14" x14ac:dyDescent="0.35">
      <c r="A12" s="151" t="s">
        <v>177</v>
      </c>
      <c r="B12" s="151" t="s">
        <v>241</v>
      </c>
      <c r="D12" s="110" t="s">
        <v>159</v>
      </c>
      <c r="E12" s="111" t="s">
        <v>133</v>
      </c>
      <c r="F12" s="156">
        <v>3.41</v>
      </c>
      <c r="N12" s="155" t="s">
        <v>160</v>
      </c>
    </row>
    <row r="13" spans="1:14" x14ac:dyDescent="0.35">
      <c r="D13" s="121" t="s">
        <v>162</v>
      </c>
      <c r="E13" s="122" t="s">
        <v>133</v>
      </c>
      <c r="F13" s="157">
        <v>8.41</v>
      </c>
      <c r="N13" s="155" t="s">
        <v>163</v>
      </c>
    </row>
    <row r="14" spans="1:14" x14ac:dyDescent="0.35">
      <c r="D14" s="110" t="s">
        <v>246</v>
      </c>
      <c r="E14" s="111" t="s">
        <v>133</v>
      </c>
      <c r="F14" s="156">
        <v>0</v>
      </c>
    </row>
    <row r="15" spans="1:14" x14ac:dyDescent="0.35">
      <c r="D15" s="110" t="s">
        <v>166</v>
      </c>
      <c r="E15" s="111" t="s">
        <v>167</v>
      </c>
      <c r="F15" s="156">
        <v>38.200000000000003</v>
      </c>
    </row>
    <row r="16" spans="1:14" x14ac:dyDescent="0.35">
      <c r="D16" s="110" t="s">
        <v>168</v>
      </c>
      <c r="E16" s="111" t="s">
        <v>167</v>
      </c>
      <c r="F16" s="156">
        <v>35.299999999999997</v>
      </c>
    </row>
    <row r="17" spans="4:6" x14ac:dyDescent="0.35">
      <c r="D17" s="110" t="s">
        <v>169</v>
      </c>
      <c r="E17" s="111" t="s">
        <v>167</v>
      </c>
      <c r="F17" s="156">
        <v>34.6</v>
      </c>
    </row>
    <row r="18" spans="4:6" x14ac:dyDescent="0.35">
      <c r="D18" s="110" t="s">
        <v>170</v>
      </c>
      <c r="E18" s="111" t="s">
        <v>167</v>
      </c>
      <c r="F18" s="154">
        <v>33.6</v>
      </c>
    </row>
    <row r="19" spans="4:6" x14ac:dyDescent="0.35">
      <c r="D19" s="110" t="s">
        <v>171</v>
      </c>
      <c r="E19" s="111" t="s">
        <v>167</v>
      </c>
      <c r="F19" s="154">
        <v>36.700000000000003</v>
      </c>
    </row>
    <row r="20" spans="4:6" x14ac:dyDescent="0.35">
      <c r="D20" s="121" t="s">
        <v>172</v>
      </c>
      <c r="E20" s="111" t="s">
        <v>167</v>
      </c>
      <c r="F20" s="156">
        <v>37.700000000000003</v>
      </c>
    </row>
    <row r="21" spans="4:6" x14ac:dyDescent="0.35">
      <c r="D21" s="121" t="s">
        <v>173</v>
      </c>
      <c r="E21" s="111" t="s">
        <v>167</v>
      </c>
      <c r="F21" s="156">
        <v>39.1</v>
      </c>
    </row>
    <row r="22" spans="4:6" x14ac:dyDescent="0.35">
      <c r="D22" s="121" t="s">
        <v>174</v>
      </c>
      <c r="E22" s="122" t="s">
        <v>167</v>
      </c>
      <c r="F22" s="158">
        <v>41.9</v>
      </c>
    </row>
    <row r="23" spans="4:6" x14ac:dyDescent="0.35">
      <c r="D23" s="110" t="s">
        <v>175</v>
      </c>
      <c r="E23" s="122" t="s">
        <v>176</v>
      </c>
      <c r="F23" s="154">
        <v>1.02</v>
      </c>
    </row>
    <row r="24" spans="4:6" x14ac:dyDescent="0.35">
      <c r="D24" s="110" t="s">
        <v>177</v>
      </c>
      <c r="E24" s="122" t="s">
        <v>176</v>
      </c>
      <c r="F24" s="154">
        <v>1.36</v>
      </c>
    </row>
    <row r="25" spans="4:6" x14ac:dyDescent="0.35">
      <c r="D25" s="110" t="s">
        <v>178</v>
      </c>
      <c r="E25" s="122" t="s">
        <v>176</v>
      </c>
      <c r="F25" s="154">
        <v>1.36</v>
      </c>
    </row>
    <row r="26" spans="4:6" x14ac:dyDescent="0.35">
      <c r="D26" s="121" t="s">
        <v>179</v>
      </c>
      <c r="E26" s="122" t="s">
        <v>176</v>
      </c>
      <c r="F26" s="157">
        <v>1.36</v>
      </c>
    </row>
    <row r="27" spans="4:6" x14ac:dyDescent="0.35">
      <c r="D27" s="110" t="s">
        <v>180</v>
      </c>
      <c r="E27" s="111" t="s">
        <v>149</v>
      </c>
      <c r="F27" s="156">
        <v>40.9</v>
      </c>
    </row>
    <row r="28" spans="4:6" x14ac:dyDescent="0.35">
      <c r="D28" s="110" t="s">
        <v>181</v>
      </c>
      <c r="E28" s="111" t="s">
        <v>149</v>
      </c>
      <c r="F28" s="156">
        <v>29.9</v>
      </c>
    </row>
    <row r="29" spans="4:6" x14ac:dyDescent="0.35">
      <c r="D29" s="110" t="s">
        <v>182</v>
      </c>
      <c r="E29" s="111" t="s">
        <v>149</v>
      </c>
      <c r="F29" s="156">
        <v>29</v>
      </c>
    </row>
    <row r="30" spans="4:6" x14ac:dyDescent="0.35">
      <c r="D30" s="110" t="s">
        <v>183</v>
      </c>
      <c r="E30" s="111" t="s">
        <v>149</v>
      </c>
      <c r="F30" s="156">
        <v>25.7</v>
      </c>
    </row>
    <row r="31" spans="4:6" x14ac:dyDescent="0.35">
      <c r="D31" s="110" t="s">
        <v>184</v>
      </c>
      <c r="E31" s="111" t="s">
        <v>149</v>
      </c>
      <c r="F31" s="156">
        <v>26.9</v>
      </c>
    </row>
    <row r="32" spans="4:6" x14ac:dyDescent="0.35">
      <c r="D32" s="110" t="s">
        <v>185</v>
      </c>
      <c r="E32" s="111" t="s">
        <v>149</v>
      </c>
      <c r="F32" s="156">
        <v>29.4</v>
      </c>
    </row>
    <row r="33" spans="4:6" x14ac:dyDescent="0.35">
      <c r="D33" s="119" t="s">
        <v>186</v>
      </c>
      <c r="E33" s="111" t="s">
        <v>149</v>
      </c>
      <c r="F33" s="156">
        <v>37.299999999999997</v>
      </c>
    </row>
  </sheetData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0AC88-E57C-4BFC-81A8-FAFC809A2F27}">
  <sheetPr>
    <pageSetUpPr fitToPage="1"/>
  </sheetPr>
  <dimension ref="A1"/>
  <sheetViews>
    <sheetView topLeftCell="A4" zoomScale="85" zoomScaleNormal="85" zoomScaleSheetLayoutView="100" workbookViewId="0">
      <selection activeCell="B69" sqref="B69:B70"/>
    </sheetView>
  </sheetViews>
  <sheetFormatPr defaultColWidth="9.23046875" defaultRowHeight="15.5" x14ac:dyDescent="0.35"/>
  <cols>
    <col min="1" max="16384" width="9.23046875" style="106"/>
  </cols>
  <sheetData/>
  <phoneticPr fontId="4"/>
  <pageMargins left="0.78740157480314965" right="0" top="0.39370078740157483" bottom="0" header="0.31496062992125984" footer="0.31496062992125984"/>
  <pageSetup paperSize="8" scale="7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5DC4A-840F-423D-9DCC-5B3455D59788}">
  <dimension ref="B1:E43"/>
  <sheetViews>
    <sheetView topLeftCell="A17" zoomScaleNormal="100" workbookViewId="0">
      <selection activeCell="A24" activeCellId="1" sqref="A2:XFD20 A24:XFD32"/>
    </sheetView>
  </sheetViews>
  <sheetFormatPr defaultColWidth="9.23046875" defaultRowHeight="14" x14ac:dyDescent="0.35"/>
  <cols>
    <col min="1" max="1" width="9.23046875" style="104"/>
    <col min="2" max="2" width="6.69140625" style="104" customWidth="1"/>
    <col min="3" max="3" width="13.4609375" style="147" customWidth="1"/>
    <col min="4" max="4" width="33.84375" style="140" customWidth="1"/>
    <col min="5" max="5" width="75.69140625" style="104" customWidth="1"/>
    <col min="6" max="9" width="9.23046875" style="104"/>
    <col min="10" max="10" width="11.23046875" style="104" customWidth="1"/>
    <col min="11" max="16384" width="9.23046875" style="104"/>
  </cols>
  <sheetData>
    <row r="1" spans="2:5" ht="32" customHeight="1" x14ac:dyDescent="0.35">
      <c r="B1" s="137" t="s">
        <v>187</v>
      </c>
      <c r="C1" s="137" t="s">
        <v>188</v>
      </c>
      <c r="D1" s="141" t="s">
        <v>189</v>
      </c>
      <c r="E1" s="141" t="s">
        <v>190</v>
      </c>
    </row>
    <row r="2" spans="2:5" s="273" customFormat="1" ht="32.5" customHeight="1" x14ac:dyDescent="0.35">
      <c r="B2" s="205" t="s">
        <v>309</v>
      </c>
      <c r="C2" s="145" t="s">
        <v>191</v>
      </c>
      <c r="D2" s="206" t="s">
        <v>193</v>
      </c>
      <c r="E2" s="206" t="s">
        <v>313</v>
      </c>
    </row>
    <row r="3" spans="2:5" s="273" customFormat="1" ht="32.5" customHeight="1" x14ac:dyDescent="0.35">
      <c r="B3" s="205">
        <v>1</v>
      </c>
      <c r="C3" s="145" t="s">
        <v>191</v>
      </c>
      <c r="D3" s="206" t="s">
        <v>90</v>
      </c>
      <c r="E3" s="206" t="s">
        <v>332</v>
      </c>
    </row>
    <row r="4" spans="2:5" s="273" customFormat="1" ht="32.5" customHeight="1" x14ac:dyDescent="0.35">
      <c r="B4" s="205">
        <v>2</v>
      </c>
      <c r="C4" s="145" t="s">
        <v>191</v>
      </c>
      <c r="D4" s="206" t="s">
        <v>34</v>
      </c>
      <c r="E4" s="206" t="s">
        <v>314</v>
      </c>
    </row>
    <row r="5" spans="2:5" s="273" customFormat="1" ht="32.5" customHeight="1" x14ac:dyDescent="0.35">
      <c r="B5" s="205">
        <v>3</v>
      </c>
      <c r="C5" s="145" t="s">
        <v>191</v>
      </c>
      <c r="D5" s="206" t="s">
        <v>192</v>
      </c>
      <c r="E5" s="206" t="s">
        <v>315</v>
      </c>
    </row>
    <row r="6" spans="2:5" s="273" customFormat="1" ht="32.5" customHeight="1" x14ac:dyDescent="0.35">
      <c r="B6" s="205">
        <v>4</v>
      </c>
      <c r="C6" s="145" t="s">
        <v>191</v>
      </c>
      <c r="D6" s="206" t="s">
        <v>92</v>
      </c>
      <c r="E6" s="206" t="s">
        <v>317</v>
      </c>
    </row>
    <row r="7" spans="2:5" s="273" customFormat="1" ht="32.5" customHeight="1" x14ac:dyDescent="0.35">
      <c r="B7" s="205">
        <v>5</v>
      </c>
      <c r="C7" s="145" t="s">
        <v>191</v>
      </c>
      <c r="D7" s="206" t="s">
        <v>254</v>
      </c>
      <c r="E7" s="206" t="s">
        <v>316</v>
      </c>
    </row>
    <row r="8" spans="2:5" s="273" customFormat="1" ht="32.5" customHeight="1" x14ac:dyDescent="0.35">
      <c r="B8" s="205">
        <v>6</v>
      </c>
      <c r="C8" s="145" t="s">
        <v>191</v>
      </c>
      <c r="D8" s="206" t="s">
        <v>44</v>
      </c>
      <c r="E8" s="206" t="s">
        <v>318</v>
      </c>
    </row>
    <row r="9" spans="2:5" s="273" customFormat="1" ht="88" customHeight="1" x14ac:dyDescent="0.35">
      <c r="B9" s="205">
        <v>7</v>
      </c>
      <c r="C9" s="145" t="s">
        <v>191</v>
      </c>
      <c r="D9" s="206" t="s">
        <v>218</v>
      </c>
      <c r="E9" s="206" t="s">
        <v>319</v>
      </c>
    </row>
    <row r="10" spans="2:5" s="273" customFormat="1" ht="51.5" customHeight="1" x14ac:dyDescent="0.35">
      <c r="B10" s="205">
        <v>8</v>
      </c>
      <c r="C10" s="145" t="s">
        <v>191</v>
      </c>
      <c r="D10" s="206" t="s">
        <v>2</v>
      </c>
      <c r="E10" s="206" t="s">
        <v>336</v>
      </c>
    </row>
    <row r="11" spans="2:5" s="273" customFormat="1" ht="70" customHeight="1" x14ac:dyDescent="0.35">
      <c r="B11" s="205">
        <v>9</v>
      </c>
      <c r="C11" s="145" t="s">
        <v>191</v>
      </c>
      <c r="D11" s="206" t="s">
        <v>3</v>
      </c>
      <c r="E11" s="206" t="s">
        <v>320</v>
      </c>
    </row>
    <row r="12" spans="2:5" s="273" customFormat="1" ht="170" customHeight="1" x14ac:dyDescent="0.35">
      <c r="B12" s="205">
        <v>10</v>
      </c>
      <c r="C12" s="145" t="s">
        <v>191</v>
      </c>
      <c r="D12" s="206" t="s">
        <v>219</v>
      </c>
      <c r="E12" s="206" t="s">
        <v>339</v>
      </c>
    </row>
    <row r="13" spans="2:5" s="273" customFormat="1" ht="32" customHeight="1" x14ac:dyDescent="0.35">
      <c r="B13" s="205">
        <v>11</v>
      </c>
      <c r="C13" s="145" t="s">
        <v>191</v>
      </c>
      <c r="D13" s="206" t="s">
        <v>221</v>
      </c>
      <c r="E13" s="206" t="s">
        <v>321</v>
      </c>
    </row>
    <row r="14" spans="2:5" s="273" customFormat="1" ht="35" customHeight="1" x14ac:dyDescent="0.35">
      <c r="B14" s="205">
        <v>12</v>
      </c>
      <c r="C14" s="145" t="s">
        <v>191</v>
      </c>
      <c r="D14" s="206" t="s">
        <v>51</v>
      </c>
      <c r="E14" s="206" t="s">
        <v>275</v>
      </c>
    </row>
    <row r="15" spans="2:5" s="273" customFormat="1" ht="117.5" customHeight="1" x14ac:dyDescent="0.35">
      <c r="B15" s="205">
        <v>13</v>
      </c>
      <c r="C15" s="145" t="s">
        <v>191</v>
      </c>
      <c r="D15" s="206" t="s">
        <v>261</v>
      </c>
      <c r="E15" s="206" t="s">
        <v>342</v>
      </c>
    </row>
    <row r="16" spans="2:5" s="273" customFormat="1" ht="75" customHeight="1" x14ac:dyDescent="0.35">
      <c r="B16" s="205">
        <v>14</v>
      </c>
      <c r="C16" s="145" t="s">
        <v>191</v>
      </c>
      <c r="D16" s="206" t="s">
        <v>276</v>
      </c>
      <c r="E16" s="206" t="s">
        <v>299</v>
      </c>
    </row>
    <row r="17" spans="2:5" s="273" customFormat="1" ht="32" customHeight="1" x14ac:dyDescent="0.35">
      <c r="B17" s="205">
        <v>15</v>
      </c>
      <c r="C17" s="145" t="s">
        <v>191</v>
      </c>
      <c r="D17" s="206" t="s">
        <v>197</v>
      </c>
      <c r="E17" s="206" t="s">
        <v>293</v>
      </c>
    </row>
    <row r="18" spans="2:5" s="273" customFormat="1" ht="32.5" customHeight="1" x14ac:dyDescent="0.35">
      <c r="B18" s="205">
        <v>16</v>
      </c>
      <c r="C18" s="145" t="s">
        <v>191</v>
      </c>
      <c r="D18" s="206" t="s">
        <v>329</v>
      </c>
      <c r="E18" s="206" t="s">
        <v>194</v>
      </c>
    </row>
    <row r="19" spans="2:5" s="273" customFormat="1" ht="32.5" customHeight="1" x14ac:dyDescent="0.35">
      <c r="B19" s="205">
        <v>17</v>
      </c>
      <c r="C19" s="145" t="s">
        <v>191</v>
      </c>
      <c r="D19" s="206" t="s">
        <v>228</v>
      </c>
      <c r="E19" s="206" t="s">
        <v>248</v>
      </c>
    </row>
    <row r="20" spans="2:5" s="273" customFormat="1" ht="45.5" customHeight="1" x14ac:dyDescent="0.35">
      <c r="B20" s="205">
        <v>18</v>
      </c>
      <c r="C20" s="145" t="s">
        <v>191</v>
      </c>
      <c r="D20" s="206" t="s">
        <v>247</v>
      </c>
      <c r="E20" s="206" t="s">
        <v>278</v>
      </c>
    </row>
    <row r="21" spans="2:5" ht="32.5" customHeight="1" x14ac:dyDescent="0.35">
      <c r="B21" s="138"/>
      <c r="C21" s="146"/>
      <c r="D21" s="139"/>
      <c r="E21" s="139"/>
    </row>
    <row r="22" spans="2:5" ht="32.5" customHeight="1" x14ac:dyDescent="0.35"/>
    <row r="23" spans="2:5" ht="32" customHeight="1" x14ac:dyDescent="0.35">
      <c r="B23" s="137" t="s">
        <v>187</v>
      </c>
      <c r="C23" s="137" t="s">
        <v>188</v>
      </c>
      <c r="D23" s="141" t="s">
        <v>189</v>
      </c>
      <c r="E23" s="141" t="s">
        <v>190</v>
      </c>
    </row>
    <row r="24" spans="2:5" s="273" customFormat="1" ht="32" customHeight="1" x14ac:dyDescent="0.35">
      <c r="B24" s="207">
        <v>19</v>
      </c>
      <c r="C24" s="145" t="s">
        <v>195</v>
      </c>
      <c r="D24" s="206" t="s">
        <v>289</v>
      </c>
      <c r="E24" s="206" t="s">
        <v>325</v>
      </c>
    </row>
    <row r="25" spans="2:5" s="273" customFormat="1" ht="32" customHeight="1" x14ac:dyDescent="0.35">
      <c r="B25" s="207">
        <v>20</v>
      </c>
      <c r="C25" s="145" t="s">
        <v>195</v>
      </c>
      <c r="D25" s="206" t="s">
        <v>290</v>
      </c>
      <c r="E25" s="206" t="s">
        <v>326</v>
      </c>
    </row>
    <row r="26" spans="2:5" s="273" customFormat="1" ht="89.5" customHeight="1" x14ac:dyDescent="0.35">
      <c r="B26" s="207">
        <v>21</v>
      </c>
      <c r="C26" s="145" t="s">
        <v>195</v>
      </c>
      <c r="D26" s="206" t="s">
        <v>291</v>
      </c>
      <c r="E26" s="206" t="s">
        <v>300</v>
      </c>
    </row>
    <row r="27" spans="2:5" s="273" customFormat="1" ht="32" customHeight="1" x14ac:dyDescent="0.35">
      <c r="B27" s="207">
        <v>22</v>
      </c>
      <c r="C27" s="145" t="s">
        <v>195</v>
      </c>
      <c r="D27" s="206" t="s">
        <v>335</v>
      </c>
      <c r="E27" s="206" t="s">
        <v>264</v>
      </c>
    </row>
    <row r="28" spans="2:5" s="273" customFormat="1" ht="74.5" customHeight="1" x14ac:dyDescent="0.35">
      <c r="B28" s="207">
        <v>23</v>
      </c>
      <c r="C28" s="145" t="s">
        <v>195</v>
      </c>
      <c r="D28" s="206" t="s">
        <v>304</v>
      </c>
      <c r="E28" s="206" t="s">
        <v>328</v>
      </c>
    </row>
    <row r="29" spans="2:5" s="273" customFormat="1" ht="38.5" customHeight="1" x14ac:dyDescent="0.35">
      <c r="B29" s="207">
        <v>24</v>
      </c>
      <c r="C29" s="145" t="s">
        <v>195</v>
      </c>
      <c r="D29" s="206" t="s">
        <v>70</v>
      </c>
      <c r="E29" s="206" t="s">
        <v>265</v>
      </c>
    </row>
    <row r="30" spans="2:5" s="273" customFormat="1" ht="240" customHeight="1" x14ac:dyDescent="0.35">
      <c r="B30" s="207">
        <v>25</v>
      </c>
      <c r="C30" s="145" t="s">
        <v>195</v>
      </c>
      <c r="D30" s="206" t="s">
        <v>263</v>
      </c>
      <c r="E30" s="206" t="s">
        <v>333</v>
      </c>
    </row>
    <row r="31" spans="2:5" s="273" customFormat="1" ht="38.5" customHeight="1" x14ac:dyDescent="0.35">
      <c r="B31" s="207">
        <v>26</v>
      </c>
      <c r="C31" s="145" t="s">
        <v>195</v>
      </c>
      <c r="D31" s="206" t="s">
        <v>196</v>
      </c>
      <c r="E31" s="206" t="s">
        <v>334</v>
      </c>
    </row>
    <row r="32" spans="2:5" s="273" customFormat="1" x14ac:dyDescent="0.35">
      <c r="C32" s="274"/>
      <c r="D32" s="275"/>
    </row>
    <row r="41" spans="3:5" x14ac:dyDescent="0.35">
      <c r="C41" s="148"/>
      <c r="D41" s="144"/>
      <c r="E41" s="143"/>
    </row>
    <row r="42" spans="3:5" x14ac:dyDescent="0.35">
      <c r="C42" s="148"/>
      <c r="D42" s="144"/>
      <c r="E42" s="143"/>
    </row>
    <row r="43" spans="3:5" x14ac:dyDescent="0.35">
      <c r="C43" s="148"/>
      <c r="D43" s="144"/>
      <c r="E43" s="143"/>
    </row>
  </sheetData>
  <phoneticPr fontId="4"/>
  <dataValidations count="1">
    <dataValidation type="list" allowBlank="1" showInputMessage="1" showErrorMessage="1" sqref="C41:C43 C2:C21 C24:C31" xr:uid="{8F003B0A-BD37-4535-83F3-70765E888F49}">
      <formula1>"基本情報,ロガー計測情報,積算計測情報,ロガー/積算計測情報"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0B17B-D957-489B-946C-E32B163A2B90}">
  <sheetPr>
    <tabColor theme="0" tint="-0.249977111117893"/>
    <pageSetUpPr fitToPage="1"/>
  </sheetPr>
  <dimension ref="A1:AO957"/>
  <sheetViews>
    <sheetView showGridLines="0" view="pageBreakPreview" zoomScale="70" zoomScaleNormal="25" zoomScaleSheetLayoutView="70" workbookViewId="0"/>
  </sheetViews>
  <sheetFormatPr defaultColWidth="11.07421875" defaultRowHeight="15" customHeight="1" outlineLevelCol="1" x14ac:dyDescent="0.35"/>
  <cols>
    <col min="1" max="1" width="3.23046875" style="12" customWidth="1"/>
    <col min="2" max="2" width="2.53515625" style="12" customWidth="1"/>
    <col min="3" max="3" width="15.23046875" style="8" customWidth="1"/>
    <col min="4" max="12" width="15.53515625" style="8" customWidth="1"/>
    <col min="13" max="13" width="11.07421875" style="8" customWidth="1"/>
    <col min="14" max="14" width="15.69140625" style="8" customWidth="1"/>
    <col min="15" max="19" width="15.53515625" style="8" customWidth="1"/>
    <col min="20" max="20" width="18.3828125" style="8" customWidth="1"/>
    <col min="21" max="21" width="15.53515625" style="8" customWidth="1"/>
    <col min="22" max="22" width="13.15234375" style="8" customWidth="1"/>
    <col min="23" max="23" width="2.53515625" style="8" customWidth="1"/>
    <col min="24" max="24" width="3.23046875" style="8" customWidth="1"/>
    <col min="25" max="25" width="3.4609375" style="8" hidden="1" customWidth="1" outlineLevel="1"/>
    <col min="26" max="26" width="28.69140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350" t="s">
        <v>9</v>
      </c>
      <c r="AN1" s="350"/>
    </row>
    <row r="2" spans="1:41" ht="51.75" customHeight="1" x14ac:dyDescent="0.35">
      <c r="A2" s="98"/>
      <c r="B2" s="345" t="s">
        <v>193</v>
      </c>
      <c r="C2" s="345"/>
      <c r="D2" s="345"/>
      <c r="E2" s="351">
        <v>1</v>
      </c>
      <c r="F2" s="351"/>
      <c r="G2" s="5"/>
      <c r="H2" s="5" t="s">
        <v>11</v>
      </c>
      <c r="I2" s="5"/>
      <c r="J2" s="5"/>
      <c r="K2" s="5"/>
      <c r="L2" s="5"/>
      <c r="M2" s="276"/>
      <c r="N2" s="276"/>
      <c r="O2" s="276"/>
      <c r="Q2" s="277"/>
      <c r="R2" s="277"/>
      <c r="S2" s="277"/>
      <c r="T2" s="277"/>
      <c r="U2" s="277"/>
      <c r="V2" s="277"/>
      <c r="W2" s="277"/>
      <c r="X2" s="277"/>
      <c r="Y2" s="14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214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284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215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285</v>
      </c>
      <c r="AM3" s="11" t="s">
        <v>26</v>
      </c>
      <c r="AN3" s="11" t="s">
        <v>27</v>
      </c>
      <c r="AO3" s="1"/>
    </row>
    <row r="4" spans="1:41" ht="22.5" customHeight="1" thickBot="1" x14ac:dyDescent="0.4"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3"/>
      <c r="Y4" s="14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M4" s="278"/>
      <c r="AN4" s="278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D5" s="15"/>
      <c r="AE5" s="15"/>
      <c r="AF5" s="15"/>
      <c r="AG5" s="15"/>
      <c r="AH5" s="15"/>
      <c r="AJ5" s="15"/>
      <c r="AK5" s="15"/>
      <c r="AL5" s="15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260</v>
      </c>
      <c r="S6" s="355" t="s">
        <v>229</v>
      </c>
      <c r="T6" s="355"/>
      <c r="U6" s="355"/>
      <c r="V6" s="355"/>
      <c r="W6" s="102"/>
      <c r="X6" s="3"/>
      <c r="Y6" s="14"/>
      <c r="Z6" s="3"/>
    </row>
    <row r="7" spans="1:41" ht="22.5" customHeight="1" x14ac:dyDescent="0.35">
      <c r="B7" s="22"/>
      <c r="C7" s="352" t="s">
        <v>32</v>
      </c>
      <c r="D7" s="352"/>
      <c r="E7" s="23" t="s">
        <v>33</v>
      </c>
      <c r="F7" s="280" t="s">
        <v>82</v>
      </c>
      <c r="H7" s="356" t="s">
        <v>99</v>
      </c>
      <c r="I7" s="123" t="s">
        <v>208</v>
      </c>
      <c r="J7" s="354" t="s">
        <v>262</v>
      </c>
      <c r="K7" s="354"/>
      <c r="L7" s="354"/>
      <c r="N7" s="385" t="s">
        <v>256</v>
      </c>
      <c r="O7" s="386"/>
      <c r="P7" s="379" t="str">
        <f>E13</f>
        <v>更新範囲A</v>
      </c>
      <c r="Q7" s="380"/>
      <c r="S7" s="413" t="s">
        <v>230</v>
      </c>
      <c r="T7" s="414"/>
      <c r="U7" s="417">
        <f>IF(P19="","",ROUNDDOWN(P19*INDEX(※エネルギー種別!F2:F33,MATCH(E14,※エネルギー種別!D2:D33,0))*0.0258/1000,3))</f>
        <v>6.7590000000000003</v>
      </c>
      <c r="V7" s="419" t="str">
        <f>IF(U7="","","kl")</f>
        <v>kl</v>
      </c>
      <c r="W7" s="127"/>
      <c r="X7" s="3"/>
      <c r="Y7" s="14"/>
      <c r="Z7" s="3"/>
    </row>
    <row r="8" spans="1:41" ht="22.5" customHeight="1" x14ac:dyDescent="0.35">
      <c r="B8" s="22"/>
      <c r="C8" s="352" t="s">
        <v>34</v>
      </c>
      <c r="D8" s="352"/>
      <c r="E8" s="353" t="s">
        <v>310</v>
      </c>
      <c r="F8" s="353"/>
      <c r="G8" s="24"/>
      <c r="H8" s="357"/>
      <c r="I8" s="123" t="s">
        <v>209</v>
      </c>
      <c r="J8" s="354" t="s">
        <v>262</v>
      </c>
      <c r="K8" s="354"/>
      <c r="L8" s="354"/>
      <c r="N8" s="387"/>
      <c r="O8" s="388"/>
      <c r="P8" s="381"/>
      <c r="Q8" s="382"/>
      <c r="S8" s="415"/>
      <c r="T8" s="416"/>
      <c r="U8" s="418"/>
      <c r="V8" s="420"/>
      <c r="W8" s="128"/>
      <c r="X8" s="3"/>
    </row>
    <row r="9" spans="1:41" ht="22.5" customHeight="1" x14ac:dyDescent="0.2">
      <c r="B9" s="22"/>
      <c r="C9" s="352" t="s">
        <v>35</v>
      </c>
      <c r="D9" s="352"/>
      <c r="E9" s="353" t="s">
        <v>311</v>
      </c>
      <c r="F9" s="353"/>
      <c r="H9" s="358"/>
      <c r="I9" s="123" t="s">
        <v>210</v>
      </c>
      <c r="J9" s="354" t="s">
        <v>262</v>
      </c>
      <c r="K9" s="354"/>
      <c r="L9" s="354"/>
      <c r="N9" s="389"/>
      <c r="O9" s="390"/>
      <c r="P9" s="383"/>
      <c r="Q9" s="384"/>
      <c r="R9" s="24" t="s">
        <v>36</v>
      </c>
      <c r="S9" s="150"/>
      <c r="W9" s="128"/>
      <c r="X9" s="3"/>
      <c r="Z9" s="359" t="s">
        <v>37</v>
      </c>
    </row>
    <row r="10" spans="1:41" ht="22.5" customHeight="1" x14ac:dyDescent="0.35">
      <c r="B10" s="22"/>
      <c r="G10" s="24"/>
      <c r="H10" s="397" t="s">
        <v>3</v>
      </c>
      <c r="I10" s="398"/>
      <c r="J10" s="354" t="s">
        <v>215</v>
      </c>
      <c r="K10" s="354"/>
      <c r="L10" s="354"/>
      <c r="N10" s="395" t="str">
        <f>IF($E$16=$AD$2,AL2,IF($E$16=$AD$3,AL3,""))</f>
        <v>【計画値】年間の運転日数</v>
      </c>
      <c r="O10" s="396"/>
      <c r="P10" s="399">
        <v>290</v>
      </c>
      <c r="Q10" s="400"/>
      <c r="R10" s="281"/>
      <c r="S10" s="362"/>
      <c r="T10" s="362"/>
      <c r="U10" s="362"/>
      <c r="V10" s="362"/>
      <c r="W10" s="128"/>
      <c r="X10" s="3"/>
      <c r="Z10" s="360"/>
    </row>
    <row r="11" spans="1:41" ht="22.5" customHeight="1" x14ac:dyDescent="0.35">
      <c r="B11" s="22"/>
      <c r="C11" s="108" t="s">
        <v>38</v>
      </c>
      <c r="H11" s="363" t="s">
        <v>212</v>
      </c>
      <c r="I11" s="363" t="s">
        <v>211</v>
      </c>
      <c r="J11" s="454" t="s">
        <v>29</v>
      </c>
      <c r="K11" s="454"/>
      <c r="L11" s="454"/>
      <c r="S11" s="362"/>
      <c r="T11" s="362"/>
      <c r="U11" s="362"/>
      <c r="V11" s="362"/>
      <c r="W11" s="128"/>
      <c r="X11" s="3"/>
      <c r="Z11" s="360"/>
    </row>
    <row r="12" spans="1:41" ht="22.5" customHeight="1" x14ac:dyDescent="0.35">
      <c r="B12" s="22"/>
      <c r="C12" s="401" t="s">
        <v>40</v>
      </c>
      <c r="D12" s="402"/>
      <c r="E12" s="403" t="s">
        <v>224</v>
      </c>
      <c r="F12" s="404"/>
      <c r="G12" s="24"/>
      <c r="H12" s="364"/>
      <c r="I12" s="365"/>
      <c r="J12" s="454"/>
      <c r="K12" s="454"/>
      <c r="L12" s="454"/>
      <c r="N12" s="405" t="s">
        <v>220</v>
      </c>
      <c r="O12" s="405"/>
      <c r="P12" s="394">
        <f>IFERROR(INDEX(プルダウンリスト!P2:P13,MATCH(J16,プルダウンリスト!O2:O13,0)),"")</f>
        <v>31</v>
      </c>
      <c r="Q12" s="394"/>
      <c r="S12" s="367"/>
      <c r="T12" s="367"/>
      <c r="U12" s="367"/>
      <c r="V12" s="367"/>
      <c r="W12" s="128"/>
      <c r="X12" s="3"/>
      <c r="Z12" s="361"/>
    </row>
    <row r="13" spans="1:41" ht="22.5" customHeight="1" x14ac:dyDescent="0.35">
      <c r="B13" s="22"/>
      <c r="C13" s="401" t="s">
        <v>254</v>
      </c>
      <c r="D13" s="402"/>
      <c r="E13" s="406" t="s">
        <v>308</v>
      </c>
      <c r="F13" s="407"/>
      <c r="H13" s="364"/>
      <c r="I13" s="363" t="s">
        <v>266</v>
      </c>
      <c r="J13" s="29" t="s">
        <v>4</v>
      </c>
      <c r="K13" s="29" t="s">
        <v>41</v>
      </c>
      <c r="L13" s="28" t="s">
        <v>42</v>
      </c>
      <c r="N13" s="391" t="s">
        <v>43</v>
      </c>
      <c r="O13" s="282" t="str">
        <f>IF($E$16=$AD$2,AM2,IF($E$16=$AD$3,AN2,""))</f>
        <v>計画稼働日数</v>
      </c>
      <c r="P13" s="393">
        <f>IFERROR(ROUND(P10/365*J20,1),"")</f>
        <v>7.9</v>
      </c>
      <c r="Q13" s="393"/>
      <c r="R13" s="8" t="str">
        <f>IF(R10="","",R10)</f>
        <v/>
      </c>
      <c r="S13" s="367"/>
      <c r="T13" s="367"/>
      <c r="U13" s="367"/>
      <c r="V13" s="367"/>
      <c r="W13" s="128"/>
      <c r="X13" s="3"/>
    </row>
    <row r="14" spans="1:41" ht="22.5" customHeight="1" x14ac:dyDescent="0.35">
      <c r="B14" s="22"/>
      <c r="C14" s="401" t="s">
        <v>44</v>
      </c>
      <c r="D14" s="402"/>
      <c r="E14" s="403" t="s">
        <v>45</v>
      </c>
      <c r="F14" s="404"/>
      <c r="G14" s="24"/>
      <c r="H14" s="365"/>
      <c r="I14" s="365"/>
      <c r="J14" s="321" t="s">
        <v>14</v>
      </c>
      <c r="K14" s="322">
        <v>200</v>
      </c>
      <c r="L14" s="321">
        <v>0.85</v>
      </c>
      <c r="N14" s="392"/>
      <c r="O14" s="282" t="str">
        <f>IF($E$16=$AD$2,AM3,IF($E$16=$AD$3,AN3,""))</f>
        <v>実績稼働日数</v>
      </c>
      <c r="P14" s="393">
        <f>IFERROR(ROUND(IF(J10=AG2,IF(E16=AD2,K61,IF(E16=AD3,L61,"")),IF(J10=AG3,IF(E16=AD2,T61,IF(E16=AD3,U61,"")))),1),"")</f>
        <v>8</v>
      </c>
      <c r="Q14" s="393"/>
      <c r="R14" s="8" t="str">
        <f>IF(R10="","",R10)</f>
        <v/>
      </c>
      <c r="S14" s="370"/>
      <c r="T14" s="370"/>
      <c r="U14" s="369"/>
      <c r="V14" s="368"/>
      <c r="W14" s="31"/>
      <c r="X14" s="3"/>
    </row>
    <row r="15" spans="1:41" ht="22.5" customHeight="1" x14ac:dyDescent="0.35">
      <c r="B15" s="22"/>
      <c r="S15" s="370"/>
      <c r="T15" s="370"/>
      <c r="U15" s="369"/>
      <c r="V15" s="368"/>
      <c r="W15" s="31"/>
      <c r="X15" s="3"/>
      <c r="Z15" s="32" t="s">
        <v>46</v>
      </c>
      <c r="AA15" s="214">
        <f>J18+J19</f>
        <v>44936.375</v>
      </c>
    </row>
    <row r="16" spans="1:41" ht="22.5" customHeight="1" x14ac:dyDescent="0.35">
      <c r="B16" s="22"/>
      <c r="C16" s="371" t="s">
        <v>307</v>
      </c>
      <c r="D16" s="372"/>
      <c r="E16" s="375" t="s">
        <v>12</v>
      </c>
      <c r="F16" s="376"/>
      <c r="H16" s="408" t="s">
        <v>221</v>
      </c>
      <c r="I16" s="408"/>
      <c r="J16" s="409" t="s">
        <v>157</v>
      </c>
      <c r="K16" s="409"/>
      <c r="L16" s="409"/>
      <c r="N16" s="108" t="s">
        <v>49</v>
      </c>
      <c r="S16" s="103" t="s">
        <v>88</v>
      </c>
      <c r="W16" s="128"/>
      <c r="Z16" s="32" t="s">
        <v>50</v>
      </c>
      <c r="AA16" s="214">
        <f>L18+L19</f>
        <v>44946.375</v>
      </c>
    </row>
    <row r="17" spans="2:28" ht="22.5" customHeight="1" x14ac:dyDescent="0.35">
      <c r="B17" s="22"/>
      <c r="C17" s="373"/>
      <c r="D17" s="374"/>
      <c r="E17" s="377"/>
      <c r="F17" s="378"/>
      <c r="H17" s="408" t="s">
        <v>51</v>
      </c>
      <c r="I17" s="408"/>
      <c r="J17" s="220" t="s">
        <v>46</v>
      </c>
      <c r="K17" s="408" t="s">
        <v>52</v>
      </c>
      <c r="L17" s="220" t="s">
        <v>53</v>
      </c>
      <c r="N17" s="425" t="s">
        <v>54</v>
      </c>
      <c r="O17" s="426"/>
      <c r="P17" s="429">
        <f>IF(J10=AG2,I61,IF(J10=AG3,S61,""))</f>
        <v>720</v>
      </c>
      <c r="Q17" s="431" t="str">
        <f>IFERROR(IF(P17="","",VLOOKUP($E$14,プルダウンリスト!$E$2:$F$33,2,FALSE)),"")</f>
        <v>kWh</v>
      </c>
      <c r="S17" s="108" t="s">
        <v>55</v>
      </c>
      <c r="W17" s="128"/>
      <c r="Z17" s="26" t="s">
        <v>56</v>
      </c>
      <c r="AA17" s="33">
        <f>AA16-AA15</f>
        <v>10</v>
      </c>
      <c r="AB17" s="8" t="s">
        <v>57</v>
      </c>
    </row>
    <row r="18" spans="2:28" ht="22.5" customHeight="1" x14ac:dyDescent="0.35">
      <c r="B18" s="22"/>
      <c r="H18" s="408" t="s">
        <v>58</v>
      </c>
      <c r="I18" s="408"/>
      <c r="J18" s="217">
        <f>IF(AND(D29="",P29=""),"",IF($J$10=$AG$2,D29,IF($J$10=$AG$3,P29,"")))</f>
        <v>44936</v>
      </c>
      <c r="K18" s="408"/>
      <c r="L18" s="217">
        <f>IF(AND(D61="",P61=""),"",IF($J$10=$AG$2,D61,IF($J$10=$AG$3,P61,"")))</f>
        <v>44946</v>
      </c>
      <c r="N18" s="427"/>
      <c r="O18" s="428"/>
      <c r="P18" s="430"/>
      <c r="Q18" s="432"/>
      <c r="S18" s="433"/>
      <c r="T18" s="433"/>
      <c r="U18" s="433"/>
      <c r="V18" s="433"/>
      <c r="W18" s="129"/>
      <c r="Z18" s="26" t="s">
        <v>59</v>
      </c>
      <c r="AA18" s="34">
        <f>ROUNDDOWN(AA17,1)</f>
        <v>10</v>
      </c>
      <c r="AB18" s="8" t="s">
        <v>57</v>
      </c>
    </row>
    <row r="19" spans="2:28" ht="22.5" customHeight="1" x14ac:dyDescent="0.35">
      <c r="B19" s="22"/>
      <c r="H19" s="408" t="s">
        <v>60</v>
      </c>
      <c r="I19" s="408"/>
      <c r="J19" s="218">
        <f>IF(AND(E29="",Q29=""),"",IF($J$10=$AG$2,E29,IF($J$10=$AG$3,Q29,"")))</f>
        <v>0.375</v>
      </c>
      <c r="K19" s="408"/>
      <c r="L19" s="219">
        <f>IF(AND(F61="",Q61=""),"",IF($J$10=$AG$2,F61,IF($J$10=$AG$3,Q61,"")))</f>
        <v>0.375</v>
      </c>
      <c r="N19" s="425" t="s">
        <v>228</v>
      </c>
      <c r="O19" s="426"/>
      <c r="P19" s="448">
        <f>IFERROR(ROUND(P17/J21*24*365,1),"")</f>
        <v>26280</v>
      </c>
      <c r="Q19" s="449" t="str">
        <f>IF(P19="","",Q17)</f>
        <v>kWh</v>
      </c>
      <c r="S19" s="433"/>
      <c r="T19" s="433"/>
      <c r="U19" s="433"/>
      <c r="V19" s="433"/>
      <c r="W19" s="129"/>
      <c r="Z19" s="24"/>
      <c r="AA19" s="24"/>
    </row>
    <row r="20" spans="2:28" ht="22.5" customHeight="1" x14ac:dyDescent="0.35">
      <c r="B20" s="22"/>
      <c r="H20" s="408" t="s">
        <v>61</v>
      </c>
      <c r="I20" s="408"/>
      <c r="J20" s="410">
        <f>IFERROR(IF(OR(J18="",J19="",L18="",L19=""),"",AA18),"")</f>
        <v>10</v>
      </c>
      <c r="K20" s="410"/>
      <c r="L20" s="410"/>
      <c r="N20" s="427"/>
      <c r="O20" s="428"/>
      <c r="P20" s="448"/>
      <c r="Q20" s="449"/>
      <c r="S20" s="433"/>
      <c r="T20" s="433"/>
      <c r="U20" s="433"/>
      <c r="V20" s="433"/>
      <c r="W20" s="129"/>
      <c r="Z20" s="26" t="s">
        <v>222</v>
      </c>
      <c r="AA20" s="32">
        <f>VLOOKUP(作成例_積算形式!J16,プルダウンリスト!O2:P13,2,FALSE)</f>
        <v>31</v>
      </c>
      <c r="AB20" s="8" t="s">
        <v>57</v>
      </c>
    </row>
    <row r="21" spans="2:28" ht="22.5" customHeight="1" x14ac:dyDescent="0.35">
      <c r="B21" s="22"/>
      <c r="H21" s="408" t="s">
        <v>62</v>
      </c>
      <c r="I21" s="408"/>
      <c r="J21" s="441">
        <f>IFERROR(IF(OR(J19="",L19=""),"",AA28),"")</f>
        <v>240</v>
      </c>
      <c r="K21" s="441"/>
      <c r="L21" s="441"/>
      <c r="W21" s="25"/>
      <c r="X21" s="15"/>
      <c r="Z21" s="26" t="s">
        <v>223</v>
      </c>
      <c r="AA21" s="35">
        <f>AA20*24</f>
        <v>744</v>
      </c>
      <c r="AB21" s="8" t="s">
        <v>63</v>
      </c>
    </row>
    <row r="22" spans="2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2:28" ht="15" customHeight="1" x14ac:dyDescent="0.35">
      <c r="J23" s="41" t="str">
        <f>IF(J21&lt;168,"※計測日数が7日以上ありません","")</f>
        <v/>
      </c>
      <c r="W23" s="2"/>
      <c r="X23" s="15"/>
      <c r="Z23" s="24"/>
      <c r="AA23" s="40"/>
    </row>
    <row r="24" spans="2:28" ht="22.5" customHeight="1" thickBot="1" x14ac:dyDescent="0.4">
      <c r="C24" s="135" t="s">
        <v>268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286" t="s">
        <v>267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2:28" ht="22.5" customHeight="1" x14ac:dyDescent="0.35">
      <c r="C25" s="45"/>
      <c r="D25" s="20"/>
      <c r="E25" s="20"/>
      <c r="F25" s="20"/>
      <c r="G25" s="20"/>
      <c r="H25" s="444" t="s">
        <v>273</v>
      </c>
      <c r="I25" s="445"/>
      <c r="J25" s="446"/>
      <c r="K25" s="450" t="s">
        <v>274</v>
      </c>
      <c r="L25" s="445"/>
      <c r="M25" s="447"/>
      <c r="O25" s="45"/>
      <c r="P25" s="20"/>
      <c r="Q25" s="20"/>
      <c r="R25" s="349" t="s">
        <v>273</v>
      </c>
      <c r="S25" s="349"/>
      <c r="T25" s="346" t="s">
        <v>279</v>
      </c>
      <c r="U25" s="347"/>
      <c r="V25" s="348"/>
      <c r="W25" s="2"/>
      <c r="Z25" s="24"/>
      <c r="AA25" s="24"/>
    </row>
    <row r="26" spans="2:28" ht="34.5" customHeight="1" x14ac:dyDescent="0.35">
      <c r="C26" s="48"/>
      <c r="D26" s="209"/>
      <c r="E26" s="209"/>
      <c r="F26" s="209"/>
      <c r="G26" s="209"/>
      <c r="H26" s="442" t="s">
        <v>217</v>
      </c>
      <c r="I26" s="442"/>
      <c r="J26" s="211"/>
      <c r="K26" s="212" t="s">
        <v>64</v>
      </c>
      <c r="L26" s="442" t="s">
        <v>65</v>
      </c>
      <c r="M26" s="443"/>
      <c r="O26" s="48"/>
      <c r="R26" s="210"/>
      <c r="S26" s="32" t="s">
        <v>270</v>
      </c>
      <c r="T26" s="4" t="s">
        <v>341</v>
      </c>
      <c r="U26" s="452" t="s">
        <v>65</v>
      </c>
      <c r="V26" s="453"/>
      <c r="W26" s="2"/>
      <c r="Z26" s="46" t="s">
        <v>66</v>
      </c>
      <c r="AA26" s="47">
        <f>P17/AA28</f>
        <v>3</v>
      </c>
      <c r="AB26" s="8" t="e">
        <f>VLOOKUP($E$13,プルダウンリスト!$E$2:$F$33,2,FALSE)</f>
        <v>#N/A</v>
      </c>
    </row>
    <row r="27" spans="2:28" ht="22.5" customHeight="1" x14ac:dyDescent="0.35">
      <c r="C27" s="48"/>
      <c r="D27" s="437" t="s">
        <v>67</v>
      </c>
      <c r="E27" s="439" t="s">
        <v>286</v>
      </c>
      <c r="F27" s="439" t="s">
        <v>287</v>
      </c>
      <c r="G27" s="49" t="s">
        <v>68</v>
      </c>
      <c r="H27" s="50" t="s">
        <v>269</v>
      </c>
      <c r="I27" s="50" t="s">
        <v>69</v>
      </c>
      <c r="J27" s="51" t="s">
        <v>70</v>
      </c>
      <c r="K27" s="421" t="s">
        <v>7</v>
      </c>
      <c r="L27" s="423" t="s">
        <v>71</v>
      </c>
      <c r="M27" s="435" t="s">
        <v>72</v>
      </c>
      <c r="O27" s="48"/>
      <c r="P27" s="451" t="s">
        <v>67</v>
      </c>
      <c r="Q27" s="451" t="s">
        <v>288</v>
      </c>
      <c r="R27" s="421" t="s">
        <v>271</v>
      </c>
      <c r="S27" s="52" t="s">
        <v>70</v>
      </c>
      <c r="T27" s="451" t="s">
        <v>7</v>
      </c>
      <c r="U27" s="423" t="s">
        <v>71</v>
      </c>
      <c r="V27" s="435" t="s">
        <v>72</v>
      </c>
      <c r="W27" s="53"/>
      <c r="Z27" s="54"/>
      <c r="AA27" s="54"/>
    </row>
    <row r="28" spans="2:28" ht="22.5" customHeight="1" thickBot="1" x14ac:dyDescent="0.4">
      <c r="C28" s="48"/>
      <c r="D28" s="438"/>
      <c r="E28" s="440"/>
      <c r="F28" s="439"/>
      <c r="G28" s="55" t="s">
        <v>74</v>
      </c>
      <c r="H28" s="56" t="s">
        <v>75</v>
      </c>
      <c r="I28" s="57" t="s">
        <v>76</v>
      </c>
      <c r="J28" s="57" t="str">
        <f>Q17</f>
        <v>kWh</v>
      </c>
      <c r="K28" s="434"/>
      <c r="L28" s="424"/>
      <c r="M28" s="436"/>
      <c r="O28" s="58"/>
      <c r="P28" s="421"/>
      <c r="Q28" s="421"/>
      <c r="R28" s="422"/>
      <c r="S28" s="59" t="str">
        <f>Q17</f>
        <v>kWh</v>
      </c>
      <c r="T28" s="421"/>
      <c r="U28" s="424"/>
      <c r="V28" s="436"/>
      <c r="W28" s="53"/>
      <c r="Z28" s="32" t="s">
        <v>77</v>
      </c>
      <c r="AA28" s="60">
        <f>AA17*24</f>
        <v>240</v>
      </c>
      <c r="AB28" s="8" t="s">
        <v>63</v>
      </c>
    </row>
    <row r="29" spans="2:28" ht="22.5" customHeight="1" thickBot="1" x14ac:dyDescent="0.4">
      <c r="C29" s="323" t="s">
        <v>78</v>
      </c>
      <c r="D29" s="298">
        <v>44875</v>
      </c>
      <c r="E29" s="324">
        <v>0.375</v>
      </c>
      <c r="F29" s="325">
        <v>0.5</v>
      </c>
      <c r="G29" s="62">
        <f t="shared" ref="G29:G55" si="0">IF(D29="","",F29-E29)</f>
        <v>0.125</v>
      </c>
      <c r="H29" s="326"/>
      <c r="I29" s="63">
        <f t="shared" ref="I29" si="1">IF($D29="","",IF($J$14="三相",ROUND(SQRT(3)*$K$14*$L$14*$H29*$G29/1000,1),ROUND($K$14*$L$14*$H29*$G29/1000,1)))</f>
        <v>0</v>
      </c>
      <c r="J29" s="294">
        <v>90.5</v>
      </c>
      <c r="K29" s="308">
        <v>1</v>
      </c>
      <c r="L29" s="296"/>
      <c r="M29" s="297"/>
      <c r="O29" s="133" t="s">
        <v>78</v>
      </c>
      <c r="P29" s="290">
        <v>44936</v>
      </c>
      <c r="Q29" s="327">
        <v>0.375</v>
      </c>
      <c r="R29" s="310">
        <v>210</v>
      </c>
      <c r="S29" s="130" t="s">
        <v>25</v>
      </c>
      <c r="T29" s="223" t="s">
        <v>79</v>
      </c>
      <c r="U29" s="296"/>
      <c r="V29" s="297"/>
      <c r="W29" s="71"/>
      <c r="Z29" s="24"/>
      <c r="AA29" s="24"/>
    </row>
    <row r="30" spans="2:28" ht="22.5" customHeight="1" x14ac:dyDescent="0.35">
      <c r="C30" s="328">
        <f>IF(D30&lt;&gt;"",ROW()-28,"")</f>
        <v>2</v>
      </c>
      <c r="D30" s="304">
        <v>44875</v>
      </c>
      <c r="E30" s="324">
        <v>0.54166666666666663</v>
      </c>
      <c r="F30" s="324">
        <v>0.70833333333333337</v>
      </c>
      <c r="G30" s="62">
        <f t="shared" si="0"/>
        <v>0.16666666666666674</v>
      </c>
      <c r="H30" s="326"/>
      <c r="I30" s="63">
        <f>IF($D30="","",IF($J$14="三相",ROUND(SQRT(3)*$K$14*$L$14*$H30*$G30/1000,1),ROUND($K$14*$L$14*$H30*$G30/1000,1)))</f>
        <v>0</v>
      </c>
      <c r="J30" s="294">
        <v>69.400000000000006</v>
      </c>
      <c r="K30" s="308">
        <v>1</v>
      </c>
      <c r="L30" s="296"/>
      <c r="M30" s="66" t="str">
        <f>IF(M$29="","",$M$29)</f>
        <v/>
      </c>
      <c r="O30" s="300">
        <f>IF(P30&lt;&gt;"",ROW()-28,"")</f>
        <v>2</v>
      </c>
      <c r="P30" s="301">
        <v>44937</v>
      </c>
      <c r="Q30" s="329">
        <v>0.375</v>
      </c>
      <c r="R30" s="330">
        <v>250</v>
      </c>
      <c r="S30" s="69">
        <v>40</v>
      </c>
      <c r="T30" s="331">
        <v>1</v>
      </c>
      <c r="U30" s="296"/>
      <c r="V30" s="70" t="str">
        <f>IF($V$29="","",$V$29)</f>
        <v/>
      </c>
      <c r="W30" s="71"/>
      <c r="Z30" s="32" t="s">
        <v>80</v>
      </c>
      <c r="AA30" s="32">
        <v>168</v>
      </c>
      <c r="AB30" s="8" t="s">
        <v>74</v>
      </c>
    </row>
    <row r="31" spans="2:28" ht="22.5" customHeight="1" x14ac:dyDescent="0.35">
      <c r="C31" s="303">
        <f t="shared" ref="C31:C60" si="2">IF(D31&lt;&gt;"",ROW()-28,"")</f>
        <v>3</v>
      </c>
      <c r="D31" s="304">
        <v>44876</v>
      </c>
      <c r="E31" s="324">
        <v>0.375</v>
      </c>
      <c r="F31" s="324">
        <v>0.5</v>
      </c>
      <c r="G31" s="62">
        <f t="shared" si="0"/>
        <v>0.125</v>
      </c>
      <c r="H31" s="326"/>
      <c r="I31" s="63">
        <f t="shared" ref="I31" si="3">IF($D31="","",IF($J$14="三相",ROUND(SQRT(3)*$K$14*$L$14*$H31*$G31/1000,1),ROUND($K$14*$L$14*$H31*$G31/1000,1)))</f>
        <v>0</v>
      </c>
      <c r="J31" s="294">
        <v>75.5</v>
      </c>
      <c r="K31" s="308">
        <v>1</v>
      </c>
      <c r="L31" s="296"/>
      <c r="M31" s="66" t="str">
        <f t="shared" ref="M31:M61" si="4">IF(M$29="","",$M$29)</f>
        <v/>
      </c>
      <c r="O31" s="300">
        <f t="shared" ref="O31:O60" si="5">IF(P31&lt;&gt;"",ROW()-28,"")</f>
        <v>3</v>
      </c>
      <c r="P31" s="301">
        <v>44938</v>
      </c>
      <c r="Q31" s="327">
        <v>0.375</v>
      </c>
      <c r="R31" s="310">
        <v>370</v>
      </c>
      <c r="S31" s="238">
        <v>120</v>
      </c>
      <c r="T31" s="295">
        <v>1</v>
      </c>
      <c r="U31" s="296"/>
      <c r="V31" s="70" t="str">
        <f t="shared" ref="V31:V60" si="6">IF($V$29="","",$V$29)</f>
        <v/>
      </c>
      <c r="W31" s="71"/>
    </row>
    <row r="32" spans="2:28" ht="22.5" customHeight="1" x14ac:dyDescent="0.35">
      <c r="C32" s="303">
        <f t="shared" si="2"/>
        <v>4</v>
      </c>
      <c r="D32" s="304">
        <v>44876</v>
      </c>
      <c r="E32" s="324">
        <v>0.54166666666666663</v>
      </c>
      <c r="F32" s="324">
        <v>0.70833333333333337</v>
      </c>
      <c r="G32" s="62">
        <f t="shared" si="0"/>
        <v>0.16666666666666674</v>
      </c>
      <c r="H32" s="326"/>
      <c r="I32" s="63">
        <f>IF($D32="","",IF($J$14="三相",ROUND(SQRT(3)*$K$14*$L$14*$H32*$G32/1000,1),ROUND($K$14*$L$14*$H32*$G32/1000,1)))</f>
        <v>0</v>
      </c>
      <c r="J32" s="294">
        <v>88.1</v>
      </c>
      <c r="K32" s="308">
        <v>1</v>
      </c>
      <c r="L32" s="296"/>
      <c r="M32" s="66" t="str">
        <f t="shared" si="4"/>
        <v/>
      </c>
      <c r="O32" s="300">
        <f t="shared" si="5"/>
        <v>4</v>
      </c>
      <c r="P32" s="301">
        <v>44939</v>
      </c>
      <c r="Q32" s="329">
        <v>0.375</v>
      </c>
      <c r="R32" s="310">
        <v>370</v>
      </c>
      <c r="S32" s="238">
        <v>0</v>
      </c>
      <c r="T32" s="295">
        <v>0</v>
      </c>
      <c r="U32" s="296"/>
      <c r="V32" s="70" t="str">
        <f t="shared" si="6"/>
        <v/>
      </c>
      <c r="W32" s="71"/>
    </row>
    <row r="33" spans="3:35" ht="22.5" customHeight="1" x14ac:dyDescent="0.35">
      <c r="C33" s="303">
        <f t="shared" si="2"/>
        <v>5</v>
      </c>
      <c r="D33" s="304">
        <v>44877</v>
      </c>
      <c r="E33" s="324">
        <v>0.375</v>
      </c>
      <c r="F33" s="324">
        <v>0.5</v>
      </c>
      <c r="G33" s="62">
        <f t="shared" si="0"/>
        <v>0.125</v>
      </c>
      <c r="H33" s="326"/>
      <c r="I33" s="63">
        <f t="shared" ref="I33:I60" si="7">IF($D33="","",IF($J$14="三相",ROUND(SQRT(3)*$K$14*$L$14*$H33*$G33/1000,1),ROUND($K$14*$L$14*$H33*$G33/1000,1)))</f>
        <v>0</v>
      </c>
      <c r="J33" s="294">
        <v>0</v>
      </c>
      <c r="K33" s="308">
        <v>0</v>
      </c>
      <c r="L33" s="296"/>
      <c r="M33" s="66" t="str">
        <f t="shared" si="4"/>
        <v/>
      </c>
      <c r="O33" s="300">
        <f t="shared" si="5"/>
        <v>5</v>
      </c>
      <c r="P33" s="301">
        <v>44940</v>
      </c>
      <c r="Q33" s="327">
        <v>0.375</v>
      </c>
      <c r="R33" s="310">
        <v>370</v>
      </c>
      <c r="S33" s="238">
        <v>0</v>
      </c>
      <c r="T33" s="295">
        <v>0</v>
      </c>
      <c r="U33" s="296"/>
      <c r="V33" s="70" t="str">
        <f t="shared" si="6"/>
        <v/>
      </c>
      <c r="W33" s="71"/>
    </row>
    <row r="34" spans="3:35" ht="22.5" customHeight="1" x14ac:dyDescent="0.35">
      <c r="C34" s="303">
        <f t="shared" si="2"/>
        <v>6</v>
      </c>
      <c r="D34" s="304">
        <v>44877</v>
      </c>
      <c r="E34" s="324">
        <v>0.54166666666666663</v>
      </c>
      <c r="F34" s="324">
        <v>0.70833333333333337</v>
      </c>
      <c r="G34" s="62">
        <f t="shared" si="0"/>
        <v>0.16666666666666674</v>
      </c>
      <c r="H34" s="326"/>
      <c r="I34" s="63">
        <f t="shared" si="7"/>
        <v>0</v>
      </c>
      <c r="J34" s="294">
        <v>0</v>
      </c>
      <c r="K34" s="308">
        <v>0</v>
      </c>
      <c r="L34" s="296"/>
      <c r="M34" s="66" t="str">
        <f t="shared" si="4"/>
        <v/>
      </c>
      <c r="O34" s="300">
        <f t="shared" si="5"/>
        <v>6</v>
      </c>
      <c r="P34" s="301">
        <v>44941</v>
      </c>
      <c r="Q34" s="329">
        <v>0.375</v>
      </c>
      <c r="R34" s="310">
        <v>500</v>
      </c>
      <c r="S34" s="238">
        <v>130</v>
      </c>
      <c r="T34" s="295">
        <v>1</v>
      </c>
      <c r="U34" s="296"/>
      <c r="V34" s="70" t="str">
        <f t="shared" si="6"/>
        <v/>
      </c>
      <c r="W34" s="71"/>
    </row>
    <row r="35" spans="3:35" ht="22.5" customHeight="1" x14ac:dyDescent="0.35">
      <c r="C35" s="303">
        <f t="shared" si="2"/>
        <v>7</v>
      </c>
      <c r="D35" s="304">
        <v>44878</v>
      </c>
      <c r="E35" s="324">
        <v>0.375</v>
      </c>
      <c r="F35" s="324">
        <v>0.5</v>
      </c>
      <c r="G35" s="62">
        <f t="shared" si="0"/>
        <v>0.125</v>
      </c>
      <c r="H35" s="326"/>
      <c r="I35" s="63">
        <f t="shared" si="7"/>
        <v>0</v>
      </c>
      <c r="J35" s="294">
        <v>0</v>
      </c>
      <c r="K35" s="308">
        <v>0</v>
      </c>
      <c r="L35" s="296"/>
      <c r="M35" s="66" t="str">
        <f t="shared" si="4"/>
        <v/>
      </c>
      <c r="O35" s="300">
        <f t="shared" si="5"/>
        <v>7</v>
      </c>
      <c r="P35" s="301">
        <v>44942</v>
      </c>
      <c r="Q35" s="327">
        <v>0.375</v>
      </c>
      <c r="R35" s="310">
        <v>650</v>
      </c>
      <c r="S35" s="238">
        <v>150</v>
      </c>
      <c r="T35" s="295">
        <v>1</v>
      </c>
      <c r="U35" s="296"/>
      <c r="V35" s="70" t="str">
        <f t="shared" si="6"/>
        <v/>
      </c>
      <c r="W35" s="71"/>
    </row>
    <row r="36" spans="3:35" ht="22.5" customHeight="1" x14ac:dyDescent="0.35">
      <c r="C36" s="303">
        <f t="shared" si="2"/>
        <v>8</v>
      </c>
      <c r="D36" s="304">
        <v>44878</v>
      </c>
      <c r="E36" s="324">
        <v>0.54166666666666663</v>
      </c>
      <c r="F36" s="324">
        <v>0.70833333333333337</v>
      </c>
      <c r="G36" s="62">
        <f t="shared" si="0"/>
        <v>0.16666666666666674</v>
      </c>
      <c r="H36" s="326"/>
      <c r="I36" s="63">
        <f t="shared" si="7"/>
        <v>0</v>
      </c>
      <c r="J36" s="294">
        <v>0</v>
      </c>
      <c r="K36" s="308">
        <v>0.5</v>
      </c>
      <c r="L36" s="296"/>
      <c r="M36" s="66" t="str">
        <f t="shared" si="4"/>
        <v/>
      </c>
      <c r="O36" s="300">
        <f t="shared" si="5"/>
        <v>8</v>
      </c>
      <c r="P36" s="301">
        <v>44943</v>
      </c>
      <c r="Q36" s="329">
        <v>0.375</v>
      </c>
      <c r="R36" s="310">
        <v>680</v>
      </c>
      <c r="S36" s="238">
        <v>30</v>
      </c>
      <c r="T36" s="295">
        <v>1</v>
      </c>
      <c r="U36" s="296"/>
      <c r="V36" s="70" t="str">
        <f t="shared" si="6"/>
        <v/>
      </c>
      <c r="W36" s="71"/>
    </row>
    <row r="37" spans="3:35" ht="22.5" customHeight="1" x14ac:dyDescent="0.35">
      <c r="C37" s="303">
        <f t="shared" si="2"/>
        <v>9</v>
      </c>
      <c r="D37" s="304">
        <v>44879</v>
      </c>
      <c r="E37" s="324">
        <v>0.375</v>
      </c>
      <c r="F37" s="324">
        <v>0.5</v>
      </c>
      <c r="G37" s="62">
        <f t="shared" si="0"/>
        <v>0.125</v>
      </c>
      <c r="H37" s="326"/>
      <c r="I37" s="63">
        <f t="shared" si="7"/>
        <v>0</v>
      </c>
      <c r="J37" s="294">
        <v>88.1</v>
      </c>
      <c r="K37" s="308">
        <v>1</v>
      </c>
      <c r="L37" s="296"/>
      <c r="M37" s="66" t="str">
        <f t="shared" si="4"/>
        <v/>
      </c>
      <c r="O37" s="300">
        <f t="shared" si="5"/>
        <v>9</v>
      </c>
      <c r="P37" s="301">
        <v>44944</v>
      </c>
      <c r="Q37" s="327">
        <v>0.375</v>
      </c>
      <c r="R37" s="310">
        <v>750</v>
      </c>
      <c r="S37" s="238">
        <v>70</v>
      </c>
      <c r="T37" s="295">
        <v>1</v>
      </c>
      <c r="U37" s="296"/>
      <c r="V37" s="70" t="str">
        <f t="shared" si="6"/>
        <v/>
      </c>
      <c r="W37" s="71"/>
    </row>
    <row r="38" spans="3:35" ht="22.5" customHeight="1" x14ac:dyDescent="0.35">
      <c r="C38" s="303">
        <f t="shared" si="2"/>
        <v>10</v>
      </c>
      <c r="D38" s="304">
        <v>44879</v>
      </c>
      <c r="E38" s="324">
        <v>0.54166666666666663</v>
      </c>
      <c r="F38" s="324">
        <v>0.70833333333333337</v>
      </c>
      <c r="G38" s="62">
        <f t="shared" si="0"/>
        <v>0.16666666666666674</v>
      </c>
      <c r="H38" s="294"/>
      <c r="I38" s="63">
        <f t="shared" si="7"/>
        <v>0</v>
      </c>
      <c r="J38" s="294">
        <v>78.3</v>
      </c>
      <c r="K38" s="308">
        <v>1</v>
      </c>
      <c r="L38" s="296"/>
      <c r="M38" s="66" t="str">
        <f t="shared" si="4"/>
        <v/>
      </c>
      <c r="O38" s="300">
        <f t="shared" si="5"/>
        <v>10</v>
      </c>
      <c r="P38" s="301">
        <v>44945</v>
      </c>
      <c r="Q38" s="329">
        <v>0.375</v>
      </c>
      <c r="R38" s="310">
        <v>850</v>
      </c>
      <c r="S38" s="238">
        <v>100</v>
      </c>
      <c r="T38" s="295">
        <v>1</v>
      </c>
      <c r="U38" s="296"/>
      <c r="V38" s="70" t="str">
        <f t="shared" si="6"/>
        <v/>
      </c>
      <c r="W38" s="71"/>
    </row>
    <row r="39" spans="3:35" ht="22.5" customHeight="1" x14ac:dyDescent="0.35">
      <c r="C39" s="303">
        <f t="shared" si="2"/>
        <v>11</v>
      </c>
      <c r="D39" s="304">
        <v>44880</v>
      </c>
      <c r="E39" s="324">
        <v>0.375</v>
      </c>
      <c r="F39" s="324">
        <v>0.5</v>
      </c>
      <c r="G39" s="62">
        <f t="shared" si="0"/>
        <v>0.125</v>
      </c>
      <c r="H39" s="294"/>
      <c r="I39" s="63">
        <f t="shared" si="7"/>
        <v>0</v>
      </c>
      <c r="J39" s="294">
        <v>62.4</v>
      </c>
      <c r="K39" s="308">
        <v>1</v>
      </c>
      <c r="L39" s="296"/>
      <c r="M39" s="66" t="str">
        <f t="shared" si="4"/>
        <v/>
      </c>
      <c r="O39" s="300">
        <f t="shared" si="5"/>
        <v>11</v>
      </c>
      <c r="P39" s="301">
        <v>44946</v>
      </c>
      <c r="Q39" s="327">
        <v>0.375</v>
      </c>
      <c r="R39" s="310">
        <v>930</v>
      </c>
      <c r="S39" s="238">
        <v>80</v>
      </c>
      <c r="T39" s="295">
        <v>1</v>
      </c>
      <c r="U39" s="296"/>
      <c r="V39" s="70" t="str">
        <f t="shared" si="6"/>
        <v/>
      </c>
      <c r="W39" s="71"/>
    </row>
    <row r="40" spans="3:35" ht="22.5" customHeight="1" x14ac:dyDescent="0.35">
      <c r="C40" s="303">
        <f t="shared" si="2"/>
        <v>12</v>
      </c>
      <c r="D40" s="304">
        <v>44880</v>
      </c>
      <c r="E40" s="324">
        <v>0.54166666666666663</v>
      </c>
      <c r="F40" s="324">
        <v>0.70833333333333337</v>
      </c>
      <c r="G40" s="62">
        <f t="shared" si="0"/>
        <v>0.16666666666666674</v>
      </c>
      <c r="H40" s="294"/>
      <c r="I40" s="63">
        <f t="shared" si="7"/>
        <v>0</v>
      </c>
      <c r="J40" s="294">
        <v>75.5</v>
      </c>
      <c r="K40" s="308">
        <v>1</v>
      </c>
      <c r="L40" s="296"/>
      <c r="M40" s="66" t="str">
        <f t="shared" si="4"/>
        <v/>
      </c>
      <c r="O40" s="300" t="str">
        <f t="shared" si="5"/>
        <v/>
      </c>
      <c r="P40" s="301"/>
      <c r="Q40" s="327"/>
      <c r="R40" s="310"/>
      <c r="S40" s="238" t="s">
        <v>345</v>
      </c>
      <c r="T40" s="295"/>
      <c r="U40" s="296"/>
      <c r="V40" s="70" t="str">
        <f t="shared" si="6"/>
        <v/>
      </c>
      <c r="W40" s="71"/>
    </row>
    <row r="41" spans="3:35" ht="22.5" customHeight="1" x14ac:dyDescent="0.35">
      <c r="C41" s="303">
        <f t="shared" si="2"/>
        <v>13</v>
      </c>
      <c r="D41" s="304">
        <v>44881</v>
      </c>
      <c r="E41" s="324">
        <v>0.375</v>
      </c>
      <c r="F41" s="324">
        <v>0.5</v>
      </c>
      <c r="G41" s="62">
        <f t="shared" si="0"/>
        <v>0.125</v>
      </c>
      <c r="H41" s="294"/>
      <c r="I41" s="63">
        <f t="shared" si="7"/>
        <v>0</v>
      </c>
      <c r="J41" s="294">
        <v>88.1</v>
      </c>
      <c r="K41" s="308">
        <v>1</v>
      </c>
      <c r="L41" s="296"/>
      <c r="M41" s="66" t="str">
        <f t="shared" si="4"/>
        <v/>
      </c>
      <c r="O41" s="300" t="str">
        <f t="shared" si="5"/>
        <v/>
      </c>
      <c r="P41" s="301"/>
      <c r="Q41" s="327"/>
      <c r="R41" s="310"/>
      <c r="S41" s="238" t="s">
        <v>345</v>
      </c>
      <c r="T41" s="295"/>
      <c r="U41" s="296"/>
      <c r="V41" s="70" t="str">
        <f t="shared" si="6"/>
        <v/>
      </c>
      <c r="W41" s="71"/>
    </row>
    <row r="42" spans="3:35" ht="22.5" customHeight="1" x14ac:dyDescent="0.35">
      <c r="C42" s="303">
        <f t="shared" si="2"/>
        <v>14</v>
      </c>
      <c r="D42" s="304">
        <v>44881</v>
      </c>
      <c r="E42" s="324">
        <v>0.54166666666666663</v>
      </c>
      <c r="F42" s="324">
        <v>0.70833333333333337</v>
      </c>
      <c r="G42" s="62">
        <f t="shared" si="0"/>
        <v>0.16666666666666674</v>
      </c>
      <c r="H42" s="294"/>
      <c r="I42" s="63">
        <f t="shared" si="7"/>
        <v>0</v>
      </c>
      <c r="J42" s="294">
        <v>78.3</v>
      </c>
      <c r="K42" s="308">
        <v>1</v>
      </c>
      <c r="L42" s="296"/>
      <c r="M42" s="66" t="str">
        <f t="shared" si="4"/>
        <v/>
      </c>
      <c r="O42" s="300" t="str">
        <f t="shared" si="5"/>
        <v/>
      </c>
      <c r="P42" s="301"/>
      <c r="Q42" s="327"/>
      <c r="R42" s="315"/>
      <c r="S42" s="238" t="s">
        <v>345</v>
      </c>
      <c r="T42" s="332"/>
      <c r="U42" s="296"/>
      <c r="V42" s="70" t="str">
        <f t="shared" si="6"/>
        <v/>
      </c>
      <c r="W42" s="71"/>
      <c r="AD42" s="74"/>
    </row>
    <row r="43" spans="3:35" ht="22.5" customHeight="1" x14ac:dyDescent="0.2">
      <c r="C43" s="303">
        <f t="shared" si="2"/>
        <v>15</v>
      </c>
      <c r="D43" s="304">
        <v>44882</v>
      </c>
      <c r="E43" s="324">
        <v>0.375</v>
      </c>
      <c r="F43" s="324">
        <v>0.5</v>
      </c>
      <c r="G43" s="62">
        <f t="shared" si="0"/>
        <v>0.125</v>
      </c>
      <c r="H43" s="294"/>
      <c r="I43" s="63">
        <f t="shared" si="7"/>
        <v>0</v>
      </c>
      <c r="J43" s="294">
        <v>88.1</v>
      </c>
      <c r="K43" s="308">
        <v>0</v>
      </c>
      <c r="L43" s="296"/>
      <c r="M43" s="66" t="str">
        <f t="shared" si="4"/>
        <v/>
      </c>
      <c r="O43" s="300" t="str">
        <f t="shared" si="5"/>
        <v/>
      </c>
      <c r="P43" s="301"/>
      <c r="Q43" s="327"/>
      <c r="R43" s="315"/>
      <c r="S43" s="238" t="s">
        <v>345</v>
      </c>
      <c r="T43" s="332"/>
      <c r="U43" s="296"/>
      <c r="V43" s="70" t="str">
        <f t="shared" si="6"/>
        <v/>
      </c>
      <c r="W43" s="71"/>
      <c r="AH43" s="75"/>
    </row>
    <row r="44" spans="3:35" ht="22.5" customHeight="1" x14ac:dyDescent="0.35">
      <c r="C44" s="303">
        <f t="shared" si="2"/>
        <v>16</v>
      </c>
      <c r="D44" s="304">
        <v>44882</v>
      </c>
      <c r="E44" s="324">
        <v>0.54166666666666663</v>
      </c>
      <c r="F44" s="324">
        <v>0.70833333333333337</v>
      </c>
      <c r="G44" s="62">
        <f t="shared" si="0"/>
        <v>0.16666666666666674</v>
      </c>
      <c r="H44" s="294"/>
      <c r="I44" s="63">
        <f t="shared" si="7"/>
        <v>0</v>
      </c>
      <c r="J44" s="294">
        <v>78.3</v>
      </c>
      <c r="K44" s="308">
        <v>0</v>
      </c>
      <c r="L44" s="296"/>
      <c r="M44" s="66" t="str">
        <f t="shared" si="4"/>
        <v/>
      </c>
      <c r="O44" s="300" t="str">
        <f t="shared" si="5"/>
        <v/>
      </c>
      <c r="P44" s="301"/>
      <c r="Q44" s="327"/>
      <c r="R44" s="315"/>
      <c r="S44" s="238" t="s">
        <v>345</v>
      </c>
      <c r="T44" s="332"/>
      <c r="U44" s="296"/>
      <c r="V44" s="70" t="str">
        <f t="shared" si="6"/>
        <v/>
      </c>
      <c r="W44" s="71"/>
      <c r="AE44" s="76"/>
      <c r="AF44" s="76"/>
      <c r="AG44" s="76"/>
      <c r="AH44" s="77"/>
      <c r="AI44" s="76"/>
    </row>
    <row r="45" spans="3:35" ht="22.5" customHeight="1" x14ac:dyDescent="0.35">
      <c r="C45" s="303">
        <f t="shared" si="2"/>
        <v>17</v>
      </c>
      <c r="D45" s="304">
        <v>44883</v>
      </c>
      <c r="E45" s="324">
        <v>0.375</v>
      </c>
      <c r="F45" s="324">
        <v>0.5</v>
      </c>
      <c r="G45" s="62">
        <f t="shared" si="0"/>
        <v>0.125</v>
      </c>
      <c r="H45" s="294"/>
      <c r="I45" s="63">
        <f t="shared" si="7"/>
        <v>0</v>
      </c>
      <c r="J45" s="294">
        <v>62.4</v>
      </c>
      <c r="K45" s="308">
        <v>1</v>
      </c>
      <c r="L45" s="296"/>
      <c r="M45" s="66" t="str">
        <f t="shared" si="4"/>
        <v/>
      </c>
      <c r="O45" s="300" t="str">
        <f t="shared" si="5"/>
        <v/>
      </c>
      <c r="P45" s="301"/>
      <c r="Q45" s="327"/>
      <c r="R45" s="315"/>
      <c r="S45" s="238" t="s">
        <v>345</v>
      </c>
      <c r="T45" s="332"/>
      <c r="U45" s="296"/>
      <c r="V45" s="70" t="str">
        <f t="shared" si="6"/>
        <v/>
      </c>
      <c r="W45" s="71"/>
      <c r="AC45" s="78"/>
      <c r="AE45" s="76"/>
      <c r="AF45" s="76"/>
      <c r="AG45" s="76"/>
      <c r="AH45" s="77"/>
      <c r="AI45" s="76"/>
    </row>
    <row r="46" spans="3:35" ht="22.5" customHeight="1" x14ac:dyDescent="0.35">
      <c r="C46" s="303">
        <f t="shared" si="2"/>
        <v>18</v>
      </c>
      <c r="D46" s="304">
        <v>44883</v>
      </c>
      <c r="E46" s="324">
        <v>0.54166666666666663</v>
      </c>
      <c r="F46" s="324">
        <v>0.70833333333333337</v>
      </c>
      <c r="G46" s="62">
        <f t="shared" si="0"/>
        <v>0.16666666666666674</v>
      </c>
      <c r="H46" s="294"/>
      <c r="I46" s="63">
        <f t="shared" si="7"/>
        <v>0</v>
      </c>
      <c r="J46" s="294">
        <v>75.5</v>
      </c>
      <c r="K46" s="308">
        <v>1</v>
      </c>
      <c r="L46" s="296"/>
      <c r="M46" s="66" t="str">
        <f t="shared" si="4"/>
        <v/>
      </c>
      <c r="O46" s="300" t="str">
        <f t="shared" si="5"/>
        <v/>
      </c>
      <c r="P46" s="301"/>
      <c r="Q46" s="327"/>
      <c r="R46" s="315"/>
      <c r="S46" s="238" t="s">
        <v>345</v>
      </c>
      <c r="T46" s="332"/>
      <c r="U46" s="296"/>
      <c r="V46" s="70" t="str">
        <f t="shared" si="6"/>
        <v/>
      </c>
      <c r="W46" s="71"/>
      <c r="AC46" s="79"/>
      <c r="AD46" s="24"/>
      <c r="AE46" s="80"/>
      <c r="AF46" s="78"/>
      <c r="AG46" s="81"/>
      <c r="AH46" s="82"/>
      <c r="AI46" s="78"/>
    </row>
    <row r="47" spans="3:35" ht="22.5" customHeight="1" x14ac:dyDescent="0.35">
      <c r="C47" s="303" t="str">
        <f t="shared" si="2"/>
        <v/>
      </c>
      <c r="D47" s="304"/>
      <c r="E47" s="324"/>
      <c r="F47" s="324"/>
      <c r="G47" s="62" t="str">
        <f t="shared" si="0"/>
        <v/>
      </c>
      <c r="H47" s="294"/>
      <c r="I47" s="63" t="str">
        <f t="shared" si="7"/>
        <v/>
      </c>
      <c r="J47" s="294"/>
      <c r="K47" s="308"/>
      <c r="L47" s="296"/>
      <c r="M47" s="66" t="str">
        <f>IF(M$29="","",$M$29)</f>
        <v/>
      </c>
      <c r="O47" s="300" t="str">
        <f t="shared" si="5"/>
        <v/>
      </c>
      <c r="P47" s="301"/>
      <c r="Q47" s="327"/>
      <c r="R47" s="315"/>
      <c r="S47" s="238" t="s">
        <v>345</v>
      </c>
      <c r="T47" s="332"/>
      <c r="U47" s="296"/>
      <c r="V47" s="70" t="str">
        <f t="shared" si="6"/>
        <v/>
      </c>
      <c r="W47" s="71"/>
      <c r="AD47" s="24"/>
      <c r="AE47" s="80"/>
      <c r="AF47" s="78"/>
      <c r="AG47" s="81"/>
      <c r="AH47" s="82"/>
      <c r="AI47" s="78"/>
    </row>
    <row r="48" spans="3:35" ht="22.5" customHeight="1" x14ac:dyDescent="0.35">
      <c r="C48" s="303" t="str">
        <f t="shared" si="2"/>
        <v/>
      </c>
      <c r="D48" s="304"/>
      <c r="E48" s="324"/>
      <c r="F48" s="324"/>
      <c r="G48" s="62" t="str">
        <f t="shared" si="0"/>
        <v/>
      </c>
      <c r="H48" s="294"/>
      <c r="I48" s="63" t="str">
        <f t="shared" si="7"/>
        <v/>
      </c>
      <c r="J48" s="294"/>
      <c r="K48" s="308"/>
      <c r="L48" s="296"/>
      <c r="M48" s="66" t="str">
        <f t="shared" si="4"/>
        <v/>
      </c>
      <c r="O48" s="300" t="str">
        <f t="shared" si="5"/>
        <v/>
      </c>
      <c r="P48" s="301"/>
      <c r="Q48" s="327"/>
      <c r="R48" s="315"/>
      <c r="S48" s="238" t="s">
        <v>345</v>
      </c>
      <c r="T48" s="332"/>
      <c r="U48" s="296"/>
      <c r="V48" s="70" t="str">
        <f t="shared" si="6"/>
        <v/>
      </c>
      <c r="W48" s="71"/>
      <c r="AD48" s="24"/>
      <c r="AE48" s="80"/>
      <c r="AF48" s="78"/>
      <c r="AG48" s="81"/>
      <c r="AH48" s="82"/>
      <c r="AI48" s="78"/>
    </row>
    <row r="49" spans="3:35" ht="22.5" customHeight="1" x14ac:dyDescent="0.35">
      <c r="C49" s="303" t="str">
        <f t="shared" si="2"/>
        <v/>
      </c>
      <c r="D49" s="304"/>
      <c r="E49" s="324"/>
      <c r="F49" s="324"/>
      <c r="G49" s="62" t="str">
        <f t="shared" si="0"/>
        <v/>
      </c>
      <c r="H49" s="294"/>
      <c r="I49" s="63" t="str">
        <f t="shared" si="7"/>
        <v/>
      </c>
      <c r="J49" s="294"/>
      <c r="K49" s="308"/>
      <c r="L49" s="296"/>
      <c r="M49" s="66" t="str">
        <f t="shared" si="4"/>
        <v/>
      </c>
      <c r="O49" s="300" t="str">
        <f t="shared" si="5"/>
        <v/>
      </c>
      <c r="P49" s="301"/>
      <c r="Q49" s="333"/>
      <c r="R49" s="315"/>
      <c r="S49" s="238" t="s">
        <v>345</v>
      </c>
      <c r="T49" s="332"/>
      <c r="U49" s="296"/>
      <c r="V49" s="70" t="str">
        <f t="shared" si="6"/>
        <v/>
      </c>
      <c r="W49" s="71"/>
      <c r="AD49" s="24"/>
      <c r="AE49" s="80"/>
      <c r="AF49" s="78"/>
      <c r="AG49" s="81"/>
      <c r="AH49" s="82"/>
      <c r="AI49" s="78"/>
    </row>
    <row r="50" spans="3:35" ht="22.5" customHeight="1" x14ac:dyDescent="0.35">
      <c r="C50" s="303" t="str">
        <f t="shared" si="2"/>
        <v/>
      </c>
      <c r="D50" s="304"/>
      <c r="E50" s="324"/>
      <c r="F50" s="324"/>
      <c r="G50" s="62" t="str">
        <f t="shared" si="0"/>
        <v/>
      </c>
      <c r="H50" s="294"/>
      <c r="I50" s="63" t="str">
        <f t="shared" si="7"/>
        <v/>
      </c>
      <c r="J50" s="294"/>
      <c r="K50" s="308"/>
      <c r="L50" s="296"/>
      <c r="M50" s="66" t="str">
        <f t="shared" si="4"/>
        <v/>
      </c>
      <c r="O50" s="300" t="str">
        <f t="shared" si="5"/>
        <v/>
      </c>
      <c r="P50" s="301"/>
      <c r="Q50" s="333"/>
      <c r="R50" s="315"/>
      <c r="S50" s="238" t="s">
        <v>345</v>
      </c>
      <c r="T50" s="332"/>
      <c r="U50" s="296"/>
      <c r="V50" s="70" t="str">
        <f t="shared" si="6"/>
        <v/>
      </c>
      <c r="W50" s="71"/>
      <c r="AD50" s="24"/>
      <c r="AE50" s="80"/>
      <c r="AF50" s="78"/>
      <c r="AG50" s="81"/>
      <c r="AH50" s="82"/>
      <c r="AI50" s="78"/>
    </row>
    <row r="51" spans="3:35" ht="22.5" customHeight="1" x14ac:dyDescent="0.35">
      <c r="C51" s="303" t="str">
        <f t="shared" si="2"/>
        <v/>
      </c>
      <c r="D51" s="304"/>
      <c r="E51" s="324"/>
      <c r="F51" s="324"/>
      <c r="G51" s="62" t="str">
        <f t="shared" si="0"/>
        <v/>
      </c>
      <c r="H51" s="294"/>
      <c r="I51" s="63" t="str">
        <f t="shared" si="7"/>
        <v/>
      </c>
      <c r="J51" s="294"/>
      <c r="K51" s="308"/>
      <c r="L51" s="296"/>
      <c r="M51" s="66" t="str">
        <f t="shared" si="4"/>
        <v/>
      </c>
      <c r="O51" s="300" t="str">
        <f t="shared" si="5"/>
        <v/>
      </c>
      <c r="P51" s="301"/>
      <c r="Q51" s="333"/>
      <c r="R51" s="315"/>
      <c r="S51" s="238" t="s">
        <v>345</v>
      </c>
      <c r="T51" s="332"/>
      <c r="U51" s="296"/>
      <c r="V51" s="70" t="str">
        <f t="shared" si="6"/>
        <v/>
      </c>
      <c r="W51" s="71"/>
      <c r="AD51" s="24"/>
      <c r="AE51" s="80"/>
      <c r="AF51" s="78"/>
      <c r="AG51" s="81"/>
      <c r="AH51" s="82"/>
      <c r="AI51" s="78"/>
    </row>
    <row r="52" spans="3:35" ht="22.5" customHeight="1" x14ac:dyDescent="0.35">
      <c r="C52" s="303" t="str">
        <f t="shared" si="2"/>
        <v/>
      </c>
      <c r="D52" s="304"/>
      <c r="E52" s="324"/>
      <c r="F52" s="324"/>
      <c r="G52" s="62" t="str">
        <f t="shared" si="0"/>
        <v/>
      </c>
      <c r="H52" s="294"/>
      <c r="I52" s="63" t="str">
        <f t="shared" si="7"/>
        <v/>
      </c>
      <c r="J52" s="294"/>
      <c r="K52" s="308"/>
      <c r="L52" s="296"/>
      <c r="M52" s="66" t="str">
        <f t="shared" si="4"/>
        <v/>
      </c>
      <c r="O52" s="300" t="str">
        <f t="shared" si="5"/>
        <v/>
      </c>
      <c r="P52" s="301"/>
      <c r="Q52" s="333"/>
      <c r="R52" s="315"/>
      <c r="S52" s="238" t="s">
        <v>345</v>
      </c>
      <c r="T52" s="332"/>
      <c r="U52" s="296"/>
      <c r="V52" s="70" t="str">
        <f t="shared" si="6"/>
        <v/>
      </c>
      <c r="W52" s="71"/>
      <c r="AD52" s="24"/>
      <c r="AE52" s="80"/>
      <c r="AF52" s="78"/>
      <c r="AG52" s="81"/>
      <c r="AH52" s="82"/>
      <c r="AI52" s="78"/>
    </row>
    <row r="53" spans="3:35" ht="22.5" customHeight="1" x14ac:dyDescent="0.35">
      <c r="C53" s="303" t="str">
        <f t="shared" si="2"/>
        <v/>
      </c>
      <c r="D53" s="304"/>
      <c r="E53" s="324"/>
      <c r="F53" s="324"/>
      <c r="G53" s="62" t="str">
        <f t="shared" si="0"/>
        <v/>
      </c>
      <c r="H53" s="294"/>
      <c r="I53" s="63" t="str">
        <f t="shared" si="7"/>
        <v/>
      </c>
      <c r="J53" s="294"/>
      <c r="K53" s="308"/>
      <c r="L53" s="296"/>
      <c r="M53" s="66" t="str">
        <f t="shared" si="4"/>
        <v/>
      </c>
      <c r="O53" s="300" t="str">
        <f t="shared" si="5"/>
        <v/>
      </c>
      <c r="P53" s="301"/>
      <c r="Q53" s="333"/>
      <c r="R53" s="315"/>
      <c r="S53" s="238" t="s">
        <v>345</v>
      </c>
      <c r="T53" s="332"/>
      <c r="U53" s="296"/>
      <c r="V53" s="70" t="str">
        <f t="shared" si="6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3:35" ht="22.5" customHeight="1" x14ac:dyDescent="0.35">
      <c r="C54" s="303" t="str">
        <f t="shared" si="2"/>
        <v/>
      </c>
      <c r="D54" s="304"/>
      <c r="E54" s="324"/>
      <c r="F54" s="324"/>
      <c r="G54" s="62" t="str">
        <f t="shared" si="0"/>
        <v/>
      </c>
      <c r="H54" s="294"/>
      <c r="I54" s="63" t="str">
        <f t="shared" si="7"/>
        <v/>
      </c>
      <c r="J54" s="294"/>
      <c r="K54" s="308"/>
      <c r="L54" s="296"/>
      <c r="M54" s="66" t="str">
        <f t="shared" si="4"/>
        <v/>
      </c>
      <c r="O54" s="300" t="str">
        <f t="shared" si="5"/>
        <v/>
      </c>
      <c r="P54" s="301"/>
      <c r="Q54" s="333"/>
      <c r="R54" s="315"/>
      <c r="S54" s="238" t="s">
        <v>345</v>
      </c>
      <c r="T54" s="332"/>
      <c r="U54" s="296"/>
      <c r="V54" s="70" t="str">
        <f t="shared" si="6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3:35" ht="22.5" customHeight="1" x14ac:dyDescent="0.35">
      <c r="C55" s="303" t="str">
        <f t="shared" si="2"/>
        <v/>
      </c>
      <c r="D55" s="304"/>
      <c r="E55" s="324"/>
      <c r="F55" s="324"/>
      <c r="G55" s="62" t="str">
        <f t="shared" si="0"/>
        <v/>
      </c>
      <c r="H55" s="294"/>
      <c r="I55" s="63" t="str">
        <f t="shared" si="7"/>
        <v/>
      </c>
      <c r="J55" s="294"/>
      <c r="K55" s="308"/>
      <c r="L55" s="296"/>
      <c r="M55" s="66" t="str">
        <f t="shared" si="4"/>
        <v/>
      </c>
      <c r="O55" s="300" t="str">
        <f t="shared" si="5"/>
        <v/>
      </c>
      <c r="P55" s="301"/>
      <c r="Q55" s="333"/>
      <c r="R55" s="315"/>
      <c r="S55" s="238" t="s">
        <v>345</v>
      </c>
      <c r="T55" s="332"/>
      <c r="U55" s="296"/>
      <c r="V55" s="70" t="str">
        <f t="shared" si="6"/>
        <v/>
      </c>
      <c r="W55" s="71"/>
      <c r="AD55" s="24"/>
      <c r="AE55" s="80"/>
      <c r="AF55" s="78"/>
      <c r="AG55" s="81"/>
      <c r="AH55" s="82"/>
      <c r="AI55" s="78"/>
    </row>
    <row r="56" spans="3:35" ht="22.5" customHeight="1" x14ac:dyDescent="0.35">
      <c r="C56" s="303" t="str">
        <f t="shared" si="2"/>
        <v/>
      </c>
      <c r="D56" s="304"/>
      <c r="E56" s="324"/>
      <c r="F56" s="324"/>
      <c r="G56" s="62" t="str">
        <f t="shared" ref="G56:G60" si="8">IF(D56="","",F56-E56)</f>
        <v/>
      </c>
      <c r="H56" s="294"/>
      <c r="I56" s="63" t="str">
        <f t="shared" si="7"/>
        <v/>
      </c>
      <c r="J56" s="294"/>
      <c r="K56" s="308"/>
      <c r="L56" s="296"/>
      <c r="M56" s="66" t="str">
        <f t="shared" si="4"/>
        <v/>
      </c>
      <c r="O56" s="300" t="str">
        <f t="shared" si="5"/>
        <v/>
      </c>
      <c r="P56" s="301"/>
      <c r="Q56" s="333"/>
      <c r="R56" s="315"/>
      <c r="S56" s="238" t="s">
        <v>345</v>
      </c>
      <c r="T56" s="332"/>
      <c r="U56" s="296"/>
      <c r="V56" s="70" t="str">
        <f t="shared" si="6"/>
        <v/>
      </c>
      <c r="W56" s="71"/>
      <c r="Z56" s="24"/>
      <c r="AD56" s="24"/>
      <c r="AE56" s="80"/>
      <c r="AF56" s="78"/>
      <c r="AG56" s="81"/>
      <c r="AH56" s="82"/>
      <c r="AI56" s="78"/>
    </row>
    <row r="57" spans="3:35" ht="22.5" customHeight="1" x14ac:dyDescent="0.35">
      <c r="C57" s="303" t="str">
        <f t="shared" si="2"/>
        <v/>
      </c>
      <c r="D57" s="304"/>
      <c r="E57" s="324"/>
      <c r="F57" s="324"/>
      <c r="G57" s="62" t="str">
        <f t="shared" si="8"/>
        <v/>
      </c>
      <c r="H57" s="294"/>
      <c r="I57" s="63" t="str">
        <f t="shared" si="7"/>
        <v/>
      </c>
      <c r="J57" s="294"/>
      <c r="K57" s="308"/>
      <c r="L57" s="296"/>
      <c r="M57" s="66" t="str">
        <f t="shared" si="4"/>
        <v/>
      </c>
      <c r="O57" s="300" t="str">
        <f t="shared" si="5"/>
        <v/>
      </c>
      <c r="P57" s="301"/>
      <c r="Q57" s="333"/>
      <c r="R57" s="315"/>
      <c r="S57" s="238" t="s">
        <v>345</v>
      </c>
      <c r="T57" s="332"/>
      <c r="U57" s="296"/>
      <c r="V57" s="70" t="str">
        <f t="shared" si="6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3:35" ht="22.5" customHeight="1" x14ac:dyDescent="0.35">
      <c r="C58" s="303" t="str">
        <f t="shared" si="2"/>
        <v/>
      </c>
      <c r="D58" s="304"/>
      <c r="E58" s="324"/>
      <c r="F58" s="324"/>
      <c r="G58" s="62" t="str">
        <f t="shared" si="8"/>
        <v/>
      </c>
      <c r="H58" s="294"/>
      <c r="I58" s="63" t="str">
        <f t="shared" si="7"/>
        <v/>
      </c>
      <c r="J58" s="294"/>
      <c r="K58" s="308"/>
      <c r="L58" s="296"/>
      <c r="M58" s="66" t="str">
        <f t="shared" si="4"/>
        <v/>
      </c>
      <c r="O58" s="300" t="str">
        <f t="shared" si="5"/>
        <v/>
      </c>
      <c r="P58" s="301"/>
      <c r="Q58" s="327"/>
      <c r="R58" s="310"/>
      <c r="S58" s="238" t="s">
        <v>345</v>
      </c>
      <c r="T58" s="295"/>
      <c r="U58" s="296"/>
      <c r="V58" s="70" t="str">
        <f t="shared" si="6"/>
        <v/>
      </c>
      <c r="W58" s="71"/>
      <c r="AD58" s="24"/>
      <c r="AE58" s="80"/>
      <c r="AF58" s="78"/>
      <c r="AG58" s="81"/>
      <c r="AH58" s="82"/>
      <c r="AI58" s="78"/>
    </row>
    <row r="59" spans="3:35" ht="22.5" customHeight="1" x14ac:dyDescent="0.35">
      <c r="C59" s="303" t="str">
        <f t="shared" si="2"/>
        <v/>
      </c>
      <c r="D59" s="304"/>
      <c r="E59" s="324"/>
      <c r="F59" s="324"/>
      <c r="G59" s="62" t="str">
        <f t="shared" si="8"/>
        <v/>
      </c>
      <c r="H59" s="294"/>
      <c r="I59" s="63" t="str">
        <f t="shared" si="7"/>
        <v/>
      </c>
      <c r="J59" s="294"/>
      <c r="K59" s="308"/>
      <c r="L59" s="296"/>
      <c r="M59" s="66" t="str">
        <f t="shared" si="4"/>
        <v/>
      </c>
      <c r="O59" s="300" t="str">
        <f t="shared" si="5"/>
        <v/>
      </c>
      <c r="P59" s="301"/>
      <c r="Q59" s="327"/>
      <c r="R59" s="310"/>
      <c r="S59" s="238" t="s">
        <v>345</v>
      </c>
      <c r="T59" s="295"/>
      <c r="U59" s="296"/>
      <c r="V59" s="70" t="str">
        <f t="shared" si="6"/>
        <v/>
      </c>
      <c r="W59" s="71"/>
      <c r="Z59" s="14"/>
      <c r="AA59" s="85"/>
      <c r="AD59" s="24"/>
      <c r="AE59" s="80"/>
      <c r="AF59" s="78"/>
      <c r="AG59" s="81"/>
      <c r="AH59" s="82"/>
      <c r="AI59" s="78"/>
    </row>
    <row r="60" spans="3:35" ht="22.5" customHeight="1" thickBot="1" x14ac:dyDescent="0.4">
      <c r="C60" s="334" t="str">
        <f t="shared" si="2"/>
        <v/>
      </c>
      <c r="D60" s="335"/>
      <c r="E60" s="336"/>
      <c r="F60" s="324"/>
      <c r="G60" s="343" t="str">
        <f t="shared" si="8"/>
        <v/>
      </c>
      <c r="H60" s="311"/>
      <c r="I60" s="63" t="str">
        <f t="shared" si="7"/>
        <v/>
      </c>
      <c r="J60" s="294"/>
      <c r="K60" s="308"/>
      <c r="L60" s="296"/>
      <c r="M60" s="66" t="str">
        <f t="shared" si="4"/>
        <v/>
      </c>
      <c r="O60" s="300" t="str">
        <f t="shared" si="5"/>
        <v/>
      </c>
      <c r="P60" s="314"/>
      <c r="Q60" s="327"/>
      <c r="R60" s="315"/>
      <c r="S60" s="238" t="s">
        <v>345</v>
      </c>
      <c r="T60" s="295"/>
      <c r="U60" s="296"/>
      <c r="V60" s="70" t="str">
        <f t="shared" si="6"/>
        <v/>
      </c>
      <c r="W60" s="71"/>
      <c r="Z60" s="24"/>
      <c r="AD60" s="24"/>
      <c r="AE60" s="80"/>
      <c r="AF60" s="78"/>
      <c r="AG60" s="81"/>
      <c r="AH60" s="82"/>
      <c r="AI60" s="78"/>
    </row>
    <row r="61" spans="3:35" ht="22.5" customHeight="1" thickBot="1" x14ac:dyDescent="0.4">
      <c r="C61" s="337" t="s">
        <v>81</v>
      </c>
      <c r="D61" s="86">
        <f>IF(D29="","",INDEX(D29:D59,MATCH(MAX(C29:C59),C29:C59,0)))</f>
        <v>44883</v>
      </c>
      <c r="E61" s="338" t="s">
        <v>25</v>
      </c>
      <c r="F61" s="339">
        <f>IF(F29="","",INDEX(F29:F59,MATCH(MAX(C29:C59),C29:C59,0)))</f>
        <v>0.70833333333333337</v>
      </c>
      <c r="G61" s="344"/>
      <c r="H61" s="208" t="s">
        <v>272</v>
      </c>
      <c r="I61" s="411" t="str">
        <f>IF(IF(J11=AI4,SUM(I29:I60),SUM(J29:J60))&lt;&gt;0,IF(J11=AI4,SUM(I29:I60),SUM(J29:J60)),"")</f>
        <v/>
      </c>
      <c r="J61" s="412"/>
      <c r="K61" s="89">
        <f>IF(SUM(K29:K60)&lt;&gt;0,SUM(K29:K60),"")</f>
        <v>12.5</v>
      </c>
      <c r="L61" s="90" t="str">
        <f>IF(SUM(L29:L60)&lt;&gt;0,SUM(L29:L60),"")</f>
        <v/>
      </c>
      <c r="M61" s="227" t="str">
        <f t="shared" si="4"/>
        <v/>
      </c>
      <c r="O61" s="317" t="s">
        <v>81</v>
      </c>
      <c r="P61" s="318">
        <f>IF(P30="","",INDEX(P30:P60,MATCH(MAX(O30:O60),O30:O60,0)))</f>
        <v>44946</v>
      </c>
      <c r="Q61" s="93">
        <f>IF(Q30="","",INDEX(Q30:Q60,MATCH(MAX(O30:O60),O30:O60,0)))</f>
        <v>0.375</v>
      </c>
      <c r="R61" s="208" t="s">
        <v>196</v>
      </c>
      <c r="S61" s="237">
        <f>IF(COUNTIF(S30:S60,"&lt;0")&gt;0,"",IF(SUM(S30:S60)&lt;&gt;0,SUM(S30:S60),""))</f>
        <v>720</v>
      </c>
      <c r="T61" s="89">
        <f>IF(SUM(T30:T60)&lt;&gt;0,SUM(T30:T60),"")</f>
        <v>8</v>
      </c>
      <c r="U61" s="94" t="str">
        <f>IF(SUM(U29:U60)&lt;&gt;0,SUM(U29:U60),"")</f>
        <v/>
      </c>
      <c r="V61" s="91" t="str">
        <f>IF($V$29="","",$V$29)</f>
        <v/>
      </c>
      <c r="W61" s="71"/>
      <c r="Z61" s="24"/>
      <c r="AD61" s="24"/>
      <c r="AE61" s="80"/>
      <c r="AF61" s="78"/>
      <c r="AG61" s="81"/>
      <c r="AH61" s="82"/>
      <c r="AI61" s="78"/>
    </row>
    <row r="62" spans="3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320"/>
      <c r="Z62" s="24"/>
      <c r="AD62" s="24"/>
      <c r="AE62" s="80"/>
      <c r="AF62" s="78"/>
      <c r="AG62" s="81"/>
      <c r="AH62" s="82"/>
      <c r="AI62" s="78"/>
    </row>
    <row r="63" spans="3:35" ht="22.5" customHeight="1" x14ac:dyDescent="0.35">
      <c r="T63" s="24"/>
      <c r="U63" s="24"/>
      <c r="V63" s="24"/>
      <c r="W63" s="320"/>
      <c r="AD63" s="24"/>
      <c r="AE63" s="80"/>
      <c r="AF63" s="78"/>
      <c r="AG63" s="81"/>
      <c r="AH63" s="82"/>
      <c r="AI63" s="78"/>
    </row>
    <row r="64" spans="3:35" ht="22.5" customHeight="1" x14ac:dyDescent="0.35">
      <c r="T64" s="24"/>
      <c r="U64" s="24"/>
      <c r="V64" s="24"/>
      <c r="W64" s="320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320"/>
      <c r="AD65" s="24"/>
      <c r="AE65" s="80"/>
      <c r="AF65" s="78"/>
      <c r="AG65" s="81"/>
      <c r="AH65" s="82"/>
      <c r="AI65" s="78"/>
    </row>
    <row r="66" spans="20:35" ht="22.5" customHeight="1" x14ac:dyDescent="0.35">
      <c r="W66" s="2"/>
      <c r="Z66" s="24"/>
      <c r="AD66" s="24"/>
      <c r="AE66" s="80"/>
      <c r="AF66" s="78"/>
      <c r="AG66" s="81"/>
      <c r="AH66" s="82"/>
      <c r="AI66" s="78"/>
    </row>
    <row r="67" spans="20:35" ht="22.5" customHeight="1" x14ac:dyDescent="0.35">
      <c r="W67" s="2"/>
      <c r="Z67" s="24"/>
      <c r="AA67" s="95"/>
      <c r="AD67" s="77"/>
      <c r="AE67" s="80"/>
      <c r="AF67" s="78"/>
      <c r="AH67" s="96"/>
      <c r="AI67" s="97"/>
    </row>
    <row r="68" spans="20:35" ht="22.5" customHeight="1" x14ac:dyDescent="0.35"/>
    <row r="69" spans="20:35" ht="22.5" customHeight="1" x14ac:dyDescent="0.35">
      <c r="T69" s="24"/>
      <c r="U69" s="24"/>
      <c r="V69" s="24"/>
      <c r="W69" s="24"/>
    </row>
    <row r="70" spans="20:35" ht="22.5" customHeight="1" x14ac:dyDescent="0.35">
      <c r="T70" s="24"/>
      <c r="U70" s="24"/>
      <c r="V70" s="24"/>
      <c r="W70" s="24"/>
      <c r="Z70" s="24"/>
    </row>
    <row r="71" spans="20:35" ht="22.5" customHeight="1" x14ac:dyDescent="0.35">
      <c r="T71" s="24"/>
      <c r="U71" s="24"/>
      <c r="V71" s="24"/>
      <c r="W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  <c r="Z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</row>
    <row r="76" spans="20:35" ht="18.7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</sheetData>
  <sheetProtection algorithmName="SHA-512" hashValue="ks3FBqd2mqiPbAqgPVbAtChhP+PVQ6Y35zPDHM2p/WuDB8YTB9pp0YQ/1Xt/1J3R/2KG9yKuNd8QVkyggKPTsA==" saltValue="zQg544P6e2mkZmOdB6DWug==" spinCount="100000" sheet="1" objects="1" scenarios="1" selectLockedCells="1" selectUnlockedCells="1"/>
  <mergeCells count="82">
    <mergeCell ref="H7:H9"/>
    <mergeCell ref="V14:V15"/>
    <mergeCell ref="J11:L12"/>
    <mergeCell ref="S14:T15"/>
    <mergeCell ref="U14:U15"/>
    <mergeCell ref="H10:I10"/>
    <mergeCell ref="J10:L10"/>
    <mergeCell ref="N10:O10"/>
    <mergeCell ref="P10:Q10"/>
    <mergeCell ref="AM1:AN1"/>
    <mergeCell ref="S6:V6"/>
    <mergeCell ref="N7:O9"/>
    <mergeCell ref="P7:Q9"/>
    <mergeCell ref="J7:L7"/>
    <mergeCell ref="Z9:Z12"/>
    <mergeCell ref="J9:L9"/>
    <mergeCell ref="N12:O12"/>
    <mergeCell ref="P12:Q12"/>
    <mergeCell ref="J8:L8"/>
    <mergeCell ref="S10:V11"/>
    <mergeCell ref="V7:V8"/>
    <mergeCell ref="S12:V13"/>
    <mergeCell ref="U7:U8"/>
    <mergeCell ref="S7:T8"/>
    <mergeCell ref="U26:V26"/>
    <mergeCell ref="H21:I21"/>
    <mergeCell ref="H16:I16"/>
    <mergeCell ref="J16:L16"/>
    <mergeCell ref="N13:N14"/>
    <mergeCell ref="P13:Q13"/>
    <mergeCell ref="P14:Q14"/>
    <mergeCell ref="T25:V25"/>
    <mergeCell ref="R25:S25"/>
    <mergeCell ref="S18:V20"/>
    <mergeCell ref="H19:I19"/>
    <mergeCell ref="N19:O20"/>
    <mergeCell ref="P19:P20"/>
    <mergeCell ref="H11:H14"/>
    <mergeCell ref="I11:I12"/>
    <mergeCell ref="I13:I14"/>
    <mergeCell ref="V27:V28"/>
    <mergeCell ref="T27:T28"/>
    <mergeCell ref="U27:U28"/>
    <mergeCell ref="M27:M28"/>
    <mergeCell ref="P27:P28"/>
    <mergeCell ref="Q27:Q28"/>
    <mergeCell ref="R27:R28"/>
    <mergeCell ref="D27:D28"/>
    <mergeCell ref="E27:E28"/>
    <mergeCell ref="F27:F28"/>
    <mergeCell ref="K27:K28"/>
    <mergeCell ref="L27:L28"/>
    <mergeCell ref="B2:D2"/>
    <mergeCell ref="E2:F2"/>
    <mergeCell ref="C7:D7"/>
    <mergeCell ref="C9:D9"/>
    <mergeCell ref="E9:F9"/>
    <mergeCell ref="C8:D8"/>
    <mergeCell ref="E8:F8"/>
    <mergeCell ref="I61:J61"/>
    <mergeCell ref="N17:O18"/>
    <mergeCell ref="P17:P18"/>
    <mergeCell ref="Q17:Q18"/>
    <mergeCell ref="H18:I18"/>
    <mergeCell ref="H17:I17"/>
    <mergeCell ref="H26:I26"/>
    <mergeCell ref="L26:M26"/>
    <mergeCell ref="K17:K19"/>
    <mergeCell ref="J21:L21"/>
    <mergeCell ref="H25:J25"/>
    <mergeCell ref="K25:M25"/>
    <mergeCell ref="Q19:Q20"/>
    <mergeCell ref="H20:I20"/>
    <mergeCell ref="J20:L20"/>
    <mergeCell ref="C16:D17"/>
    <mergeCell ref="E16:F17"/>
    <mergeCell ref="C12:D12"/>
    <mergeCell ref="C13:D13"/>
    <mergeCell ref="C14:D14"/>
    <mergeCell ref="E12:F12"/>
    <mergeCell ref="E13:F13"/>
    <mergeCell ref="E14:F14"/>
  </mergeCells>
  <phoneticPr fontId="4"/>
  <conditionalFormatting sqref="O26:U26 T25 R25 O27:V28 O29:Q61">
    <cfRule type="expression" dxfId="783" priority="77">
      <formula>$J$10=$AG$2</formula>
    </cfRule>
  </conditionalFormatting>
  <conditionalFormatting sqref="D61:H61">
    <cfRule type="expression" dxfId="782" priority="81">
      <formula>$J$10=$AG$3</formula>
    </cfRule>
  </conditionalFormatting>
  <conditionalFormatting sqref="K29:K61 T29:T61">
    <cfRule type="expression" dxfId="781" priority="82">
      <formula>$E$16=$AD$3</formula>
    </cfRule>
  </conditionalFormatting>
  <conditionalFormatting sqref="U29 L29:M61 U29:V61">
    <cfRule type="expression" dxfId="780" priority="62">
      <formula>$E$16=$AD$2</formula>
    </cfRule>
  </conditionalFormatting>
  <conditionalFormatting sqref="I29:I60">
    <cfRule type="expression" dxfId="779" priority="59">
      <formula>AND($E$14&lt;&gt;"",$AE$2&lt;&gt;"電気")</formula>
    </cfRule>
    <cfRule type="expression" dxfId="778" priority="60">
      <formula>$J$11=$AI$3</formula>
    </cfRule>
    <cfRule type="expression" dxfId="777" priority="63">
      <formula>$J$11=$AI$2</formula>
    </cfRule>
  </conditionalFormatting>
  <conditionalFormatting sqref="C26:M28 C30:C60 G29:H60">
    <cfRule type="expression" dxfId="776" priority="61">
      <formula>$J$10=$AG$3</formula>
    </cfRule>
  </conditionalFormatting>
  <conditionalFormatting sqref="J29:J60">
    <cfRule type="expression" dxfId="775" priority="64">
      <formula>OR($E$16=$AD$3,AND($AE$2="電気",$J$11=$AI$4))</formula>
    </cfRule>
  </conditionalFormatting>
  <conditionalFormatting sqref="C29">
    <cfRule type="expression" dxfId="774" priority="55">
      <formula>$J$10=$AG$3</formula>
    </cfRule>
  </conditionalFormatting>
  <conditionalFormatting sqref="C61">
    <cfRule type="expression" dxfId="773" priority="43">
      <formula>$J$10=$AG$3</formula>
    </cfRule>
  </conditionalFormatting>
  <conditionalFormatting sqref="J8:J9">
    <cfRule type="expression" dxfId="772" priority="34">
      <formula>$J$7=$AF$3</formula>
    </cfRule>
  </conditionalFormatting>
  <conditionalFormatting sqref="J18:J19 L18:L19">
    <cfRule type="expression" dxfId="771" priority="31">
      <formula>AND($P$29="",$J$10=$AG$3)</formula>
    </cfRule>
  </conditionalFormatting>
  <conditionalFormatting sqref="C25:G25 K25">
    <cfRule type="expression" dxfId="770" priority="26">
      <formula>$J$10=$AG$3</formula>
    </cfRule>
  </conditionalFormatting>
  <conditionalFormatting sqref="H25">
    <cfRule type="expression" dxfId="769" priority="23">
      <formula>$J$10=$AG$3</formula>
    </cfRule>
  </conditionalFormatting>
  <conditionalFormatting sqref="O25:Q25">
    <cfRule type="expression" dxfId="768" priority="20">
      <formula>$J$10=$AG$2</formula>
    </cfRule>
  </conditionalFormatting>
  <conditionalFormatting sqref="P14:Q14">
    <cfRule type="expression" dxfId="767" priority="19">
      <formula>$P$14&lt;=0</formula>
    </cfRule>
  </conditionalFormatting>
  <conditionalFormatting sqref="I61:L61">
    <cfRule type="expression" dxfId="766" priority="12">
      <formula>$J$10=$AG$3</formula>
    </cfRule>
  </conditionalFormatting>
  <conditionalFormatting sqref="I29:M60">
    <cfRule type="expression" dxfId="765" priority="11">
      <formula>$J$10=$AG$3</formula>
    </cfRule>
  </conditionalFormatting>
  <conditionalFormatting sqref="M61">
    <cfRule type="expression" dxfId="764" priority="9">
      <formula>$J$10=$AG$3</formula>
    </cfRule>
  </conditionalFormatting>
  <conditionalFormatting sqref="R29:R61 T29:V61">
    <cfRule type="expression" dxfId="763" priority="6">
      <formula>$J$10=$AG$2</formula>
    </cfRule>
  </conditionalFormatting>
  <conditionalFormatting sqref="D29:F60">
    <cfRule type="expression" dxfId="762" priority="5">
      <formula>$J$10=$AG$3</formula>
    </cfRule>
  </conditionalFormatting>
  <conditionalFormatting sqref="S29:S61">
    <cfRule type="expression" dxfId="761" priority="4">
      <formula>$J$10=$AG$2</formula>
    </cfRule>
  </conditionalFormatting>
  <conditionalFormatting sqref="H11:L11 I13:L13 J12:L12 J14:L14">
    <cfRule type="expression" dxfId="760" priority="2">
      <formula>$AE$2="電気以外"</formula>
    </cfRule>
  </conditionalFormatting>
  <conditionalFormatting sqref="I13:L14">
    <cfRule type="expression" dxfId="759" priority="3">
      <formula>$J$11=$AI$2</formula>
    </cfRule>
  </conditionalFormatting>
  <conditionalFormatting sqref="H11:L14">
    <cfRule type="expression" dxfId="758" priority="1">
      <formula>$J$10=$AG$3</formula>
    </cfRule>
  </conditionalFormatting>
  <conditionalFormatting sqref="K25:K28 T25:T28">
    <cfRule type="expression" dxfId="757" priority="772">
      <formula>$E$15=$AD$3</formula>
    </cfRule>
  </conditionalFormatting>
  <conditionalFormatting sqref="L26 L27:M28">
    <cfRule type="expression" dxfId="756" priority="773">
      <formula>$E$15=$AD$2</formula>
    </cfRule>
  </conditionalFormatting>
  <conditionalFormatting sqref="H26:I28 H29:H60">
    <cfRule type="expression" dxfId="755" priority="775">
      <formula>AND($E$13&lt;&gt;"",$AE$2&lt;&gt;"電気")</formula>
    </cfRule>
    <cfRule type="expression" dxfId="754" priority="776">
      <formula>$J$11=$AI$3</formula>
    </cfRule>
    <cfRule type="expression" dxfId="753" priority="777">
      <formula>$J$11=$AI$2</formula>
    </cfRule>
  </conditionalFormatting>
  <conditionalFormatting sqref="J26:J28 K25">
    <cfRule type="expression" dxfId="752" priority="782">
      <formula>OR($E$15=$AD$3,AND($AE$2="電気",$J$11=$AI$4))</formula>
    </cfRule>
  </conditionalFormatting>
  <conditionalFormatting sqref="R9:R10">
    <cfRule type="expression" dxfId="751" priority="783">
      <formula>OR($E$16=$AD$2,$E$16="")</formula>
    </cfRule>
  </conditionalFormatting>
  <conditionalFormatting sqref="R13:R14">
    <cfRule type="expression" dxfId="750" priority="784">
      <formula>OR($E$16=$AD$2,$E$16="")</formula>
    </cfRule>
  </conditionalFormatting>
  <dataValidations count="15">
    <dataValidation type="list" allowBlank="1" showInputMessage="1" showErrorMessage="1" sqref="J14" xr:uid="{24DFEEB8-3C78-4A74-9503-DBE68825E320}">
      <formula1>$AH$2:$AH$3</formula1>
    </dataValidation>
    <dataValidation type="list" allowBlank="1" showInputMessage="1" showErrorMessage="1" sqref="AI46:AI66 T29" xr:uid="{578E56F3-2FEB-4E8C-B54E-270633FB9D53}">
      <formula1>$AK$2:$AK$3</formula1>
    </dataValidation>
    <dataValidation type="list" allowBlank="1" showInputMessage="1" showErrorMessage="1" sqref="J7" xr:uid="{589D6079-9C7E-4288-868B-7B315D29164A}">
      <formula1>$AF$2:$AF$3</formula1>
    </dataValidation>
    <dataValidation type="list" allowBlank="1" showInputMessage="1" showErrorMessage="1" sqref="E16" xr:uid="{68B54CED-4D8F-4263-B056-3B65E01CB6ED}">
      <formula1>$AD$2:$AD$3</formula1>
    </dataValidation>
    <dataValidation type="list" allowBlank="1" showInputMessage="1" showErrorMessage="1" sqref="J10:L10" xr:uid="{CE5F779B-A1AF-4A98-8567-108AB4F7FC42}">
      <formula1>$AG$2:$AG$3</formula1>
    </dataValidation>
    <dataValidation type="decimal" operator="greaterThanOrEqual" allowBlank="1" showInputMessage="1" showErrorMessage="1" sqref="AG46:AG66 K14" xr:uid="{26ED287D-8DD9-4D92-83C0-598F6C77D639}">
      <formula1>0</formula1>
    </dataValidation>
    <dataValidation operator="greaterThanOrEqual" allowBlank="1" showInputMessage="1" showErrorMessage="1" sqref="Q17 U7:U8" xr:uid="{4FC299F4-022F-4D81-86AC-A9D0DD75D060}"/>
    <dataValidation type="decimal" operator="greaterThanOrEqual" allowBlank="1" showInputMessage="1" showErrorMessage="1" error="数値を入力してください" sqref="P17" xr:uid="{DF00BD4A-0CE2-4995-B899-517809F9EE45}">
      <formula1>0</formula1>
    </dataValidation>
    <dataValidation operator="greaterThanOrEqual" allowBlank="1" showInputMessage="1" showErrorMessage="1" error="数値を入力してください" sqref="N17:O20" xr:uid="{CAB6E7F5-B12C-446A-9172-67A0D9C32D61}"/>
    <dataValidation type="list" allowBlank="1" showInputMessage="1" showErrorMessage="1" sqref="J11" xr:uid="{6F316B8E-3E62-493F-9342-AA8978DA30FC}">
      <formula1>$AI$2:$AI$4</formula1>
    </dataValidation>
    <dataValidation type="decimal" allowBlank="1" showInputMessage="1" showErrorMessage="1" sqref="K29:K60 L14" xr:uid="{EFC297B4-6A84-4123-B1FD-2A32324D71F2}">
      <formula1>0</formula1>
      <formula2>1</formula2>
    </dataValidation>
    <dataValidation type="decimal" operator="greaterThanOrEqual" allowBlank="1" showInputMessage="1" showErrorMessage="1" errorTitle="入力エラー" error="入力した数値がマイナスになっています。_x000a_正しい値を入力してください。" sqref="J29:J60 L29:L60 R29:R60 U29:U60" xr:uid="{9D1BDAD4-1D20-4003-A6FD-6CED91BF47D9}">
      <formula1>0</formula1>
    </dataValidation>
    <dataValidation type="decimal" allowBlank="1" showInputMessage="1" showErrorMessage="1" errorTitle="入力エラー" error="入力した数値がマイナスまたは１より大きくなっています。_x000a_0～1の値を入力してください。" sqref="T30:T60" xr:uid="{58517F97-A684-45B1-9421-6947526202AD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4C4955F3-8B77-4FF9-BDB5-20AEC85850E1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AD19F794-0B2A-4BF3-9673-F6449B57F894}">
      <formula1>0</formula1>
    </dataValidation>
  </dataValidations>
  <printOptions horizontalCentered="1"/>
  <pageMargins left="0" right="0" top="0" bottom="0" header="0" footer="1.1417322834645669"/>
  <pageSetup paperSize="8" scale="54" fitToHeight="0" orientation="landscape" r:id="rId1"/>
  <rowBreaks count="1" manualBreakCount="1">
    <brk id="63" max="23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CE6DA4D-DDA9-4DDA-A50E-E6654DCE2013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93BE8E08-58A5-4740-9D5A-2251E2B24105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DDB57298-B1DE-4F15-AB41-9678D81FB094}">
          <x14:formula1>
            <xm:f>プルダウンリスト!$E$2:$E$4</xm:f>
          </x14:formula1>
          <xm:sqref>E14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ADA17-9633-4495-A867-F5018E6E74F8}">
  <dimension ref="B1:K39"/>
  <sheetViews>
    <sheetView zoomScaleNormal="100" workbookViewId="0"/>
  </sheetViews>
  <sheetFormatPr defaultColWidth="9.23046875" defaultRowHeight="14" x14ac:dyDescent="0.35"/>
  <cols>
    <col min="1" max="1" width="9.23046875" style="104"/>
    <col min="2" max="2" width="6.69140625" style="104" customWidth="1"/>
    <col min="3" max="3" width="13.4609375" style="147" customWidth="1"/>
    <col min="4" max="4" width="33.84375" style="140" customWidth="1"/>
    <col min="5" max="5" width="75.69140625" style="104" customWidth="1"/>
    <col min="6" max="9" width="9.23046875" style="104"/>
    <col min="10" max="10" width="11.23046875" style="104" customWidth="1"/>
    <col min="11" max="16384" width="9.23046875" style="104"/>
  </cols>
  <sheetData>
    <row r="1" spans="2:5" ht="32" customHeight="1" x14ac:dyDescent="0.35">
      <c r="B1" s="137" t="s">
        <v>187</v>
      </c>
      <c r="C1" s="137" t="s">
        <v>188</v>
      </c>
      <c r="D1" s="141" t="s">
        <v>189</v>
      </c>
      <c r="E1" s="137" t="s">
        <v>190</v>
      </c>
    </row>
    <row r="2" spans="2:5" s="273" customFormat="1" ht="32.5" customHeight="1" x14ac:dyDescent="0.35">
      <c r="B2" s="205" t="s">
        <v>309</v>
      </c>
      <c r="C2" s="145" t="s">
        <v>191</v>
      </c>
      <c r="D2" s="206" t="s">
        <v>193</v>
      </c>
      <c r="E2" s="206" t="s">
        <v>313</v>
      </c>
    </row>
    <row r="3" spans="2:5" s="273" customFormat="1" ht="32.5" customHeight="1" x14ac:dyDescent="0.35">
      <c r="B3" s="205">
        <v>1</v>
      </c>
      <c r="C3" s="145" t="s">
        <v>191</v>
      </c>
      <c r="D3" s="206" t="s">
        <v>90</v>
      </c>
      <c r="E3" s="206" t="s">
        <v>332</v>
      </c>
    </row>
    <row r="4" spans="2:5" s="273" customFormat="1" ht="32.5" customHeight="1" x14ac:dyDescent="0.35">
      <c r="B4" s="205">
        <v>2</v>
      </c>
      <c r="C4" s="145" t="s">
        <v>191</v>
      </c>
      <c r="D4" s="206" t="s">
        <v>34</v>
      </c>
      <c r="E4" s="206" t="s">
        <v>314</v>
      </c>
    </row>
    <row r="5" spans="2:5" s="273" customFormat="1" ht="32.5" customHeight="1" x14ac:dyDescent="0.35">
      <c r="B5" s="205">
        <v>3</v>
      </c>
      <c r="C5" s="145" t="s">
        <v>191</v>
      </c>
      <c r="D5" s="206" t="s">
        <v>192</v>
      </c>
      <c r="E5" s="206" t="s">
        <v>315</v>
      </c>
    </row>
    <row r="6" spans="2:5" s="273" customFormat="1" ht="32.5" customHeight="1" x14ac:dyDescent="0.35">
      <c r="B6" s="205">
        <v>4</v>
      </c>
      <c r="C6" s="145" t="s">
        <v>191</v>
      </c>
      <c r="D6" s="206" t="s">
        <v>92</v>
      </c>
      <c r="E6" s="206" t="s">
        <v>317</v>
      </c>
    </row>
    <row r="7" spans="2:5" s="273" customFormat="1" ht="32.5" customHeight="1" x14ac:dyDescent="0.35">
      <c r="B7" s="205">
        <v>5</v>
      </c>
      <c r="C7" s="145" t="s">
        <v>191</v>
      </c>
      <c r="D7" s="206" t="s">
        <v>254</v>
      </c>
      <c r="E7" s="206" t="s">
        <v>316</v>
      </c>
    </row>
    <row r="8" spans="2:5" s="273" customFormat="1" ht="32.5" customHeight="1" x14ac:dyDescent="0.35">
      <c r="B8" s="205">
        <v>6</v>
      </c>
      <c r="C8" s="145" t="s">
        <v>191</v>
      </c>
      <c r="D8" s="206" t="s">
        <v>44</v>
      </c>
      <c r="E8" s="206" t="s">
        <v>318</v>
      </c>
    </row>
    <row r="9" spans="2:5" s="273" customFormat="1" ht="88" customHeight="1" x14ac:dyDescent="0.35">
      <c r="B9" s="205">
        <v>7</v>
      </c>
      <c r="C9" s="145" t="s">
        <v>191</v>
      </c>
      <c r="D9" s="206" t="s">
        <v>218</v>
      </c>
      <c r="E9" s="206" t="s">
        <v>319</v>
      </c>
    </row>
    <row r="10" spans="2:5" s="273" customFormat="1" ht="51.5" customHeight="1" x14ac:dyDescent="0.35">
      <c r="B10" s="205">
        <v>8</v>
      </c>
      <c r="C10" s="145" t="s">
        <v>191</v>
      </c>
      <c r="D10" s="206" t="s">
        <v>2</v>
      </c>
      <c r="E10" s="206" t="s">
        <v>336</v>
      </c>
    </row>
    <row r="11" spans="2:5" s="273" customFormat="1" ht="70" customHeight="1" x14ac:dyDescent="0.35">
      <c r="B11" s="205">
        <v>9</v>
      </c>
      <c r="C11" s="145" t="s">
        <v>191</v>
      </c>
      <c r="D11" s="206" t="s">
        <v>3</v>
      </c>
      <c r="E11" s="206" t="s">
        <v>320</v>
      </c>
    </row>
    <row r="12" spans="2:5" s="273" customFormat="1" ht="186" customHeight="1" x14ac:dyDescent="0.35">
      <c r="B12" s="205">
        <v>10</v>
      </c>
      <c r="C12" s="145" t="s">
        <v>191</v>
      </c>
      <c r="D12" s="206" t="s">
        <v>219</v>
      </c>
      <c r="E12" s="206" t="s">
        <v>340</v>
      </c>
    </row>
    <row r="13" spans="2:5" s="273" customFormat="1" ht="32" customHeight="1" x14ac:dyDescent="0.35">
      <c r="B13" s="205">
        <v>11</v>
      </c>
      <c r="C13" s="145" t="s">
        <v>191</v>
      </c>
      <c r="D13" s="206" t="s">
        <v>221</v>
      </c>
      <c r="E13" s="206" t="s">
        <v>321</v>
      </c>
    </row>
    <row r="14" spans="2:5" s="273" customFormat="1" ht="45.5" customHeight="1" x14ac:dyDescent="0.35">
      <c r="B14" s="205">
        <v>12</v>
      </c>
      <c r="C14" s="145" t="s">
        <v>191</v>
      </c>
      <c r="D14" s="206" t="s">
        <v>51</v>
      </c>
      <c r="E14" s="206" t="s">
        <v>275</v>
      </c>
    </row>
    <row r="15" spans="2:5" s="273" customFormat="1" ht="149.5" customHeight="1" x14ac:dyDescent="0.35">
      <c r="B15" s="205">
        <v>13</v>
      </c>
      <c r="C15" s="145" t="s">
        <v>191</v>
      </c>
      <c r="D15" s="206" t="s">
        <v>261</v>
      </c>
      <c r="E15" s="206" t="s">
        <v>327</v>
      </c>
    </row>
    <row r="16" spans="2:5" s="273" customFormat="1" ht="75" customHeight="1" x14ac:dyDescent="0.35">
      <c r="B16" s="205">
        <v>14</v>
      </c>
      <c r="C16" s="145" t="s">
        <v>191</v>
      </c>
      <c r="D16" s="206" t="s">
        <v>276</v>
      </c>
      <c r="E16" s="206" t="s">
        <v>299</v>
      </c>
    </row>
    <row r="17" spans="2:11" s="273" customFormat="1" ht="32.5" customHeight="1" x14ac:dyDescent="0.35">
      <c r="B17" s="205">
        <v>15</v>
      </c>
      <c r="C17" s="145" t="s">
        <v>191</v>
      </c>
      <c r="D17" s="206" t="s">
        <v>197</v>
      </c>
      <c r="E17" s="206" t="s">
        <v>293</v>
      </c>
    </row>
    <row r="18" spans="2:11" s="273" customFormat="1" ht="32.5" customHeight="1" x14ac:dyDescent="0.35">
      <c r="B18" s="205">
        <v>16</v>
      </c>
      <c r="C18" s="145" t="s">
        <v>191</v>
      </c>
      <c r="D18" s="206" t="s">
        <v>329</v>
      </c>
      <c r="E18" s="206" t="s">
        <v>194</v>
      </c>
    </row>
    <row r="19" spans="2:11" s="273" customFormat="1" ht="32.5" customHeight="1" x14ac:dyDescent="0.35">
      <c r="B19" s="205">
        <v>17</v>
      </c>
      <c r="C19" s="145" t="s">
        <v>191</v>
      </c>
      <c r="D19" s="206" t="s">
        <v>228</v>
      </c>
      <c r="E19" s="206" t="s">
        <v>248</v>
      </c>
    </row>
    <row r="20" spans="2:11" s="273" customFormat="1" ht="45.5" customHeight="1" x14ac:dyDescent="0.35">
      <c r="B20" s="205">
        <v>18</v>
      </c>
      <c r="C20" s="145" t="s">
        <v>191</v>
      </c>
      <c r="D20" s="206" t="s">
        <v>247</v>
      </c>
      <c r="E20" s="206" t="s">
        <v>278</v>
      </c>
    </row>
    <row r="21" spans="2:11" ht="32" customHeight="1" x14ac:dyDescent="0.35">
      <c r="C21" s="104"/>
      <c r="D21" s="139"/>
      <c r="E21" s="139"/>
    </row>
    <row r="22" spans="2:11" ht="32" customHeight="1" x14ac:dyDescent="0.35">
      <c r="C22" s="104"/>
      <c r="E22" s="140"/>
    </row>
    <row r="23" spans="2:11" ht="32" customHeight="1" x14ac:dyDescent="0.35">
      <c r="C23" s="104"/>
      <c r="E23" s="140"/>
    </row>
    <row r="24" spans="2:11" ht="32" customHeight="1" x14ac:dyDescent="0.35">
      <c r="B24" s="137" t="s">
        <v>187</v>
      </c>
      <c r="C24" s="137" t="s">
        <v>188</v>
      </c>
      <c r="D24" s="141" t="s">
        <v>189</v>
      </c>
      <c r="E24" s="141" t="s">
        <v>190</v>
      </c>
    </row>
    <row r="25" spans="2:11" s="273" customFormat="1" ht="32" customHeight="1" x14ac:dyDescent="0.35">
      <c r="B25" s="207">
        <v>19</v>
      </c>
      <c r="C25" s="145" t="s">
        <v>198</v>
      </c>
      <c r="D25" s="206" t="s">
        <v>301</v>
      </c>
      <c r="E25" s="206" t="s">
        <v>325</v>
      </c>
    </row>
    <row r="26" spans="2:11" s="273" customFormat="1" ht="32" customHeight="1" x14ac:dyDescent="0.35">
      <c r="B26" s="207">
        <v>20</v>
      </c>
      <c r="C26" s="145" t="s">
        <v>198</v>
      </c>
      <c r="D26" s="206" t="s">
        <v>302</v>
      </c>
      <c r="E26" s="206" t="s">
        <v>330</v>
      </c>
    </row>
    <row r="27" spans="2:11" s="273" customFormat="1" ht="166" customHeight="1" x14ac:dyDescent="0.35">
      <c r="B27" s="207">
        <v>21</v>
      </c>
      <c r="C27" s="145" t="s">
        <v>198</v>
      </c>
      <c r="D27" s="206" t="s">
        <v>292</v>
      </c>
      <c r="E27" s="206" t="s">
        <v>303</v>
      </c>
      <c r="I27" s="125"/>
      <c r="J27" s="125"/>
      <c r="K27" s="142"/>
    </row>
    <row r="28" spans="2:11" s="273" customFormat="1" ht="46" customHeight="1" x14ac:dyDescent="0.35">
      <c r="B28" s="207">
        <v>22</v>
      </c>
      <c r="C28" s="145" t="s">
        <v>198</v>
      </c>
      <c r="D28" s="206" t="s">
        <v>277</v>
      </c>
      <c r="E28" s="206" t="s">
        <v>331</v>
      </c>
    </row>
    <row r="29" spans="2:11" s="273" customFormat="1" ht="241.5" customHeight="1" x14ac:dyDescent="0.35">
      <c r="B29" s="207">
        <v>23</v>
      </c>
      <c r="C29" s="145" t="s">
        <v>198</v>
      </c>
      <c r="D29" s="206" t="s">
        <v>263</v>
      </c>
      <c r="E29" s="206" t="s">
        <v>338</v>
      </c>
    </row>
    <row r="30" spans="2:11" s="273" customFormat="1" ht="46" customHeight="1" x14ac:dyDescent="0.35">
      <c r="B30" s="207">
        <v>24</v>
      </c>
      <c r="C30" s="145" t="s">
        <v>198</v>
      </c>
      <c r="D30" s="206" t="s">
        <v>196</v>
      </c>
      <c r="E30" s="206" t="s">
        <v>337</v>
      </c>
    </row>
    <row r="31" spans="2:11" x14ac:dyDescent="0.35">
      <c r="C31" s="104"/>
    </row>
    <row r="36" spans="3:5" x14ac:dyDescent="0.35">
      <c r="C36" s="148"/>
      <c r="D36" s="144"/>
      <c r="E36" s="143"/>
    </row>
    <row r="37" spans="3:5" x14ac:dyDescent="0.35">
      <c r="C37" s="148"/>
      <c r="D37" s="144"/>
      <c r="E37" s="143"/>
    </row>
    <row r="38" spans="3:5" x14ac:dyDescent="0.35">
      <c r="C38" s="148"/>
      <c r="D38" s="144"/>
      <c r="E38" s="143"/>
    </row>
    <row r="39" spans="3:5" x14ac:dyDescent="0.35">
      <c r="C39" s="148"/>
      <c r="D39" s="144"/>
      <c r="E39" s="143"/>
    </row>
  </sheetData>
  <phoneticPr fontId="4"/>
  <dataValidations count="1">
    <dataValidation type="list" allowBlank="1" showInputMessage="1" showErrorMessage="1" sqref="C36:C39 I27 C2:C20 C25:C30" xr:uid="{598E2763-6346-463F-A749-6302603D4DFF}">
      <formula1>"基本情報,ロガー計測情報,積算計測情報,ロガー/積算計測情報"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B17C9E-AF55-435B-8829-C757967B7E2C}">
  <sheetPr>
    <tabColor theme="7" tint="-0.499984740745262"/>
    <pageSetUpPr fitToPage="1"/>
  </sheetPr>
  <dimension ref="A2:P805"/>
  <sheetViews>
    <sheetView showGridLines="0" view="pageBreakPreview" zoomScale="70" zoomScaleNormal="25" zoomScaleSheetLayoutView="70" workbookViewId="0"/>
  </sheetViews>
  <sheetFormatPr defaultColWidth="11.07421875" defaultRowHeight="15" customHeight="1" x14ac:dyDescent="0.35"/>
  <cols>
    <col min="1" max="1" width="2.53515625" style="104" customWidth="1"/>
    <col min="2" max="3" width="7.15234375" style="104" customWidth="1"/>
    <col min="4" max="4" width="16.69140625" style="104" customWidth="1"/>
    <col min="5" max="6" width="17.53515625" style="104" customWidth="1"/>
    <col min="7" max="7" width="6" style="147" customWidth="1"/>
    <col min="8" max="8" width="14.07421875" style="104" customWidth="1"/>
    <col min="9" max="10" width="9.69140625" style="104" customWidth="1"/>
    <col min="11" max="11" width="8.69140625" style="104" customWidth="1"/>
    <col min="12" max="12" width="9.69140625" style="104" customWidth="1"/>
    <col min="13" max="13" width="15.84375" style="104" customWidth="1"/>
    <col min="14" max="14" width="10.4609375" style="104" customWidth="1"/>
    <col min="15" max="15" width="3.4609375" style="104" customWidth="1"/>
    <col min="16" max="16" width="2.53515625" style="104" customWidth="1"/>
    <col min="17" max="20" width="7.23046875" style="104" bestFit="1" customWidth="1"/>
    <col min="21" max="21" width="8.23046875" style="104" bestFit="1" customWidth="1"/>
    <col min="22" max="22" width="7.84375" style="104" bestFit="1" customWidth="1"/>
    <col min="23" max="26" width="7.23046875" style="104" bestFit="1" customWidth="1"/>
    <col min="27" max="16384" width="11.07421875" style="104"/>
  </cols>
  <sheetData>
    <row r="2" spans="1:16" s="228" customFormat="1" ht="59.5" customHeight="1" x14ac:dyDescent="0.35">
      <c r="B2" s="584" t="s">
        <v>282</v>
      </c>
      <c r="C2" s="584"/>
      <c r="D2" s="584"/>
      <c r="E2" s="584"/>
      <c r="F2" s="584"/>
      <c r="G2" s="584"/>
      <c r="H2" s="584"/>
      <c r="I2" s="584"/>
      <c r="J2" s="584"/>
      <c r="K2" s="584"/>
      <c r="L2" s="584"/>
      <c r="M2" s="584"/>
      <c r="N2" s="584"/>
    </row>
    <row r="3" spans="1:16" ht="19.5" customHeight="1" x14ac:dyDescent="0.35">
      <c r="A3" s="160"/>
    </row>
    <row r="4" spans="1:16" s="167" customFormat="1" ht="40" customHeight="1" x14ac:dyDescent="0.35">
      <c r="B4" s="585" t="s">
        <v>193</v>
      </c>
      <c r="C4" s="586"/>
      <c r="D4" s="587"/>
      <c r="E4" s="581" t="str">
        <f>IF(入力様式【No.1】!$E$2="","",入力様式【No.1】!$E$2)</f>
        <v/>
      </c>
      <c r="F4" s="583"/>
      <c r="G4" s="245"/>
      <c r="H4" s="588"/>
      <c r="I4" s="588"/>
      <c r="J4" s="588"/>
      <c r="K4" s="588"/>
      <c r="L4" s="589"/>
      <c r="M4" s="589"/>
      <c r="N4" s="589"/>
    </row>
    <row r="5" spans="1:16" ht="18.75" customHeight="1" x14ac:dyDescent="0.35">
      <c r="A5" s="160"/>
      <c r="B5" s="191"/>
      <c r="C5" s="191"/>
      <c r="D5" s="191"/>
      <c r="E5" s="191"/>
      <c r="F5" s="191"/>
      <c r="G5" s="162"/>
      <c r="H5" s="160"/>
      <c r="I5" s="160"/>
      <c r="J5" s="160"/>
      <c r="L5" s="160"/>
      <c r="M5" s="160"/>
      <c r="N5" s="160"/>
    </row>
    <row r="6" spans="1:16" s="161" customFormat="1" ht="26" customHeight="1" x14ac:dyDescent="0.35">
      <c r="B6" s="161" t="s">
        <v>30</v>
      </c>
      <c r="E6" s="247"/>
      <c r="F6" s="247"/>
      <c r="G6" s="247"/>
      <c r="H6" s="161" t="s">
        <v>91</v>
      </c>
    </row>
    <row r="7" spans="1:16" s="167" customFormat="1" ht="40" customHeight="1" x14ac:dyDescent="0.35">
      <c r="B7" s="578" t="s">
        <v>32</v>
      </c>
      <c r="C7" s="579"/>
      <c r="D7" s="580"/>
      <c r="E7" s="543" t="str">
        <f>IF(入力様式【No.1】!$F$7="","",入力様式【No.1】!$E$7&amp;入力様式【No.1】!$F$7)</f>
        <v/>
      </c>
      <c r="F7" s="577"/>
      <c r="G7" s="245"/>
      <c r="H7" s="578" t="s">
        <v>40</v>
      </c>
      <c r="I7" s="579"/>
      <c r="J7" s="579"/>
      <c r="K7" s="580"/>
      <c r="L7" s="581" t="str">
        <f>IF(入力様式【No.1】!$E$12="","",入力様式【No.1】!$E$12)</f>
        <v/>
      </c>
      <c r="M7" s="582"/>
      <c r="N7" s="583"/>
    </row>
    <row r="8" spans="1:16" s="167" customFormat="1" ht="40" customHeight="1" x14ac:dyDescent="0.35">
      <c r="B8" s="578" t="s">
        <v>199</v>
      </c>
      <c r="C8" s="579"/>
      <c r="D8" s="580"/>
      <c r="E8" s="543" t="str">
        <f>IF(入力様式【No.1】!$E$8="","",入力様式【No.1】!$E$8)</f>
        <v/>
      </c>
      <c r="F8" s="577"/>
      <c r="G8" s="245"/>
      <c r="H8" s="521" t="s">
        <v>255</v>
      </c>
      <c r="I8" s="522"/>
      <c r="J8" s="522"/>
      <c r="K8" s="523"/>
      <c r="L8" s="581" t="str">
        <f>IF(入力様式【No.1】!$E$13="","",入力様式【No.1】!$E$13)</f>
        <v/>
      </c>
      <c r="M8" s="582"/>
      <c r="N8" s="583"/>
    </row>
    <row r="9" spans="1:16" s="167" customFormat="1" ht="40" customHeight="1" x14ac:dyDescent="0.35">
      <c r="B9" s="578" t="s">
        <v>35</v>
      </c>
      <c r="C9" s="579"/>
      <c r="D9" s="580"/>
      <c r="E9" s="543" t="str">
        <f>IF(入力様式【No.1】!$E$9="","",入力様式【No.1】!$E$9)</f>
        <v/>
      </c>
      <c r="F9" s="577"/>
      <c r="G9" s="245"/>
      <c r="H9" s="578" t="s">
        <v>44</v>
      </c>
      <c r="I9" s="579"/>
      <c r="J9" s="579"/>
      <c r="K9" s="580"/>
      <c r="L9" s="581" t="str">
        <f>IF(入力様式【No.1】!$E$14="","",入力様式【No.1】!$E$14)</f>
        <v/>
      </c>
      <c r="M9" s="582"/>
      <c r="N9" s="583"/>
      <c r="P9" s="246"/>
    </row>
    <row r="10" spans="1:16" ht="23.5" customHeight="1" x14ac:dyDescent="0.35">
      <c r="A10" s="160"/>
      <c r="B10" s="160"/>
      <c r="C10" s="160"/>
      <c r="D10" s="160"/>
      <c r="E10" s="162"/>
      <c r="F10" s="162"/>
      <c r="G10" s="162"/>
      <c r="H10" s="192"/>
      <c r="I10" s="192"/>
      <c r="J10" s="160"/>
      <c r="K10" s="160"/>
      <c r="L10" s="160"/>
      <c r="M10" s="160"/>
      <c r="N10" s="160"/>
    </row>
    <row r="11" spans="1:16" s="161" customFormat="1" ht="26" customHeight="1" x14ac:dyDescent="0.35">
      <c r="B11" s="161" t="s">
        <v>31</v>
      </c>
      <c r="D11" s="247"/>
      <c r="E11" s="247"/>
      <c r="F11" s="247"/>
      <c r="G11" s="247"/>
    </row>
    <row r="12" spans="1:16" s="167" customFormat="1" ht="40" customHeight="1" x14ac:dyDescent="0.35">
      <c r="B12" s="545" t="s">
        <v>99</v>
      </c>
      <c r="C12" s="546"/>
      <c r="D12" s="240" t="s">
        <v>100</v>
      </c>
      <c r="E12" s="566" t="str">
        <f>IF(入力様式【No.1】!$J$7="","",入力様式【No.1】!$J$7)</f>
        <v/>
      </c>
      <c r="F12" s="567"/>
      <c r="G12" s="567"/>
      <c r="H12" s="567"/>
      <c r="I12" s="567"/>
      <c r="J12" s="567"/>
      <c r="K12" s="567"/>
      <c r="L12" s="567"/>
      <c r="M12" s="567"/>
      <c r="N12" s="568"/>
    </row>
    <row r="13" spans="1:16" s="167" customFormat="1" ht="40" customHeight="1" x14ac:dyDescent="0.35">
      <c r="B13" s="547"/>
      <c r="C13" s="548"/>
      <c r="D13" s="240" t="s">
        <v>85</v>
      </c>
      <c r="E13" s="566" t="str">
        <f>IF(入力様式【No.1】!$J$8="","",入力様式【No.1】!$J$8)</f>
        <v/>
      </c>
      <c r="F13" s="567"/>
      <c r="G13" s="567"/>
      <c r="H13" s="567"/>
      <c r="I13" s="567"/>
      <c r="J13" s="567"/>
      <c r="K13" s="567"/>
      <c r="L13" s="567"/>
      <c r="M13" s="567"/>
      <c r="N13" s="568"/>
    </row>
    <row r="14" spans="1:16" s="167" customFormat="1" ht="40" customHeight="1" x14ac:dyDescent="0.35">
      <c r="B14" s="549"/>
      <c r="C14" s="550"/>
      <c r="D14" s="240" t="s">
        <v>86</v>
      </c>
      <c r="E14" s="566" t="str">
        <f>IF(入力様式【No.1】!$J$9="","",入力様式【No.1】!$J$9)</f>
        <v/>
      </c>
      <c r="F14" s="567"/>
      <c r="G14" s="567"/>
      <c r="H14" s="567"/>
      <c r="I14" s="567"/>
      <c r="J14" s="567"/>
      <c r="K14" s="567"/>
      <c r="L14" s="567"/>
      <c r="M14" s="567"/>
      <c r="N14" s="568"/>
    </row>
    <row r="15" spans="1:16" s="167" customFormat="1" ht="40" customHeight="1" x14ac:dyDescent="0.35">
      <c r="B15" s="521" t="s">
        <v>3</v>
      </c>
      <c r="C15" s="522"/>
      <c r="D15" s="523"/>
      <c r="E15" s="566" t="str">
        <f>IF(入力様式【No.1】!$J$10="","",入力様式【No.1】!$J$10)</f>
        <v/>
      </c>
      <c r="F15" s="567"/>
      <c r="G15" s="567"/>
      <c r="H15" s="567"/>
      <c r="I15" s="567"/>
      <c r="J15" s="567"/>
      <c r="K15" s="567"/>
      <c r="L15" s="567"/>
      <c r="M15" s="567"/>
      <c r="N15" s="568"/>
      <c r="P15" s="246"/>
    </row>
    <row r="16" spans="1:16" s="167" customFormat="1" ht="40" customHeight="1" x14ac:dyDescent="0.35">
      <c r="B16" s="569" t="s">
        <v>306</v>
      </c>
      <c r="C16" s="570"/>
      <c r="D16" s="240" t="s">
        <v>102</v>
      </c>
      <c r="E16" s="566" t="str">
        <f>IF(入力様式【No.1】!$J$11="","",入力様式【No.1】!$J$11)</f>
        <v/>
      </c>
      <c r="F16" s="567"/>
      <c r="G16" s="567"/>
      <c r="H16" s="567"/>
      <c r="I16" s="567"/>
      <c r="J16" s="567"/>
      <c r="K16" s="567"/>
      <c r="L16" s="567"/>
      <c r="M16" s="567"/>
      <c r="N16" s="568"/>
      <c r="P16" s="246"/>
    </row>
    <row r="17" spans="1:16" s="167" customFormat="1" ht="40" customHeight="1" x14ac:dyDescent="0.35">
      <c r="B17" s="571"/>
      <c r="C17" s="572"/>
      <c r="D17" s="575" t="s">
        <v>104</v>
      </c>
      <c r="E17" s="505" t="s">
        <v>4</v>
      </c>
      <c r="F17" s="542"/>
      <c r="G17" s="506"/>
      <c r="H17" s="505" t="s">
        <v>41</v>
      </c>
      <c r="I17" s="542"/>
      <c r="J17" s="542"/>
      <c r="K17" s="506"/>
      <c r="L17" s="505" t="s">
        <v>42</v>
      </c>
      <c r="M17" s="542"/>
      <c r="N17" s="506"/>
      <c r="P17" s="246"/>
    </row>
    <row r="18" spans="1:16" s="167" customFormat="1" ht="40" customHeight="1" x14ac:dyDescent="0.35">
      <c r="B18" s="573"/>
      <c r="C18" s="574"/>
      <c r="D18" s="576"/>
      <c r="E18" s="543" t="str">
        <f>IF(入力様式【No.1】!$J$14="","",入力様式【No.1】!$J$14)</f>
        <v/>
      </c>
      <c r="F18" s="544"/>
      <c r="G18" s="577"/>
      <c r="H18" s="543" t="str">
        <f>IF(入力様式【No.1】!$K$14="","",入力様式【No.1】!$K$14)</f>
        <v/>
      </c>
      <c r="I18" s="544"/>
      <c r="J18" s="544"/>
      <c r="K18" s="577"/>
      <c r="L18" s="543" t="str">
        <f>IF(入力様式【No.1】!$L$14="","",入力様式【No.1】!$L$14)</f>
        <v/>
      </c>
      <c r="M18" s="544"/>
      <c r="N18" s="577"/>
    </row>
    <row r="19" spans="1:16" ht="23.5" customHeight="1" x14ac:dyDescent="0.35">
      <c r="A19" s="160"/>
      <c r="B19" s="160"/>
      <c r="C19" s="160"/>
      <c r="D19" s="160"/>
      <c r="E19" s="160"/>
      <c r="F19" s="160"/>
      <c r="G19" s="162"/>
      <c r="H19" s="160"/>
      <c r="I19" s="160"/>
      <c r="J19" s="160"/>
      <c r="K19" s="160"/>
      <c r="L19" s="160"/>
      <c r="M19" s="160"/>
      <c r="N19" s="160"/>
    </row>
    <row r="20" spans="1:16" s="161" customFormat="1" ht="26" customHeight="1" x14ac:dyDescent="0.35">
      <c r="B20" s="161" t="s">
        <v>105</v>
      </c>
      <c r="G20" s="247"/>
    </row>
    <row r="21" spans="1:16" s="167" customFormat="1" ht="40" customHeight="1" x14ac:dyDescent="0.35">
      <c r="B21" s="521" t="s">
        <v>221</v>
      </c>
      <c r="C21" s="522"/>
      <c r="D21" s="523"/>
      <c r="E21" s="539" t="str">
        <f>IF(入力様式【No.1】!$J$16="","",入力様式【No.1】!$J$16)</f>
        <v/>
      </c>
      <c r="F21" s="540"/>
      <c r="G21" s="541"/>
      <c r="H21" s="505" t="s">
        <v>220</v>
      </c>
      <c r="I21" s="542"/>
      <c r="J21" s="542"/>
      <c r="K21" s="506"/>
      <c r="L21" s="543" t="str">
        <f>IF(入力様式【No.1】!$P$12="","",入力様式【No.1】!$P$12)</f>
        <v/>
      </c>
      <c r="M21" s="544"/>
      <c r="N21" s="252" t="s">
        <v>57</v>
      </c>
    </row>
    <row r="22" spans="1:16" s="167" customFormat="1" ht="40" customHeight="1" x14ac:dyDescent="0.35">
      <c r="B22" s="545" t="s">
        <v>51</v>
      </c>
      <c r="C22" s="546"/>
      <c r="D22" s="255"/>
      <c r="E22" s="551" t="s">
        <v>46</v>
      </c>
      <c r="F22" s="552"/>
      <c r="G22" s="552"/>
      <c r="H22" s="553"/>
      <c r="I22" s="554" t="s">
        <v>52</v>
      </c>
      <c r="J22" s="551" t="s">
        <v>53</v>
      </c>
      <c r="K22" s="552"/>
      <c r="L22" s="552"/>
      <c r="M22" s="552"/>
      <c r="N22" s="553"/>
    </row>
    <row r="23" spans="1:16" s="167" customFormat="1" ht="40" customHeight="1" x14ac:dyDescent="0.35">
      <c r="B23" s="547"/>
      <c r="C23" s="548"/>
      <c r="D23" s="240" t="s">
        <v>58</v>
      </c>
      <c r="E23" s="557" t="str">
        <f>IF(入力様式【No.1】!$J$18="","",入力様式【No.1】!$J$18)</f>
        <v/>
      </c>
      <c r="F23" s="558"/>
      <c r="G23" s="558"/>
      <c r="H23" s="559"/>
      <c r="I23" s="555"/>
      <c r="J23" s="560" t="str">
        <f>IF(入力様式【No.1】!$L$18="","",入力様式【No.1】!$L$18)</f>
        <v/>
      </c>
      <c r="K23" s="561"/>
      <c r="L23" s="561"/>
      <c r="M23" s="561"/>
      <c r="N23" s="562"/>
    </row>
    <row r="24" spans="1:16" s="167" customFormat="1" ht="40" customHeight="1" x14ac:dyDescent="0.35">
      <c r="B24" s="549"/>
      <c r="C24" s="550"/>
      <c r="D24" s="240" t="s">
        <v>60</v>
      </c>
      <c r="E24" s="563" t="str">
        <f>IF(入力様式【No.1】!$J$19="","",入力様式【No.1】!$J$19)</f>
        <v/>
      </c>
      <c r="F24" s="564"/>
      <c r="G24" s="564"/>
      <c r="H24" s="565"/>
      <c r="I24" s="556"/>
      <c r="J24" s="563" t="str">
        <f>IF(入力様式【No.1】!$L$19="","",入力様式【No.1】!$L$19)</f>
        <v/>
      </c>
      <c r="K24" s="564"/>
      <c r="L24" s="564"/>
      <c r="M24" s="564"/>
      <c r="N24" s="565"/>
    </row>
    <row r="25" spans="1:16" s="167" customFormat="1" ht="40" customHeight="1" x14ac:dyDescent="0.35">
      <c r="B25" s="521" t="s">
        <v>61</v>
      </c>
      <c r="C25" s="522"/>
      <c r="D25" s="523"/>
      <c r="E25" s="524" t="str">
        <f>IF(入力様式【No.1】!$J$20="","",入力様式【No.1】!$J$20)</f>
        <v/>
      </c>
      <c r="F25" s="525"/>
      <c r="G25" s="256" t="s">
        <v>57</v>
      </c>
      <c r="H25" s="521" t="s">
        <v>62</v>
      </c>
      <c r="I25" s="522"/>
      <c r="J25" s="522"/>
      <c r="K25" s="523"/>
      <c r="L25" s="526" t="str">
        <f>IF(入力様式【No.1】!$J$21="","",入力様式【No.1】!$J$21)</f>
        <v/>
      </c>
      <c r="M25" s="527"/>
      <c r="N25" s="254" t="s">
        <v>74</v>
      </c>
    </row>
    <row r="26" spans="1:16" ht="23.5" customHeight="1" x14ac:dyDescent="0.35">
      <c r="A26" s="160"/>
      <c r="B26" s="160"/>
      <c r="C26" s="160"/>
      <c r="D26" s="160"/>
      <c r="E26" s="160"/>
      <c r="F26" s="160"/>
      <c r="G26" s="162"/>
      <c r="H26" s="160"/>
      <c r="I26" s="160"/>
      <c r="J26" s="160"/>
      <c r="K26" s="160"/>
      <c r="L26" s="160"/>
      <c r="M26" s="160"/>
      <c r="N26" s="160"/>
    </row>
    <row r="27" spans="1:16" s="161" customFormat="1" ht="26" customHeight="1" x14ac:dyDescent="0.35">
      <c r="B27" s="161" t="s">
        <v>260</v>
      </c>
      <c r="G27" s="247"/>
    </row>
    <row r="28" spans="1:16" s="167" customFormat="1" ht="40" customHeight="1" x14ac:dyDescent="0.35">
      <c r="B28" s="528" t="s">
        <v>307</v>
      </c>
      <c r="C28" s="529"/>
      <c r="D28" s="530"/>
      <c r="E28" s="531" t="str">
        <f>IF(入力様式【No.1】!$E$16="","",入力様式【No.1】!$E$16)</f>
        <v/>
      </c>
      <c r="F28" s="532"/>
      <c r="G28" s="533"/>
      <c r="H28" s="534" t="str">
        <f>IF(入力様式【No.1】!$N$10="","",入力様式【No.1】!$N$10)</f>
        <v/>
      </c>
      <c r="I28" s="535"/>
      <c r="J28" s="535"/>
      <c r="K28" s="536"/>
      <c r="L28" s="537" t="str">
        <f>IF(入力様式【No.1】!$P$10="","",入力様式【No.1】!$P$10)</f>
        <v/>
      </c>
      <c r="M28" s="538"/>
      <c r="N28" s="250" t="str">
        <f>IFERROR(IF($E28="計画生産量に基づいて算出",入力様式【No.1】!$R$10,"日"),"")</f>
        <v>日</v>
      </c>
      <c r="O28" s="246"/>
    </row>
    <row r="29" spans="1:16" s="167" customFormat="1" ht="40" customHeight="1" x14ac:dyDescent="0.35">
      <c r="B29" s="489" t="s">
        <v>256</v>
      </c>
      <c r="C29" s="490"/>
      <c r="D29" s="491"/>
      <c r="E29" s="495" t="str">
        <f>IF(入力様式【No.1】!$P$7="","",入力様式【No.1】!$P$7)</f>
        <v/>
      </c>
      <c r="F29" s="496"/>
      <c r="G29" s="497"/>
      <c r="H29" s="501" t="s">
        <v>43</v>
      </c>
      <c r="I29" s="502"/>
      <c r="J29" s="505" t="str">
        <f>IF(入力様式【No.1】!$O$13="","",入力様式【No.1】!$O$13)</f>
        <v/>
      </c>
      <c r="K29" s="506"/>
      <c r="L29" s="507" t="str">
        <f>IF(入力様式【No.1】!$P$13="","",入力様式【No.1】!$P$13)</f>
        <v/>
      </c>
      <c r="M29" s="508"/>
      <c r="N29" s="251" t="str">
        <f>N28</f>
        <v>日</v>
      </c>
    </row>
    <row r="30" spans="1:16" s="167" customFormat="1" ht="40" customHeight="1" x14ac:dyDescent="0.35">
      <c r="B30" s="492"/>
      <c r="C30" s="493"/>
      <c r="D30" s="494"/>
      <c r="E30" s="498"/>
      <c r="F30" s="499"/>
      <c r="G30" s="500"/>
      <c r="H30" s="503"/>
      <c r="I30" s="504"/>
      <c r="J30" s="505" t="str">
        <f>IF(入力様式【No.1】!$O$14="","",入力様式【No.1】!$O$14)</f>
        <v/>
      </c>
      <c r="K30" s="506"/>
      <c r="L30" s="507">
        <f>IF(入力様式【No.1】!$P$14="","",入力様式【No.1】!$P$14)</f>
        <v>0</v>
      </c>
      <c r="M30" s="508"/>
      <c r="N30" s="251" t="str">
        <f>N29</f>
        <v>日</v>
      </c>
    </row>
    <row r="31" spans="1:16" ht="23.5" customHeight="1" x14ac:dyDescent="0.35">
      <c r="A31" s="160"/>
      <c r="B31" s="160"/>
      <c r="C31" s="160"/>
      <c r="D31" s="160"/>
      <c r="E31" s="160"/>
      <c r="H31" s="160"/>
      <c r="I31" s="160"/>
      <c r="J31" s="160"/>
      <c r="K31" s="160"/>
      <c r="L31" s="160"/>
      <c r="M31" s="160"/>
      <c r="N31" s="160"/>
    </row>
    <row r="32" spans="1:16" s="161" customFormat="1" ht="26" customHeight="1" x14ac:dyDescent="0.35">
      <c r="B32" s="161" t="s">
        <v>107</v>
      </c>
      <c r="E32" s="247"/>
      <c r="F32" s="247"/>
      <c r="G32" s="247"/>
    </row>
    <row r="33" spans="1:16" ht="25.5" customHeight="1" x14ac:dyDescent="0.35">
      <c r="A33" s="160"/>
      <c r="B33" s="509" t="s">
        <v>108</v>
      </c>
      <c r="C33" s="510"/>
      <c r="D33" s="510"/>
      <c r="E33" s="510"/>
      <c r="F33" s="510"/>
      <c r="G33" s="511"/>
      <c r="H33" s="515" t="str">
        <f>IF(入力様式【No.1】!$P$17="","",入力様式【No.1】!$P$17)</f>
        <v/>
      </c>
      <c r="I33" s="516"/>
      <c r="J33" s="516"/>
      <c r="K33" s="516"/>
      <c r="L33" s="517"/>
      <c r="M33" s="456" t="str">
        <f>IF(入力様式【No.1】!$Q$17="","",入力様式【No.1】!$Q$17)</f>
        <v/>
      </c>
      <c r="N33" s="457"/>
    </row>
    <row r="34" spans="1:16" ht="25.5" customHeight="1" x14ac:dyDescent="0.35">
      <c r="A34" s="160"/>
      <c r="B34" s="512"/>
      <c r="C34" s="513"/>
      <c r="D34" s="513"/>
      <c r="E34" s="513"/>
      <c r="F34" s="513"/>
      <c r="G34" s="514"/>
      <c r="H34" s="518"/>
      <c r="I34" s="519"/>
      <c r="J34" s="519"/>
      <c r="K34" s="519"/>
      <c r="L34" s="520"/>
      <c r="M34" s="458"/>
      <c r="N34" s="459"/>
    </row>
    <row r="35" spans="1:16" ht="19.5" customHeight="1" x14ac:dyDescent="0.35">
      <c r="A35" s="160"/>
      <c r="B35" s="160"/>
      <c r="C35" s="160"/>
      <c r="D35" s="160"/>
      <c r="E35" s="160"/>
      <c r="F35" s="160"/>
      <c r="H35" s="160"/>
      <c r="I35" s="160"/>
      <c r="J35" s="160"/>
      <c r="K35" s="160"/>
      <c r="L35" s="160"/>
      <c r="M35" s="197"/>
      <c r="N35" s="197"/>
    </row>
    <row r="36" spans="1:16" s="161" customFormat="1" ht="26" customHeight="1" x14ac:dyDescent="0.35">
      <c r="B36" s="161" t="s">
        <v>249</v>
      </c>
      <c r="E36" s="247"/>
      <c r="F36" s="247"/>
      <c r="G36" s="247"/>
      <c r="H36" s="248"/>
      <c r="I36" s="248"/>
      <c r="J36" s="248"/>
      <c r="K36" s="248"/>
      <c r="L36" s="248"/>
    </row>
    <row r="37" spans="1:16" ht="25.5" customHeight="1" x14ac:dyDescent="0.35">
      <c r="A37" s="160"/>
      <c r="B37" s="455" t="s">
        <v>228</v>
      </c>
      <c r="C37" s="455"/>
      <c r="D37" s="455"/>
      <c r="E37" s="455"/>
      <c r="F37" s="455"/>
      <c r="G37" s="455"/>
      <c r="H37" s="485" t="str">
        <f>IF(入力様式【No.1】!$P$19="","",入力様式【No.1】!$P$19)</f>
        <v/>
      </c>
      <c r="I37" s="485"/>
      <c r="J37" s="485"/>
      <c r="K37" s="485"/>
      <c r="L37" s="596"/>
      <c r="M37" s="594" t="str">
        <f>IF(入力様式【No.1】!$Q$19="","",入力様式【No.1】!$Q$19)</f>
        <v/>
      </c>
      <c r="N37" s="457"/>
    </row>
    <row r="38" spans="1:16" ht="25.5" customHeight="1" x14ac:dyDescent="0.35">
      <c r="A38" s="160"/>
      <c r="B38" s="455"/>
      <c r="C38" s="455"/>
      <c r="D38" s="455"/>
      <c r="E38" s="455"/>
      <c r="F38" s="455"/>
      <c r="G38" s="455"/>
      <c r="H38" s="487"/>
      <c r="I38" s="487"/>
      <c r="J38" s="487"/>
      <c r="K38" s="487"/>
      <c r="L38" s="597"/>
      <c r="M38" s="595"/>
      <c r="N38" s="459"/>
    </row>
    <row r="39" spans="1:16" ht="19.5" customHeight="1" x14ac:dyDescent="0.35">
      <c r="A39" s="160"/>
      <c r="B39" s="160"/>
      <c r="C39" s="160"/>
      <c r="D39" s="160"/>
      <c r="E39" s="199"/>
      <c r="F39" s="199"/>
      <c r="H39" s="160"/>
      <c r="I39" s="160"/>
      <c r="J39" s="160"/>
      <c r="K39" s="160"/>
      <c r="L39" s="160"/>
      <c r="M39" s="160"/>
      <c r="N39" s="160"/>
    </row>
    <row r="40" spans="1:16" s="161" customFormat="1" ht="26" customHeight="1" thickBot="1" x14ac:dyDescent="0.4">
      <c r="B40" s="161" t="s">
        <v>250</v>
      </c>
      <c r="G40" s="247"/>
      <c r="P40" s="249"/>
    </row>
    <row r="41" spans="1:16" ht="25.5" customHeight="1" x14ac:dyDescent="0.35">
      <c r="A41" s="160"/>
      <c r="B41" s="469" t="s">
        <v>251</v>
      </c>
      <c r="C41" s="470"/>
      <c r="D41" s="470"/>
      <c r="E41" s="470"/>
      <c r="F41" s="470"/>
      <c r="G41" s="471"/>
      <c r="H41" s="475" t="str">
        <f>入力様式【No.1】!$U$7</f>
        <v/>
      </c>
      <c r="I41" s="476"/>
      <c r="J41" s="476"/>
      <c r="K41" s="476"/>
      <c r="L41" s="477"/>
      <c r="M41" s="481" t="str">
        <f>IF(H41="","","kl")</f>
        <v/>
      </c>
      <c r="N41" s="482"/>
    </row>
    <row r="42" spans="1:16" ht="25.5" customHeight="1" thickBot="1" x14ac:dyDescent="0.4">
      <c r="A42" s="160"/>
      <c r="B42" s="472"/>
      <c r="C42" s="473"/>
      <c r="D42" s="473"/>
      <c r="E42" s="473"/>
      <c r="F42" s="473"/>
      <c r="G42" s="474"/>
      <c r="H42" s="478"/>
      <c r="I42" s="479"/>
      <c r="J42" s="479"/>
      <c r="K42" s="479"/>
      <c r="L42" s="480"/>
      <c r="M42" s="483"/>
      <c r="N42" s="484"/>
    </row>
    <row r="43" spans="1:16" ht="19.5" customHeight="1" x14ac:dyDescent="0.35">
      <c r="A43" s="160"/>
      <c r="B43" s="160"/>
      <c r="C43" s="160"/>
      <c r="D43" s="160"/>
      <c r="E43" s="160"/>
      <c r="F43" s="160"/>
      <c r="G43" s="162"/>
      <c r="H43" s="160"/>
      <c r="I43" s="160"/>
      <c r="J43" s="160"/>
      <c r="K43" s="160"/>
      <c r="L43" s="160"/>
      <c r="M43" s="160"/>
      <c r="N43" s="160"/>
    </row>
    <row r="44" spans="1:16" s="161" customFormat="1" ht="26" customHeight="1" x14ac:dyDescent="0.35">
      <c r="B44" s="161" t="s">
        <v>55</v>
      </c>
      <c r="G44" s="247"/>
    </row>
    <row r="45" spans="1:16" ht="18.75" customHeight="1" x14ac:dyDescent="0.35">
      <c r="A45" s="160"/>
      <c r="B45" s="460" t="str">
        <f>IF(入力様式【No.1】!$S$18="","",入力様式【No.1】!$S$18)</f>
        <v/>
      </c>
      <c r="C45" s="461"/>
      <c r="D45" s="461"/>
      <c r="E45" s="461"/>
      <c r="F45" s="461"/>
      <c r="G45" s="461"/>
      <c r="H45" s="461"/>
      <c r="I45" s="461"/>
      <c r="J45" s="461"/>
      <c r="K45" s="461"/>
      <c r="L45" s="461"/>
      <c r="M45" s="461"/>
      <c r="N45" s="462"/>
    </row>
    <row r="46" spans="1:16" ht="18.75" customHeight="1" x14ac:dyDescent="0.35">
      <c r="A46" s="160"/>
      <c r="B46" s="463"/>
      <c r="C46" s="464"/>
      <c r="D46" s="464"/>
      <c r="E46" s="464"/>
      <c r="F46" s="464"/>
      <c r="G46" s="464"/>
      <c r="H46" s="464"/>
      <c r="I46" s="464"/>
      <c r="J46" s="464"/>
      <c r="K46" s="464"/>
      <c r="L46" s="464"/>
      <c r="M46" s="464"/>
      <c r="N46" s="465"/>
    </row>
    <row r="47" spans="1:16" ht="18.75" customHeight="1" x14ac:dyDescent="0.35">
      <c r="A47" s="160"/>
      <c r="B47" s="466"/>
      <c r="C47" s="467"/>
      <c r="D47" s="467"/>
      <c r="E47" s="467"/>
      <c r="F47" s="467"/>
      <c r="G47" s="467"/>
      <c r="H47" s="467"/>
      <c r="I47" s="467"/>
      <c r="J47" s="467"/>
      <c r="K47" s="467"/>
      <c r="L47" s="467"/>
      <c r="M47" s="467"/>
      <c r="N47" s="468"/>
    </row>
    <row r="48" spans="1:16" ht="18.75" customHeight="1" x14ac:dyDescent="0.35">
      <c r="A48" s="160"/>
      <c r="B48" s="160"/>
      <c r="C48" s="160"/>
      <c r="D48" s="160"/>
      <c r="E48" s="160"/>
      <c r="F48" s="160"/>
      <c r="G48" s="162"/>
      <c r="H48" s="160"/>
      <c r="I48" s="160"/>
      <c r="J48" s="160"/>
      <c r="K48" s="160"/>
      <c r="L48" s="160"/>
      <c r="M48" s="160"/>
      <c r="N48" s="160"/>
    </row>
    <row r="49" spans="1:16" ht="18.75" customHeight="1" x14ac:dyDescent="0.35">
      <c r="A49" s="160"/>
      <c r="B49" s="160"/>
      <c r="C49" s="160"/>
      <c r="D49" s="160"/>
      <c r="E49" s="160"/>
      <c r="F49" s="160"/>
      <c r="G49" s="162"/>
      <c r="H49" s="160"/>
      <c r="I49" s="160"/>
      <c r="J49" s="160"/>
      <c r="K49" s="160"/>
      <c r="L49" s="160"/>
      <c r="M49" s="160"/>
      <c r="N49" s="160"/>
    </row>
    <row r="50" spans="1:16" s="228" customFormat="1" ht="59.5" customHeight="1" x14ac:dyDescent="0.35">
      <c r="B50" s="584" t="s">
        <v>282</v>
      </c>
      <c r="C50" s="584"/>
      <c r="D50" s="584"/>
      <c r="E50" s="584"/>
      <c r="F50" s="584"/>
      <c r="G50" s="584"/>
      <c r="H50" s="584"/>
      <c r="I50" s="584"/>
      <c r="J50" s="584"/>
      <c r="K50" s="584"/>
      <c r="L50" s="584"/>
      <c r="M50" s="584"/>
      <c r="N50" s="584"/>
    </row>
    <row r="51" spans="1:16" ht="19.5" customHeight="1" x14ac:dyDescent="0.35">
      <c r="A51" s="160"/>
    </row>
    <row r="52" spans="1:16" s="167" customFormat="1" ht="40" customHeight="1" x14ac:dyDescent="0.35">
      <c r="B52" s="585" t="s">
        <v>193</v>
      </c>
      <c r="C52" s="586"/>
      <c r="D52" s="587"/>
      <c r="E52" s="581" t="str">
        <f>IF(入力様式【No.2】!$E$2="","",入力様式【No.2】!$E$2)</f>
        <v/>
      </c>
      <c r="F52" s="583"/>
      <c r="G52" s="245"/>
      <c r="H52" s="588"/>
      <c r="I52" s="588"/>
      <c r="J52" s="588"/>
      <c r="K52" s="588"/>
      <c r="L52" s="589"/>
      <c r="M52" s="589"/>
      <c r="N52" s="589"/>
    </row>
    <row r="53" spans="1:16" ht="18.75" customHeight="1" x14ac:dyDescent="0.35">
      <c r="A53" s="160"/>
      <c r="B53" s="191"/>
      <c r="C53" s="191"/>
      <c r="D53" s="191"/>
      <c r="E53" s="191"/>
      <c r="F53" s="191"/>
      <c r="G53" s="162"/>
      <c r="H53" s="160"/>
      <c r="I53" s="160"/>
      <c r="J53" s="160"/>
      <c r="L53" s="160"/>
      <c r="M53" s="160"/>
      <c r="N53" s="160"/>
    </row>
    <row r="54" spans="1:16" s="161" customFormat="1" ht="26" customHeight="1" x14ac:dyDescent="0.35">
      <c r="B54" s="161" t="s">
        <v>30</v>
      </c>
      <c r="E54" s="247"/>
      <c r="F54" s="247"/>
      <c r="G54" s="247"/>
      <c r="H54" s="161" t="s">
        <v>91</v>
      </c>
    </row>
    <row r="55" spans="1:16" s="167" customFormat="1" ht="40" customHeight="1" x14ac:dyDescent="0.35">
      <c r="B55" s="578" t="s">
        <v>32</v>
      </c>
      <c r="C55" s="579"/>
      <c r="D55" s="580"/>
      <c r="E55" s="543" t="str">
        <f>IF(入力様式【No.2】!$F$7="","",入力様式【No.2】!$E$7&amp;入力様式【No.2】!$F$7)</f>
        <v/>
      </c>
      <c r="F55" s="577"/>
      <c r="G55" s="245"/>
      <c r="H55" s="578" t="s">
        <v>40</v>
      </c>
      <c r="I55" s="579"/>
      <c r="J55" s="579"/>
      <c r="K55" s="580"/>
      <c r="L55" s="581" t="str">
        <f>IF(入力様式【No.2】!$E12="","",入力様式【No.2】!$E12)</f>
        <v/>
      </c>
      <c r="M55" s="582"/>
      <c r="N55" s="583"/>
    </row>
    <row r="56" spans="1:16" s="167" customFormat="1" ht="40" customHeight="1" x14ac:dyDescent="0.35">
      <c r="B56" s="578" t="s">
        <v>199</v>
      </c>
      <c r="C56" s="579"/>
      <c r="D56" s="580"/>
      <c r="E56" s="543" t="str">
        <f>IF(入力様式【No.2】!$E$8="","",入力様式【No.2】!$E$8)</f>
        <v/>
      </c>
      <c r="F56" s="577"/>
      <c r="G56" s="245"/>
      <c r="H56" s="521" t="s">
        <v>255</v>
      </c>
      <c r="I56" s="522"/>
      <c r="J56" s="522"/>
      <c r="K56" s="523"/>
      <c r="L56" s="581" t="str">
        <f>IF(入力様式【No.2】!$E13="","",入力様式【No.2】!$E13)</f>
        <v/>
      </c>
      <c r="M56" s="582"/>
      <c r="N56" s="583"/>
    </row>
    <row r="57" spans="1:16" s="167" customFormat="1" ht="40" customHeight="1" x14ac:dyDescent="0.35">
      <c r="B57" s="578" t="s">
        <v>35</v>
      </c>
      <c r="C57" s="579"/>
      <c r="D57" s="580"/>
      <c r="E57" s="543" t="str">
        <f>IF(入力様式【No.2】!$E$9="","",入力様式【No.2】!$E$9)</f>
        <v/>
      </c>
      <c r="F57" s="577"/>
      <c r="G57" s="245"/>
      <c r="H57" s="578" t="s">
        <v>44</v>
      </c>
      <c r="I57" s="579"/>
      <c r="J57" s="579"/>
      <c r="K57" s="580"/>
      <c r="L57" s="581" t="str">
        <f>IF(入力様式【No.2】!$E14="","",入力様式【No.2】!$E14)</f>
        <v/>
      </c>
      <c r="M57" s="582"/>
      <c r="N57" s="583"/>
      <c r="P57" s="246"/>
    </row>
    <row r="58" spans="1:16" ht="23.5" customHeight="1" x14ac:dyDescent="0.35">
      <c r="A58" s="160"/>
      <c r="B58" s="160"/>
      <c r="C58" s="160"/>
      <c r="D58" s="160"/>
      <c r="E58" s="162"/>
      <c r="F58" s="162"/>
      <c r="G58" s="162"/>
      <c r="H58" s="192"/>
      <c r="I58" s="192"/>
      <c r="J58" s="160"/>
      <c r="K58" s="160"/>
      <c r="L58" s="160"/>
      <c r="M58" s="160"/>
      <c r="N58" s="160"/>
    </row>
    <row r="59" spans="1:16" s="161" customFormat="1" ht="26" customHeight="1" x14ac:dyDescent="0.35">
      <c r="B59" s="161" t="s">
        <v>31</v>
      </c>
      <c r="D59" s="247"/>
      <c r="E59" s="247"/>
      <c r="F59" s="247"/>
      <c r="G59" s="247"/>
    </row>
    <row r="60" spans="1:16" s="167" customFormat="1" ht="40" customHeight="1" x14ac:dyDescent="0.35">
      <c r="B60" s="545" t="s">
        <v>99</v>
      </c>
      <c r="C60" s="546"/>
      <c r="D60" s="240" t="s">
        <v>100</v>
      </c>
      <c r="E60" s="566" t="str">
        <f>IF(入力様式【No.2】!$J$7="","",入力様式【No.2】!$J$7)</f>
        <v/>
      </c>
      <c r="F60" s="567"/>
      <c r="G60" s="567"/>
      <c r="H60" s="567"/>
      <c r="I60" s="567"/>
      <c r="J60" s="567"/>
      <c r="K60" s="567"/>
      <c r="L60" s="567"/>
      <c r="M60" s="567"/>
      <c r="N60" s="568"/>
    </row>
    <row r="61" spans="1:16" s="167" customFormat="1" ht="40" customHeight="1" x14ac:dyDescent="0.35">
      <c r="B61" s="547"/>
      <c r="C61" s="548"/>
      <c r="D61" s="240" t="s">
        <v>85</v>
      </c>
      <c r="E61" s="566" t="str">
        <f>IF(入力様式【No.2】!$J$8="","",入力様式【No.2】!$J$8)</f>
        <v/>
      </c>
      <c r="F61" s="567"/>
      <c r="G61" s="567"/>
      <c r="H61" s="567"/>
      <c r="I61" s="567"/>
      <c r="J61" s="567"/>
      <c r="K61" s="567"/>
      <c r="L61" s="567"/>
      <c r="M61" s="567"/>
      <c r="N61" s="568"/>
    </row>
    <row r="62" spans="1:16" s="167" customFormat="1" ht="40" customHeight="1" x14ac:dyDescent="0.35">
      <c r="B62" s="549"/>
      <c r="C62" s="550"/>
      <c r="D62" s="240" t="s">
        <v>86</v>
      </c>
      <c r="E62" s="566" t="str">
        <f>IF(入力様式【No.2】!$J$9="","",入力様式【No.2】!$J$9)</f>
        <v/>
      </c>
      <c r="F62" s="567"/>
      <c r="G62" s="567"/>
      <c r="H62" s="567"/>
      <c r="I62" s="567"/>
      <c r="J62" s="567"/>
      <c r="K62" s="567"/>
      <c r="L62" s="567"/>
      <c r="M62" s="567"/>
      <c r="N62" s="568"/>
    </row>
    <row r="63" spans="1:16" s="167" customFormat="1" ht="40" customHeight="1" x14ac:dyDescent="0.35">
      <c r="B63" s="521" t="s">
        <v>3</v>
      </c>
      <c r="C63" s="522"/>
      <c r="D63" s="523"/>
      <c r="E63" s="566" t="str">
        <f>IF(入力様式【No.2】!$J$10="","",入力様式【No.2】!$J$10)</f>
        <v/>
      </c>
      <c r="F63" s="567"/>
      <c r="G63" s="567"/>
      <c r="H63" s="567"/>
      <c r="I63" s="567"/>
      <c r="J63" s="567"/>
      <c r="K63" s="567"/>
      <c r="L63" s="567"/>
      <c r="M63" s="567"/>
      <c r="N63" s="568"/>
      <c r="P63" s="246"/>
    </row>
    <row r="64" spans="1:16" s="167" customFormat="1" ht="40" customHeight="1" x14ac:dyDescent="0.35">
      <c r="B64" s="569" t="s">
        <v>306</v>
      </c>
      <c r="C64" s="570"/>
      <c r="D64" s="240" t="s">
        <v>102</v>
      </c>
      <c r="E64" s="566" t="str">
        <f>IF(入力様式【No.2】!$J$11="","",入力様式【No.2】!$J$11)</f>
        <v/>
      </c>
      <c r="F64" s="567"/>
      <c r="G64" s="567"/>
      <c r="H64" s="567"/>
      <c r="I64" s="567"/>
      <c r="J64" s="567"/>
      <c r="K64" s="567"/>
      <c r="L64" s="567"/>
      <c r="M64" s="567"/>
      <c r="N64" s="568"/>
      <c r="P64" s="246"/>
    </row>
    <row r="65" spans="1:16" s="167" customFormat="1" ht="40" customHeight="1" x14ac:dyDescent="0.35">
      <c r="B65" s="571"/>
      <c r="C65" s="572"/>
      <c r="D65" s="575" t="s">
        <v>104</v>
      </c>
      <c r="E65" s="505" t="s">
        <v>4</v>
      </c>
      <c r="F65" s="542"/>
      <c r="G65" s="506"/>
      <c r="H65" s="505" t="s">
        <v>41</v>
      </c>
      <c r="I65" s="542"/>
      <c r="J65" s="542"/>
      <c r="K65" s="506"/>
      <c r="L65" s="505" t="s">
        <v>42</v>
      </c>
      <c r="M65" s="542"/>
      <c r="N65" s="506"/>
      <c r="P65" s="246"/>
    </row>
    <row r="66" spans="1:16" s="167" customFormat="1" ht="40" customHeight="1" x14ac:dyDescent="0.35">
      <c r="B66" s="573"/>
      <c r="C66" s="574"/>
      <c r="D66" s="576"/>
      <c r="E66" s="543" t="str">
        <f>IF(入力様式【No.2】!$J$14="","",入力様式【No.2】!$J$14)</f>
        <v/>
      </c>
      <c r="F66" s="544"/>
      <c r="G66" s="577"/>
      <c r="H66" s="543" t="str">
        <f>IF(入力様式【No.2】!$K$14="","",入力様式【No.2】!$K$14)</f>
        <v/>
      </c>
      <c r="I66" s="544"/>
      <c r="J66" s="544"/>
      <c r="K66" s="577"/>
      <c r="L66" s="543" t="str">
        <f>IF(入力様式【No.2】!$L$14="","",入力様式【No.2】!$L$14)</f>
        <v/>
      </c>
      <c r="M66" s="544"/>
      <c r="N66" s="577"/>
    </row>
    <row r="67" spans="1:16" ht="23.5" customHeight="1" x14ac:dyDescent="0.35">
      <c r="A67" s="160"/>
      <c r="B67" s="160"/>
      <c r="C67" s="160"/>
      <c r="D67" s="160"/>
      <c r="E67" s="160"/>
      <c r="F67" s="160"/>
      <c r="G67" s="162"/>
      <c r="H67" s="160"/>
      <c r="I67" s="160"/>
      <c r="J67" s="160"/>
      <c r="K67" s="160"/>
      <c r="L67" s="160"/>
      <c r="M67" s="160"/>
      <c r="N67" s="160"/>
    </row>
    <row r="68" spans="1:16" s="161" customFormat="1" ht="26" customHeight="1" x14ac:dyDescent="0.35">
      <c r="B68" s="161" t="s">
        <v>105</v>
      </c>
      <c r="G68" s="247"/>
    </row>
    <row r="69" spans="1:16" s="167" customFormat="1" ht="40" customHeight="1" x14ac:dyDescent="0.35">
      <c r="B69" s="521" t="s">
        <v>221</v>
      </c>
      <c r="C69" s="522"/>
      <c r="D69" s="523"/>
      <c r="E69" s="539" t="str">
        <f>IF(入力様式【No.2】!$J$16="","",入力様式【No.2】!$J$16)</f>
        <v/>
      </c>
      <c r="F69" s="540"/>
      <c r="G69" s="541"/>
      <c r="H69" s="505" t="s">
        <v>220</v>
      </c>
      <c r="I69" s="542"/>
      <c r="J69" s="542"/>
      <c r="K69" s="506"/>
      <c r="L69" s="543" t="str">
        <f>IF(入力様式【No.2】!$P$12="","",入力様式【No.2】!$P$12)</f>
        <v/>
      </c>
      <c r="M69" s="544"/>
      <c r="N69" s="252" t="s">
        <v>57</v>
      </c>
    </row>
    <row r="70" spans="1:16" s="167" customFormat="1" ht="40" customHeight="1" x14ac:dyDescent="0.35">
      <c r="B70" s="545" t="s">
        <v>51</v>
      </c>
      <c r="C70" s="546"/>
      <c r="D70" s="253"/>
      <c r="E70" s="551" t="s">
        <v>46</v>
      </c>
      <c r="F70" s="552"/>
      <c r="G70" s="552"/>
      <c r="H70" s="553"/>
      <c r="I70" s="554" t="s">
        <v>52</v>
      </c>
      <c r="J70" s="551" t="s">
        <v>53</v>
      </c>
      <c r="K70" s="552"/>
      <c r="L70" s="552"/>
      <c r="M70" s="552"/>
      <c r="N70" s="553"/>
    </row>
    <row r="71" spans="1:16" s="167" customFormat="1" ht="40" customHeight="1" x14ac:dyDescent="0.35">
      <c r="B71" s="547"/>
      <c r="C71" s="548"/>
      <c r="D71" s="240" t="s">
        <v>58</v>
      </c>
      <c r="E71" s="557" t="str">
        <f>IF(入力様式【No.2】!$J$18="","",入力様式【No.2】!$J$18)</f>
        <v/>
      </c>
      <c r="F71" s="558"/>
      <c r="G71" s="558"/>
      <c r="H71" s="559"/>
      <c r="I71" s="555"/>
      <c r="J71" s="560" t="str">
        <f>IF(入力様式【No.2】!$L$18="","",入力様式【No.2】!$L$18)</f>
        <v/>
      </c>
      <c r="K71" s="561"/>
      <c r="L71" s="561"/>
      <c r="M71" s="561"/>
      <c r="N71" s="562"/>
    </row>
    <row r="72" spans="1:16" s="167" customFormat="1" ht="40" customHeight="1" x14ac:dyDescent="0.35">
      <c r="B72" s="549"/>
      <c r="C72" s="550"/>
      <c r="D72" s="240" t="s">
        <v>60</v>
      </c>
      <c r="E72" s="563" t="str">
        <f>IF(入力様式【No.2】!$J$19="","",入力様式【No.2】!$J$19)</f>
        <v/>
      </c>
      <c r="F72" s="564"/>
      <c r="G72" s="564"/>
      <c r="H72" s="565"/>
      <c r="I72" s="556"/>
      <c r="J72" s="563" t="str">
        <f>IF(入力様式【No.2】!$L$19="","",入力様式【No.2】!$L$19)</f>
        <v/>
      </c>
      <c r="K72" s="564"/>
      <c r="L72" s="564"/>
      <c r="M72" s="564"/>
      <c r="N72" s="565"/>
    </row>
    <row r="73" spans="1:16" s="167" customFormat="1" ht="40" customHeight="1" x14ac:dyDescent="0.35">
      <c r="B73" s="521" t="s">
        <v>61</v>
      </c>
      <c r="C73" s="522"/>
      <c r="D73" s="523"/>
      <c r="E73" s="524" t="str">
        <f>IF(入力様式【No.2】!$J$20="","",入力様式【No.2】!$J$20)</f>
        <v/>
      </c>
      <c r="F73" s="525"/>
      <c r="G73" s="256" t="s">
        <v>57</v>
      </c>
      <c r="H73" s="521" t="s">
        <v>62</v>
      </c>
      <c r="I73" s="522"/>
      <c r="J73" s="522"/>
      <c r="K73" s="523"/>
      <c r="L73" s="526" t="str">
        <f>IF(入力様式【No.2】!$J$21="","",入力様式【No.2】!$J$21)</f>
        <v/>
      </c>
      <c r="M73" s="527"/>
      <c r="N73" s="254" t="s">
        <v>74</v>
      </c>
    </row>
    <row r="74" spans="1:16" ht="23.5" customHeight="1" x14ac:dyDescent="0.35">
      <c r="A74" s="160"/>
      <c r="B74" s="160"/>
      <c r="C74" s="160"/>
      <c r="D74" s="160"/>
      <c r="E74" s="160"/>
      <c r="F74" s="160"/>
      <c r="G74" s="162"/>
      <c r="H74" s="160"/>
      <c r="I74" s="160"/>
      <c r="J74" s="160"/>
      <c r="K74" s="160"/>
      <c r="L74" s="160"/>
      <c r="M74" s="160"/>
      <c r="N74" s="160"/>
    </row>
    <row r="75" spans="1:16" s="161" customFormat="1" ht="26" customHeight="1" x14ac:dyDescent="0.35">
      <c r="B75" s="161" t="s">
        <v>260</v>
      </c>
      <c r="G75" s="247"/>
    </row>
    <row r="76" spans="1:16" s="167" customFormat="1" ht="40" customHeight="1" x14ac:dyDescent="0.35">
      <c r="B76" s="528" t="s">
        <v>307</v>
      </c>
      <c r="C76" s="529"/>
      <c r="D76" s="530"/>
      <c r="E76" s="531" t="str">
        <f>IF(入力様式【No.2】!$E$16="","",入力様式【No.2】!$E$16)</f>
        <v/>
      </c>
      <c r="F76" s="532"/>
      <c r="G76" s="533"/>
      <c r="H76" s="534" t="str">
        <f>IF(入力様式【No.2】!$N$10="","",入力様式【No.2】!$N$10)</f>
        <v/>
      </c>
      <c r="I76" s="535"/>
      <c r="J76" s="535"/>
      <c r="K76" s="536"/>
      <c r="L76" s="537" t="str">
        <f>IF(入力様式【No.2】!$P$10="","",入力様式【No.2】!$P$10)</f>
        <v/>
      </c>
      <c r="M76" s="538"/>
      <c r="N76" s="250" t="str">
        <f>IFERROR(IF($E76="計画生産量に基づいて算出",入力様式【No.2】!$R$10,"日"),"")</f>
        <v>日</v>
      </c>
      <c r="O76" s="246"/>
    </row>
    <row r="77" spans="1:16" s="167" customFormat="1" ht="40" customHeight="1" x14ac:dyDescent="0.35">
      <c r="B77" s="489" t="s">
        <v>256</v>
      </c>
      <c r="C77" s="490"/>
      <c r="D77" s="491"/>
      <c r="E77" s="495" t="str">
        <f>IF(入力様式【No.2】!$P$7="","",入力様式【No.2】!$P$7)</f>
        <v/>
      </c>
      <c r="F77" s="496"/>
      <c r="G77" s="497"/>
      <c r="H77" s="501" t="s">
        <v>43</v>
      </c>
      <c r="I77" s="502"/>
      <c r="J77" s="505" t="str">
        <f>IF(入力様式【No.2】!$O$13="","",入力様式【No.2】!$O$13)</f>
        <v/>
      </c>
      <c r="K77" s="506"/>
      <c r="L77" s="507" t="str">
        <f>IF(入力様式【No.2】!$P$13="","",入力様式【No.2】!$P$13)</f>
        <v/>
      </c>
      <c r="M77" s="508"/>
      <c r="N77" s="251" t="str">
        <f>N76</f>
        <v>日</v>
      </c>
    </row>
    <row r="78" spans="1:16" s="167" customFormat="1" ht="40" customHeight="1" x14ac:dyDescent="0.35">
      <c r="B78" s="492"/>
      <c r="C78" s="493"/>
      <c r="D78" s="494"/>
      <c r="E78" s="498"/>
      <c r="F78" s="499"/>
      <c r="G78" s="500"/>
      <c r="H78" s="503"/>
      <c r="I78" s="504"/>
      <c r="J78" s="505" t="str">
        <f>IF(入力様式【No.2】!$O$14="","",入力様式【No.2】!$O$14)</f>
        <v/>
      </c>
      <c r="K78" s="506"/>
      <c r="L78" s="507">
        <f>IF(入力様式【No.2】!$P$14="","",入力様式【No.2】!$P$14)</f>
        <v>0</v>
      </c>
      <c r="M78" s="508"/>
      <c r="N78" s="251" t="str">
        <f>N77</f>
        <v>日</v>
      </c>
    </row>
    <row r="79" spans="1:16" ht="23.5" customHeight="1" x14ac:dyDescent="0.35">
      <c r="A79" s="160"/>
      <c r="B79" s="160"/>
      <c r="C79" s="160"/>
      <c r="D79" s="160"/>
      <c r="E79" s="160"/>
      <c r="H79" s="160"/>
      <c r="I79" s="160"/>
      <c r="J79" s="160"/>
      <c r="K79" s="160"/>
      <c r="L79" s="160"/>
      <c r="M79" s="160"/>
      <c r="N79" s="160"/>
    </row>
    <row r="80" spans="1:16" s="161" customFormat="1" ht="26" customHeight="1" x14ac:dyDescent="0.35">
      <c r="B80" s="161" t="s">
        <v>107</v>
      </c>
      <c r="E80" s="247"/>
      <c r="F80" s="247"/>
      <c r="G80" s="247"/>
    </row>
    <row r="81" spans="1:16" ht="25.5" customHeight="1" x14ac:dyDescent="0.35">
      <c r="A81" s="160"/>
      <c r="B81" s="509" t="s">
        <v>108</v>
      </c>
      <c r="C81" s="510"/>
      <c r="D81" s="510"/>
      <c r="E81" s="510"/>
      <c r="F81" s="510"/>
      <c r="G81" s="511"/>
      <c r="H81" s="515" t="str">
        <f>IF(入力様式【No.2】!$P$17="","",入力様式【No.2】!$P$17)</f>
        <v/>
      </c>
      <c r="I81" s="516"/>
      <c r="J81" s="516"/>
      <c r="K81" s="516"/>
      <c r="L81" s="517"/>
      <c r="M81" s="456" t="str">
        <f>IF(入力様式【No.2】!$Q$17="","",入力様式【No.2】!$Q$17)</f>
        <v/>
      </c>
      <c r="N81" s="457"/>
    </row>
    <row r="82" spans="1:16" ht="25.5" customHeight="1" x14ac:dyDescent="0.35">
      <c r="A82" s="160"/>
      <c r="B82" s="512"/>
      <c r="C82" s="513"/>
      <c r="D82" s="513"/>
      <c r="E82" s="513"/>
      <c r="F82" s="513"/>
      <c r="G82" s="514"/>
      <c r="H82" s="518"/>
      <c r="I82" s="519"/>
      <c r="J82" s="519"/>
      <c r="K82" s="519"/>
      <c r="L82" s="520"/>
      <c r="M82" s="458"/>
      <c r="N82" s="459"/>
    </row>
    <row r="83" spans="1:16" ht="19.5" customHeight="1" x14ac:dyDescent="0.35">
      <c r="A83" s="160"/>
      <c r="B83" s="160"/>
      <c r="C83" s="160"/>
      <c r="D83" s="160"/>
      <c r="E83" s="160"/>
      <c r="F83" s="160"/>
      <c r="H83" s="160"/>
      <c r="I83" s="160"/>
      <c r="J83" s="160"/>
      <c r="K83" s="160"/>
      <c r="L83" s="160"/>
      <c r="M83" s="197"/>
      <c r="N83" s="197"/>
    </row>
    <row r="84" spans="1:16" s="161" customFormat="1" ht="26" customHeight="1" x14ac:dyDescent="0.35">
      <c r="B84" s="161" t="s">
        <v>249</v>
      </c>
      <c r="E84" s="247"/>
      <c r="F84" s="247"/>
      <c r="G84" s="247"/>
      <c r="H84" s="248"/>
      <c r="I84" s="248"/>
      <c r="J84" s="248"/>
      <c r="K84" s="248"/>
      <c r="L84" s="248"/>
    </row>
    <row r="85" spans="1:16" ht="25.5" customHeight="1" x14ac:dyDescent="0.35">
      <c r="A85" s="160"/>
      <c r="B85" s="455" t="s">
        <v>228</v>
      </c>
      <c r="C85" s="455"/>
      <c r="D85" s="455"/>
      <c r="E85" s="455"/>
      <c r="F85" s="455"/>
      <c r="G85" s="455"/>
      <c r="H85" s="485" t="str">
        <f>IF(入力様式【No.2】!$P$19="","",入力様式【No.2】!$P$19)</f>
        <v/>
      </c>
      <c r="I85" s="485"/>
      <c r="J85" s="485"/>
      <c r="K85" s="485"/>
      <c r="L85" s="486"/>
      <c r="M85" s="456" t="str">
        <f>IF(入力様式【No.2】!$Q$19="","",入力様式【No.2】!$Q$19)</f>
        <v/>
      </c>
      <c r="N85" s="457"/>
    </row>
    <row r="86" spans="1:16" ht="25.5" customHeight="1" x14ac:dyDescent="0.35">
      <c r="A86" s="160"/>
      <c r="B86" s="455"/>
      <c r="C86" s="455"/>
      <c r="D86" s="455"/>
      <c r="E86" s="455"/>
      <c r="F86" s="455"/>
      <c r="G86" s="455"/>
      <c r="H86" s="487"/>
      <c r="I86" s="487"/>
      <c r="J86" s="487"/>
      <c r="K86" s="487"/>
      <c r="L86" s="488"/>
      <c r="M86" s="458"/>
      <c r="N86" s="459"/>
    </row>
    <row r="87" spans="1:16" ht="19.5" customHeight="1" x14ac:dyDescent="0.35">
      <c r="A87" s="160"/>
      <c r="B87" s="160"/>
      <c r="C87" s="160"/>
      <c r="D87" s="160"/>
      <c r="E87" s="199"/>
      <c r="F87" s="199"/>
      <c r="H87" s="160"/>
      <c r="I87" s="160"/>
      <c r="J87" s="160"/>
      <c r="K87" s="160"/>
      <c r="L87" s="160"/>
      <c r="M87" s="160"/>
      <c r="N87" s="160"/>
    </row>
    <row r="88" spans="1:16" s="161" customFormat="1" ht="26" customHeight="1" thickBot="1" x14ac:dyDescent="0.4">
      <c r="B88" s="161" t="s">
        <v>250</v>
      </c>
      <c r="G88" s="247"/>
      <c r="P88" s="249"/>
    </row>
    <row r="89" spans="1:16" ht="25.5" customHeight="1" x14ac:dyDescent="0.35">
      <c r="A89" s="160"/>
      <c r="B89" s="469" t="s">
        <v>251</v>
      </c>
      <c r="C89" s="470"/>
      <c r="D89" s="470"/>
      <c r="E89" s="470"/>
      <c r="F89" s="470"/>
      <c r="G89" s="471"/>
      <c r="H89" s="475" t="str">
        <f>入力様式【No.2】!$U$7</f>
        <v/>
      </c>
      <c r="I89" s="476"/>
      <c r="J89" s="476"/>
      <c r="K89" s="476"/>
      <c r="L89" s="477"/>
      <c r="M89" s="481" t="str">
        <f>IF(H89="","","kl")</f>
        <v/>
      </c>
      <c r="N89" s="482"/>
    </row>
    <row r="90" spans="1:16" ht="25.5" customHeight="1" thickBot="1" x14ac:dyDescent="0.4">
      <c r="A90" s="160"/>
      <c r="B90" s="472"/>
      <c r="C90" s="473"/>
      <c r="D90" s="473"/>
      <c r="E90" s="473"/>
      <c r="F90" s="473"/>
      <c r="G90" s="474"/>
      <c r="H90" s="478"/>
      <c r="I90" s="479"/>
      <c r="J90" s="479"/>
      <c r="K90" s="479"/>
      <c r="L90" s="480"/>
      <c r="M90" s="483"/>
      <c r="N90" s="484"/>
    </row>
    <row r="91" spans="1:16" ht="19.5" customHeight="1" x14ac:dyDescent="0.35">
      <c r="A91" s="160"/>
      <c r="B91" s="160"/>
      <c r="C91" s="160"/>
      <c r="D91" s="160"/>
      <c r="E91" s="160"/>
      <c r="F91" s="160"/>
      <c r="G91" s="162"/>
      <c r="H91" s="160"/>
      <c r="I91" s="160"/>
      <c r="J91" s="160"/>
      <c r="K91" s="160"/>
      <c r="L91" s="160"/>
      <c r="M91" s="160"/>
      <c r="N91" s="160"/>
    </row>
    <row r="92" spans="1:16" s="161" customFormat="1" ht="26" customHeight="1" x14ac:dyDescent="0.35">
      <c r="B92" s="161" t="s">
        <v>55</v>
      </c>
      <c r="G92" s="247"/>
    </row>
    <row r="93" spans="1:16" ht="18.75" customHeight="1" x14ac:dyDescent="0.35">
      <c r="A93" s="160"/>
      <c r="B93" s="460" t="str">
        <f>IF(入力様式【No.2】!$S$18="","",入力様式【No.2】!$S$18)</f>
        <v/>
      </c>
      <c r="C93" s="461"/>
      <c r="D93" s="461"/>
      <c r="E93" s="461"/>
      <c r="F93" s="461"/>
      <c r="G93" s="461"/>
      <c r="H93" s="461"/>
      <c r="I93" s="461"/>
      <c r="J93" s="461"/>
      <c r="K93" s="461"/>
      <c r="L93" s="461"/>
      <c r="M93" s="461"/>
      <c r="N93" s="462"/>
    </row>
    <row r="94" spans="1:16" ht="18.75" customHeight="1" x14ac:dyDescent="0.35">
      <c r="A94" s="160"/>
      <c r="B94" s="463"/>
      <c r="C94" s="464"/>
      <c r="D94" s="464"/>
      <c r="E94" s="464"/>
      <c r="F94" s="464"/>
      <c r="G94" s="464"/>
      <c r="H94" s="464"/>
      <c r="I94" s="464"/>
      <c r="J94" s="464"/>
      <c r="K94" s="464"/>
      <c r="L94" s="464"/>
      <c r="M94" s="464"/>
      <c r="N94" s="465"/>
    </row>
    <row r="95" spans="1:16" ht="18.75" customHeight="1" x14ac:dyDescent="0.35">
      <c r="A95" s="160"/>
      <c r="B95" s="466"/>
      <c r="C95" s="467"/>
      <c r="D95" s="467"/>
      <c r="E95" s="467"/>
      <c r="F95" s="467"/>
      <c r="G95" s="467"/>
      <c r="H95" s="467"/>
      <c r="I95" s="467"/>
      <c r="J95" s="467"/>
      <c r="K95" s="467"/>
      <c r="L95" s="467"/>
      <c r="M95" s="467"/>
      <c r="N95" s="468"/>
    </row>
    <row r="96" spans="1:16" ht="18.75" customHeight="1" x14ac:dyDescent="0.35">
      <c r="A96" s="160"/>
      <c r="B96" s="160"/>
      <c r="C96" s="160"/>
      <c r="D96" s="160"/>
      <c r="E96" s="160"/>
      <c r="F96" s="160"/>
      <c r="G96" s="162"/>
      <c r="H96" s="160"/>
      <c r="I96" s="160"/>
      <c r="J96" s="160"/>
      <c r="K96" s="160"/>
      <c r="L96" s="160"/>
      <c r="M96" s="160"/>
      <c r="N96" s="160"/>
    </row>
    <row r="97" spans="1:16" ht="18.75" customHeight="1" x14ac:dyDescent="0.35">
      <c r="A97" s="160"/>
      <c r="B97" s="160"/>
      <c r="C97" s="160"/>
      <c r="D97" s="160"/>
      <c r="E97" s="160"/>
      <c r="F97" s="160"/>
      <c r="G97" s="162"/>
      <c r="H97" s="160"/>
      <c r="I97" s="160"/>
      <c r="J97" s="160"/>
      <c r="K97" s="160"/>
      <c r="L97" s="160"/>
      <c r="M97" s="160"/>
      <c r="N97" s="160"/>
    </row>
    <row r="98" spans="1:16" s="228" customFormat="1" ht="59.5" customHeight="1" x14ac:dyDescent="0.35">
      <c r="B98" s="584" t="s">
        <v>282</v>
      </c>
      <c r="C98" s="584"/>
      <c r="D98" s="584"/>
      <c r="E98" s="584"/>
      <c r="F98" s="584"/>
      <c r="G98" s="584"/>
      <c r="H98" s="584"/>
      <c r="I98" s="584"/>
      <c r="J98" s="584"/>
      <c r="K98" s="584"/>
      <c r="L98" s="584"/>
      <c r="M98" s="584"/>
      <c r="N98" s="584"/>
    </row>
    <row r="99" spans="1:16" ht="19.5" customHeight="1" x14ac:dyDescent="0.35">
      <c r="A99" s="160"/>
    </row>
    <row r="100" spans="1:16" s="167" customFormat="1" ht="40" customHeight="1" x14ac:dyDescent="0.35">
      <c r="B100" s="585" t="s">
        <v>193</v>
      </c>
      <c r="C100" s="586"/>
      <c r="D100" s="587"/>
      <c r="E100" s="581" t="str">
        <f>IF(入力様式【No.3】!$E$2="","",入力様式【No.3】!$E$2)</f>
        <v/>
      </c>
      <c r="F100" s="583"/>
      <c r="G100" s="245"/>
      <c r="H100" s="588"/>
      <c r="I100" s="588"/>
      <c r="J100" s="588"/>
      <c r="K100" s="588"/>
      <c r="L100" s="589"/>
      <c r="M100" s="589"/>
      <c r="N100" s="589"/>
    </row>
    <row r="101" spans="1:16" ht="18.75" customHeight="1" x14ac:dyDescent="0.35">
      <c r="A101" s="160"/>
      <c r="B101" s="191"/>
      <c r="C101" s="191"/>
      <c r="D101" s="191"/>
      <c r="E101" s="191"/>
      <c r="F101" s="191"/>
      <c r="G101" s="162"/>
      <c r="H101" s="160"/>
      <c r="I101" s="160"/>
      <c r="J101" s="160"/>
      <c r="L101" s="160"/>
      <c r="M101" s="160"/>
      <c r="N101" s="160"/>
    </row>
    <row r="102" spans="1:16" s="161" customFormat="1" ht="26" customHeight="1" x14ac:dyDescent="0.35">
      <c r="B102" s="161" t="s">
        <v>30</v>
      </c>
      <c r="E102" s="247"/>
      <c r="F102" s="247"/>
      <c r="G102" s="247"/>
      <c r="H102" s="161" t="s">
        <v>91</v>
      </c>
    </row>
    <row r="103" spans="1:16" s="167" customFormat="1" ht="40" customHeight="1" x14ac:dyDescent="0.35">
      <c r="B103" s="578" t="s">
        <v>32</v>
      </c>
      <c r="C103" s="579"/>
      <c r="D103" s="580"/>
      <c r="E103" s="543" t="str">
        <f>IF(入力様式【No.3】!$F$7="","",入力様式【No.3】!$E$7&amp;入力様式【No.3】!$F$7)</f>
        <v/>
      </c>
      <c r="F103" s="577"/>
      <c r="G103" s="245"/>
      <c r="H103" s="578" t="s">
        <v>40</v>
      </c>
      <c r="I103" s="579"/>
      <c r="J103" s="579"/>
      <c r="K103" s="580"/>
      <c r="L103" s="581" t="str">
        <f>IF(入力様式【No.3】!$E12="","",入力様式【No.3】!$E12)</f>
        <v/>
      </c>
      <c r="M103" s="582"/>
      <c r="N103" s="583"/>
    </row>
    <row r="104" spans="1:16" s="167" customFormat="1" ht="40" customHeight="1" x14ac:dyDescent="0.35">
      <c r="B104" s="578" t="s">
        <v>199</v>
      </c>
      <c r="C104" s="579"/>
      <c r="D104" s="580"/>
      <c r="E104" s="543" t="str">
        <f>IF(入力様式【No.3】!$E$8="","",入力様式【No.3】!$E$8)</f>
        <v/>
      </c>
      <c r="F104" s="577"/>
      <c r="G104" s="245"/>
      <c r="H104" s="521" t="s">
        <v>255</v>
      </c>
      <c r="I104" s="522"/>
      <c r="J104" s="522"/>
      <c r="K104" s="523"/>
      <c r="L104" s="581" t="str">
        <f>IF(入力様式【No.3】!$E13="","",入力様式【No.3】!$E13)</f>
        <v/>
      </c>
      <c r="M104" s="582"/>
      <c r="N104" s="583"/>
    </row>
    <row r="105" spans="1:16" s="167" customFormat="1" ht="40" customHeight="1" x14ac:dyDescent="0.35">
      <c r="B105" s="578" t="s">
        <v>35</v>
      </c>
      <c r="C105" s="579"/>
      <c r="D105" s="580"/>
      <c r="E105" s="543" t="str">
        <f>IF(入力様式【No.3】!$E$9="","",入力様式【No.3】!$E$9)</f>
        <v/>
      </c>
      <c r="F105" s="577"/>
      <c r="G105" s="245"/>
      <c r="H105" s="578" t="s">
        <v>44</v>
      </c>
      <c r="I105" s="579"/>
      <c r="J105" s="579"/>
      <c r="K105" s="580"/>
      <c r="L105" s="581" t="str">
        <f>IF(入力様式【No.3】!$E14="","",入力様式【No.3】!$E14)</f>
        <v/>
      </c>
      <c r="M105" s="582"/>
      <c r="N105" s="583"/>
      <c r="P105" s="246"/>
    </row>
    <row r="106" spans="1:16" ht="23.5" customHeight="1" x14ac:dyDescent="0.35">
      <c r="A106" s="160"/>
      <c r="B106" s="160"/>
      <c r="C106" s="160"/>
      <c r="D106" s="160"/>
      <c r="E106" s="162"/>
      <c r="F106" s="162"/>
      <c r="G106" s="162"/>
      <c r="H106" s="192"/>
      <c r="I106" s="192"/>
      <c r="J106" s="160"/>
      <c r="K106" s="160"/>
      <c r="L106" s="160"/>
      <c r="M106" s="160"/>
      <c r="N106" s="160"/>
    </row>
    <row r="107" spans="1:16" s="161" customFormat="1" ht="26" customHeight="1" x14ac:dyDescent="0.35">
      <c r="B107" s="161" t="s">
        <v>31</v>
      </c>
      <c r="D107" s="247"/>
      <c r="E107" s="247"/>
      <c r="F107" s="247"/>
      <c r="G107" s="247"/>
    </row>
    <row r="108" spans="1:16" s="167" customFormat="1" ht="40" customHeight="1" x14ac:dyDescent="0.35">
      <c r="B108" s="545" t="s">
        <v>99</v>
      </c>
      <c r="C108" s="546"/>
      <c r="D108" s="240" t="s">
        <v>100</v>
      </c>
      <c r="E108" s="566" t="str">
        <f>IF(入力様式【No.3】!$J$7="","",入力様式【No.3】!$J$7)</f>
        <v/>
      </c>
      <c r="F108" s="567"/>
      <c r="G108" s="567"/>
      <c r="H108" s="567"/>
      <c r="I108" s="567"/>
      <c r="J108" s="567"/>
      <c r="K108" s="567"/>
      <c r="L108" s="567"/>
      <c r="M108" s="567"/>
      <c r="N108" s="568"/>
    </row>
    <row r="109" spans="1:16" s="167" customFormat="1" ht="40" customHeight="1" x14ac:dyDescent="0.35">
      <c r="B109" s="547"/>
      <c r="C109" s="548"/>
      <c r="D109" s="240" t="s">
        <v>85</v>
      </c>
      <c r="E109" s="566" t="str">
        <f>IF(入力様式【No.3】!$J$8="","",入力様式【No.3】!$J$8)</f>
        <v/>
      </c>
      <c r="F109" s="567"/>
      <c r="G109" s="567"/>
      <c r="H109" s="567"/>
      <c r="I109" s="567"/>
      <c r="J109" s="567"/>
      <c r="K109" s="567"/>
      <c r="L109" s="567"/>
      <c r="M109" s="567"/>
      <c r="N109" s="568"/>
    </row>
    <row r="110" spans="1:16" s="167" customFormat="1" ht="40" customHeight="1" x14ac:dyDescent="0.35">
      <c r="B110" s="549"/>
      <c r="C110" s="550"/>
      <c r="D110" s="240" t="s">
        <v>86</v>
      </c>
      <c r="E110" s="566" t="str">
        <f>IF(入力様式【No.3】!$J$9="","",入力様式【No.3】!$J$9)</f>
        <v/>
      </c>
      <c r="F110" s="567"/>
      <c r="G110" s="567"/>
      <c r="H110" s="567"/>
      <c r="I110" s="567"/>
      <c r="J110" s="567"/>
      <c r="K110" s="567"/>
      <c r="L110" s="567"/>
      <c r="M110" s="567"/>
      <c r="N110" s="568"/>
    </row>
    <row r="111" spans="1:16" s="167" customFormat="1" ht="40" customHeight="1" x14ac:dyDescent="0.35">
      <c r="B111" s="521" t="s">
        <v>3</v>
      </c>
      <c r="C111" s="522"/>
      <c r="D111" s="523"/>
      <c r="E111" s="566" t="str">
        <f>IF(入力様式【No.3】!$J$10="","",入力様式【No.3】!$J$10)</f>
        <v/>
      </c>
      <c r="F111" s="567"/>
      <c r="G111" s="567"/>
      <c r="H111" s="567"/>
      <c r="I111" s="567"/>
      <c r="J111" s="567"/>
      <c r="K111" s="567"/>
      <c r="L111" s="567"/>
      <c r="M111" s="567"/>
      <c r="N111" s="568"/>
      <c r="P111" s="246"/>
    </row>
    <row r="112" spans="1:16" s="167" customFormat="1" ht="40" customHeight="1" x14ac:dyDescent="0.35">
      <c r="B112" s="569" t="s">
        <v>306</v>
      </c>
      <c r="C112" s="570"/>
      <c r="D112" s="240" t="s">
        <v>102</v>
      </c>
      <c r="E112" s="566" t="str">
        <f>IF(入力様式【No.3】!$J$11="","",入力様式【No.3】!$J$11)</f>
        <v/>
      </c>
      <c r="F112" s="567"/>
      <c r="G112" s="567"/>
      <c r="H112" s="567"/>
      <c r="I112" s="567"/>
      <c r="J112" s="567"/>
      <c r="K112" s="567"/>
      <c r="L112" s="567"/>
      <c r="M112" s="567"/>
      <c r="N112" s="568"/>
      <c r="P112" s="246"/>
    </row>
    <row r="113" spans="1:16" s="167" customFormat="1" ht="40" customHeight="1" x14ac:dyDescent="0.35">
      <c r="B113" s="571"/>
      <c r="C113" s="572"/>
      <c r="D113" s="575" t="s">
        <v>104</v>
      </c>
      <c r="E113" s="505" t="s">
        <v>4</v>
      </c>
      <c r="F113" s="542"/>
      <c r="G113" s="506"/>
      <c r="H113" s="505" t="s">
        <v>41</v>
      </c>
      <c r="I113" s="542"/>
      <c r="J113" s="542"/>
      <c r="K113" s="506"/>
      <c r="L113" s="505" t="s">
        <v>42</v>
      </c>
      <c r="M113" s="542"/>
      <c r="N113" s="506"/>
      <c r="P113" s="246"/>
    </row>
    <row r="114" spans="1:16" s="167" customFormat="1" ht="40" customHeight="1" x14ac:dyDescent="0.35">
      <c r="B114" s="573"/>
      <c r="C114" s="574"/>
      <c r="D114" s="576"/>
      <c r="E114" s="543" t="str">
        <f>IF(入力様式【No.3】!$J$14="","",入力様式【No.3】!$J$14)</f>
        <v/>
      </c>
      <c r="F114" s="544"/>
      <c r="G114" s="577"/>
      <c r="H114" s="543" t="str">
        <f>IF(入力様式【No.3】!$K$14="","",入力様式【No.3】!$K$14)</f>
        <v/>
      </c>
      <c r="I114" s="544"/>
      <c r="J114" s="544"/>
      <c r="K114" s="577"/>
      <c r="L114" s="543" t="str">
        <f>IF(入力様式【No.3】!$L$14="","",入力様式【No.3】!$L$14)</f>
        <v/>
      </c>
      <c r="M114" s="544"/>
      <c r="N114" s="577"/>
    </row>
    <row r="115" spans="1:16" ht="23.5" customHeight="1" x14ac:dyDescent="0.35">
      <c r="A115" s="160"/>
      <c r="B115" s="160"/>
      <c r="C115" s="160"/>
      <c r="D115" s="160"/>
      <c r="E115" s="160"/>
      <c r="F115" s="160"/>
      <c r="G115" s="162"/>
      <c r="H115" s="160"/>
      <c r="I115" s="160"/>
      <c r="J115" s="160"/>
      <c r="K115" s="160"/>
      <c r="L115" s="160"/>
      <c r="M115" s="160"/>
      <c r="N115" s="160"/>
    </row>
    <row r="116" spans="1:16" s="161" customFormat="1" ht="26" customHeight="1" x14ac:dyDescent="0.35">
      <c r="B116" s="161" t="s">
        <v>105</v>
      </c>
      <c r="G116" s="247"/>
    </row>
    <row r="117" spans="1:16" s="167" customFormat="1" ht="40" customHeight="1" x14ac:dyDescent="0.35">
      <c r="B117" s="521" t="s">
        <v>221</v>
      </c>
      <c r="C117" s="522"/>
      <c r="D117" s="523"/>
      <c r="E117" s="539" t="str">
        <f>IF(入力様式【No.3】!$J$16="","",入力様式【No.3】!$J$16)</f>
        <v/>
      </c>
      <c r="F117" s="540"/>
      <c r="G117" s="541"/>
      <c r="H117" s="505" t="s">
        <v>220</v>
      </c>
      <c r="I117" s="542"/>
      <c r="J117" s="542"/>
      <c r="K117" s="506"/>
      <c r="L117" s="543" t="str">
        <f>IF(入力様式【No.3】!$P$12="","",入力様式【No.3】!$P$12)</f>
        <v/>
      </c>
      <c r="M117" s="544"/>
      <c r="N117" s="252" t="s">
        <v>57</v>
      </c>
    </row>
    <row r="118" spans="1:16" s="167" customFormat="1" ht="40" customHeight="1" x14ac:dyDescent="0.35">
      <c r="B118" s="545" t="s">
        <v>51</v>
      </c>
      <c r="C118" s="546"/>
      <c r="D118" s="253"/>
      <c r="E118" s="551" t="s">
        <v>46</v>
      </c>
      <c r="F118" s="552"/>
      <c r="G118" s="552"/>
      <c r="H118" s="553"/>
      <c r="I118" s="554" t="s">
        <v>52</v>
      </c>
      <c r="J118" s="551" t="s">
        <v>53</v>
      </c>
      <c r="K118" s="552"/>
      <c r="L118" s="552"/>
      <c r="M118" s="552"/>
      <c r="N118" s="553"/>
    </row>
    <row r="119" spans="1:16" s="167" customFormat="1" ht="40" customHeight="1" x14ac:dyDescent="0.35">
      <c r="B119" s="547"/>
      <c r="C119" s="548"/>
      <c r="D119" s="240" t="s">
        <v>58</v>
      </c>
      <c r="E119" s="557" t="str">
        <f>IF(入力様式【No.3】!$J$18="","",入力様式【No.3】!$J$18)</f>
        <v/>
      </c>
      <c r="F119" s="558"/>
      <c r="G119" s="558"/>
      <c r="H119" s="559"/>
      <c r="I119" s="555"/>
      <c r="J119" s="560" t="str">
        <f>IF(入力様式【No.3】!$L$18="","",入力様式【No.3】!$L$18)</f>
        <v/>
      </c>
      <c r="K119" s="561"/>
      <c r="L119" s="561"/>
      <c r="M119" s="561"/>
      <c r="N119" s="562"/>
    </row>
    <row r="120" spans="1:16" s="167" customFormat="1" ht="40" customHeight="1" x14ac:dyDescent="0.35">
      <c r="B120" s="549"/>
      <c r="C120" s="550"/>
      <c r="D120" s="240" t="s">
        <v>60</v>
      </c>
      <c r="E120" s="563" t="str">
        <f>IF(入力様式【No.3】!$J$19="","",入力様式【No.3】!$J$19)</f>
        <v/>
      </c>
      <c r="F120" s="564"/>
      <c r="G120" s="564"/>
      <c r="H120" s="565"/>
      <c r="I120" s="556"/>
      <c r="J120" s="563" t="str">
        <f>IF(入力様式【No.3】!$L$19="","",入力様式【No.3】!$L$19)</f>
        <v/>
      </c>
      <c r="K120" s="564"/>
      <c r="L120" s="564"/>
      <c r="M120" s="564"/>
      <c r="N120" s="565"/>
    </row>
    <row r="121" spans="1:16" s="167" customFormat="1" ht="40" customHeight="1" x14ac:dyDescent="0.35">
      <c r="B121" s="521" t="s">
        <v>61</v>
      </c>
      <c r="C121" s="522"/>
      <c r="D121" s="523"/>
      <c r="E121" s="524" t="str">
        <f>IF(入力様式【No.3】!$J$20="","",入力様式【No.3】!$J$20)</f>
        <v/>
      </c>
      <c r="F121" s="525"/>
      <c r="G121" s="256" t="s">
        <v>57</v>
      </c>
      <c r="H121" s="521" t="s">
        <v>62</v>
      </c>
      <c r="I121" s="522"/>
      <c r="J121" s="522"/>
      <c r="K121" s="523"/>
      <c r="L121" s="526" t="str">
        <f>IF(入力様式【No.3】!$J$21="","",入力様式【No.3】!$J$21)</f>
        <v/>
      </c>
      <c r="M121" s="527"/>
      <c r="N121" s="254" t="s">
        <v>74</v>
      </c>
    </row>
    <row r="122" spans="1:16" ht="23.5" customHeight="1" x14ac:dyDescent="0.35">
      <c r="A122" s="160"/>
      <c r="B122" s="160"/>
      <c r="C122" s="160"/>
      <c r="D122" s="160"/>
      <c r="E122" s="160"/>
      <c r="F122" s="160"/>
      <c r="G122" s="162"/>
      <c r="H122" s="160"/>
      <c r="I122" s="160"/>
      <c r="J122" s="160"/>
      <c r="K122" s="160"/>
      <c r="L122" s="160"/>
      <c r="M122" s="160"/>
      <c r="N122" s="160"/>
    </row>
    <row r="123" spans="1:16" s="161" customFormat="1" ht="26" customHeight="1" x14ac:dyDescent="0.35">
      <c r="B123" s="161" t="s">
        <v>260</v>
      </c>
      <c r="G123" s="247"/>
    </row>
    <row r="124" spans="1:16" s="167" customFormat="1" ht="40" customHeight="1" x14ac:dyDescent="0.35">
      <c r="B124" s="528" t="s">
        <v>307</v>
      </c>
      <c r="C124" s="529"/>
      <c r="D124" s="530"/>
      <c r="E124" s="531" t="str">
        <f>IF(入力様式【No.3】!$E$16="","",入力様式【No.3】!$E$16)</f>
        <v/>
      </c>
      <c r="F124" s="532"/>
      <c r="G124" s="533"/>
      <c r="H124" s="534" t="str">
        <f>IF(入力様式【No.3】!$N$10="","",入力様式【No.3】!$N$10)</f>
        <v/>
      </c>
      <c r="I124" s="535"/>
      <c r="J124" s="535"/>
      <c r="K124" s="536"/>
      <c r="L124" s="537" t="str">
        <f>IF(入力様式【No.3】!$P$10="","",入力様式【No.3】!$P$10)</f>
        <v/>
      </c>
      <c r="M124" s="538"/>
      <c r="N124" s="250" t="str">
        <f>IFERROR(IF($E124="計画生産量に基づいて算出",入力様式【No.3】!$R$10,"日"),"")</f>
        <v>日</v>
      </c>
      <c r="O124" s="246"/>
    </row>
    <row r="125" spans="1:16" s="167" customFormat="1" ht="40" customHeight="1" x14ac:dyDescent="0.35">
      <c r="B125" s="489" t="s">
        <v>256</v>
      </c>
      <c r="C125" s="490"/>
      <c r="D125" s="491"/>
      <c r="E125" s="495" t="str">
        <f>IF(入力様式【No.3】!$P$7="","",入力様式【No.3】!$P$7)</f>
        <v/>
      </c>
      <c r="F125" s="496"/>
      <c r="G125" s="497"/>
      <c r="H125" s="501" t="s">
        <v>43</v>
      </c>
      <c r="I125" s="502"/>
      <c r="J125" s="505" t="str">
        <f>IF(入力様式【No.3】!$O$13="","",入力様式【No.3】!$O$13)</f>
        <v/>
      </c>
      <c r="K125" s="506"/>
      <c r="L125" s="507" t="str">
        <f>IF(入力様式【No.3】!$P$13="","",入力様式【No.3】!$P$13)</f>
        <v/>
      </c>
      <c r="M125" s="508"/>
      <c r="N125" s="251" t="str">
        <f>N124</f>
        <v>日</v>
      </c>
    </row>
    <row r="126" spans="1:16" s="167" customFormat="1" ht="40" customHeight="1" x14ac:dyDescent="0.35">
      <c r="B126" s="492"/>
      <c r="C126" s="493"/>
      <c r="D126" s="494"/>
      <c r="E126" s="498"/>
      <c r="F126" s="499"/>
      <c r="G126" s="500"/>
      <c r="H126" s="503"/>
      <c r="I126" s="504"/>
      <c r="J126" s="505" t="str">
        <f>IF(入力様式【No.3】!$O$14="","",入力様式【No.3】!$O$14)</f>
        <v/>
      </c>
      <c r="K126" s="506"/>
      <c r="L126" s="507">
        <f>IF(入力様式【No.3】!$P$14="","",入力様式【No.3】!$P$14)</f>
        <v>0</v>
      </c>
      <c r="M126" s="508"/>
      <c r="N126" s="251" t="str">
        <f>N125</f>
        <v>日</v>
      </c>
    </row>
    <row r="127" spans="1:16" ht="23.5" customHeight="1" x14ac:dyDescent="0.35">
      <c r="A127" s="160"/>
      <c r="B127" s="160"/>
      <c r="C127" s="160"/>
      <c r="D127" s="160"/>
      <c r="E127" s="160"/>
      <c r="H127" s="160"/>
      <c r="I127" s="160"/>
      <c r="J127" s="160"/>
      <c r="K127" s="160"/>
      <c r="L127" s="160"/>
      <c r="M127" s="160"/>
      <c r="N127" s="160"/>
    </row>
    <row r="128" spans="1:16" s="161" customFormat="1" ht="26" customHeight="1" x14ac:dyDescent="0.35">
      <c r="B128" s="161" t="s">
        <v>107</v>
      </c>
      <c r="E128" s="247"/>
      <c r="F128" s="247"/>
      <c r="G128" s="247"/>
    </row>
    <row r="129" spans="1:16" ht="25.5" customHeight="1" x14ac:dyDescent="0.35">
      <c r="A129" s="160"/>
      <c r="B129" s="509" t="s">
        <v>108</v>
      </c>
      <c r="C129" s="510"/>
      <c r="D129" s="510"/>
      <c r="E129" s="510"/>
      <c r="F129" s="510"/>
      <c r="G129" s="511"/>
      <c r="H129" s="515" t="str">
        <f>IF(入力様式【No.3】!$P$17="","",入力様式【No.3】!$P$17)</f>
        <v/>
      </c>
      <c r="I129" s="516"/>
      <c r="J129" s="516"/>
      <c r="K129" s="516"/>
      <c r="L129" s="517"/>
      <c r="M129" s="456" t="str">
        <f>IF(入力様式【No.3】!$Q$17="","",入力様式【No.3】!$Q$17)</f>
        <v/>
      </c>
      <c r="N129" s="457"/>
    </row>
    <row r="130" spans="1:16" ht="25.5" customHeight="1" x14ac:dyDescent="0.35">
      <c r="A130" s="160"/>
      <c r="B130" s="512"/>
      <c r="C130" s="513"/>
      <c r="D130" s="513"/>
      <c r="E130" s="513"/>
      <c r="F130" s="513"/>
      <c r="G130" s="514"/>
      <c r="H130" s="518"/>
      <c r="I130" s="519"/>
      <c r="J130" s="519"/>
      <c r="K130" s="519"/>
      <c r="L130" s="520"/>
      <c r="M130" s="458"/>
      <c r="N130" s="459"/>
    </row>
    <row r="131" spans="1:16" ht="19.5" customHeight="1" x14ac:dyDescent="0.35">
      <c r="A131" s="160"/>
      <c r="B131" s="160"/>
      <c r="C131" s="160"/>
      <c r="D131" s="160"/>
      <c r="E131" s="160"/>
      <c r="F131" s="160"/>
      <c r="H131" s="160"/>
      <c r="I131" s="160"/>
      <c r="J131" s="160"/>
      <c r="K131" s="160"/>
      <c r="L131" s="160"/>
      <c r="M131" s="197"/>
      <c r="N131" s="197"/>
    </row>
    <row r="132" spans="1:16" s="161" customFormat="1" ht="26" customHeight="1" x14ac:dyDescent="0.35">
      <c r="B132" s="161" t="s">
        <v>249</v>
      </c>
      <c r="E132" s="247"/>
      <c r="F132" s="247"/>
      <c r="G132" s="247"/>
      <c r="H132" s="248"/>
      <c r="I132" s="248"/>
      <c r="J132" s="248"/>
      <c r="K132" s="248"/>
      <c r="L132" s="248"/>
    </row>
    <row r="133" spans="1:16" ht="25.5" customHeight="1" x14ac:dyDescent="0.35">
      <c r="A133" s="160"/>
      <c r="B133" s="455" t="s">
        <v>228</v>
      </c>
      <c r="C133" s="455"/>
      <c r="D133" s="455"/>
      <c r="E133" s="455"/>
      <c r="F133" s="455"/>
      <c r="G133" s="455"/>
      <c r="H133" s="485" t="str">
        <f>IF(入力様式【No.3】!$P$19="","",入力様式【No.3】!$P$19)</f>
        <v/>
      </c>
      <c r="I133" s="485"/>
      <c r="J133" s="485"/>
      <c r="K133" s="485"/>
      <c r="L133" s="486"/>
      <c r="M133" s="456" t="str">
        <f>IF(入力様式【No.3】!$Q$19="","",入力様式【No.3】!$Q$19)</f>
        <v/>
      </c>
      <c r="N133" s="457"/>
    </row>
    <row r="134" spans="1:16" ht="25.5" customHeight="1" x14ac:dyDescent="0.35">
      <c r="A134" s="160"/>
      <c r="B134" s="455"/>
      <c r="C134" s="455"/>
      <c r="D134" s="455"/>
      <c r="E134" s="455"/>
      <c r="F134" s="455"/>
      <c r="G134" s="455"/>
      <c r="H134" s="487"/>
      <c r="I134" s="487"/>
      <c r="J134" s="487"/>
      <c r="K134" s="487"/>
      <c r="L134" s="488"/>
      <c r="M134" s="458"/>
      <c r="N134" s="459"/>
    </row>
    <row r="135" spans="1:16" ht="19.5" customHeight="1" x14ac:dyDescent="0.35">
      <c r="A135" s="160"/>
      <c r="B135" s="160"/>
      <c r="C135" s="160"/>
      <c r="D135" s="160"/>
      <c r="E135" s="199"/>
      <c r="F135" s="199"/>
      <c r="H135" s="160"/>
      <c r="I135" s="160"/>
      <c r="J135" s="160"/>
      <c r="K135" s="160"/>
      <c r="L135" s="160"/>
      <c r="M135" s="160"/>
      <c r="N135" s="160"/>
    </row>
    <row r="136" spans="1:16" s="161" customFormat="1" ht="26" customHeight="1" thickBot="1" x14ac:dyDescent="0.4">
      <c r="B136" s="161" t="s">
        <v>250</v>
      </c>
      <c r="G136" s="247"/>
      <c r="P136" s="249"/>
    </row>
    <row r="137" spans="1:16" ht="25.5" customHeight="1" x14ac:dyDescent="0.35">
      <c r="A137" s="160"/>
      <c r="B137" s="469" t="s">
        <v>251</v>
      </c>
      <c r="C137" s="470"/>
      <c r="D137" s="470"/>
      <c r="E137" s="470"/>
      <c r="F137" s="470"/>
      <c r="G137" s="471"/>
      <c r="H137" s="475" t="str">
        <f>入力様式【No.3】!$U$7</f>
        <v/>
      </c>
      <c r="I137" s="476"/>
      <c r="J137" s="476"/>
      <c r="K137" s="476"/>
      <c r="L137" s="477"/>
      <c r="M137" s="481" t="str">
        <f>IF(H137="","","kl")</f>
        <v/>
      </c>
      <c r="N137" s="482"/>
    </row>
    <row r="138" spans="1:16" ht="25.5" customHeight="1" thickBot="1" x14ac:dyDescent="0.4">
      <c r="A138" s="160"/>
      <c r="B138" s="472"/>
      <c r="C138" s="473"/>
      <c r="D138" s="473"/>
      <c r="E138" s="473"/>
      <c r="F138" s="473"/>
      <c r="G138" s="474"/>
      <c r="H138" s="478"/>
      <c r="I138" s="479"/>
      <c r="J138" s="479"/>
      <c r="K138" s="479"/>
      <c r="L138" s="480"/>
      <c r="M138" s="483"/>
      <c r="N138" s="484"/>
    </row>
    <row r="139" spans="1:16" ht="19.5" customHeight="1" x14ac:dyDescent="0.35">
      <c r="A139" s="160"/>
      <c r="B139" s="160"/>
      <c r="C139" s="160"/>
      <c r="D139" s="160"/>
      <c r="E139" s="160"/>
      <c r="F139" s="160"/>
      <c r="G139" s="162"/>
      <c r="H139" s="160"/>
      <c r="I139" s="160"/>
      <c r="J139" s="160"/>
      <c r="K139" s="160"/>
      <c r="L139" s="160"/>
      <c r="M139" s="160"/>
      <c r="N139" s="160"/>
    </row>
    <row r="140" spans="1:16" s="161" customFormat="1" ht="26" customHeight="1" x14ac:dyDescent="0.35">
      <c r="B140" s="161" t="s">
        <v>55</v>
      </c>
      <c r="G140" s="247"/>
    </row>
    <row r="141" spans="1:16" ht="18.75" customHeight="1" x14ac:dyDescent="0.35">
      <c r="A141" s="160"/>
      <c r="B141" s="460" t="str">
        <f>IF(入力様式【No.3】!$S$18="","",入力様式【No.3】!$S$18)</f>
        <v/>
      </c>
      <c r="C141" s="461"/>
      <c r="D141" s="461"/>
      <c r="E141" s="461"/>
      <c r="F141" s="461"/>
      <c r="G141" s="461"/>
      <c r="H141" s="461"/>
      <c r="I141" s="461"/>
      <c r="J141" s="461"/>
      <c r="K141" s="461"/>
      <c r="L141" s="461"/>
      <c r="M141" s="461"/>
      <c r="N141" s="462"/>
    </row>
    <row r="142" spans="1:16" ht="18.75" customHeight="1" x14ac:dyDescent="0.35">
      <c r="A142" s="160"/>
      <c r="B142" s="463"/>
      <c r="C142" s="464"/>
      <c r="D142" s="464"/>
      <c r="E142" s="464"/>
      <c r="F142" s="464"/>
      <c r="G142" s="464"/>
      <c r="H142" s="464"/>
      <c r="I142" s="464"/>
      <c r="J142" s="464"/>
      <c r="K142" s="464"/>
      <c r="L142" s="464"/>
      <c r="M142" s="464"/>
      <c r="N142" s="465"/>
    </row>
    <row r="143" spans="1:16" ht="18.75" customHeight="1" x14ac:dyDescent="0.35">
      <c r="A143" s="160"/>
      <c r="B143" s="466"/>
      <c r="C143" s="467"/>
      <c r="D143" s="467"/>
      <c r="E143" s="467"/>
      <c r="F143" s="467"/>
      <c r="G143" s="467"/>
      <c r="H143" s="467"/>
      <c r="I143" s="467"/>
      <c r="J143" s="467"/>
      <c r="K143" s="467"/>
      <c r="L143" s="467"/>
      <c r="M143" s="467"/>
      <c r="N143" s="468"/>
    </row>
    <row r="144" spans="1:16" ht="18.75" customHeight="1" x14ac:dyDescent="0.35">
      <c r="A144" s="160"/>
      <c r="B144" s="160"/>
      <c r="C144" s="160"/>
      <c r="D144" s="160"/>
      <c r="E144" s="160"/>
      <c r="F144" s="160"/>
      <c r="G144" s="162"/>
      <c r="H144" s="160"/>
      <c r="I144" s="160"/>
      <c r="J144" s="160"/>
      <c r="K144" s="160"/>
      <c r="L144" s="160"/>
      <c r="M144" s="160"/>
      <c r="N144" s="160"/>
    </row>
    <row r="145" spans="1:16" ht="18.75" customHeight="1" x14ac:dyDescent="0.35">
      <c r="A145" s="160"/>
      <c r="B145" s="160"/>
      <c r="C145" s="160"/>
      <c r="D145" s="160"/>
      <c r="E145" s="160"/>
      <c r="F145" s="160"/>
      <c r="G145" s="162"/>
      <c r="H145" s="160"/>
      <c r="I145" s="160"/>
      <c r="J145" s="160"/>
      <c r="K145" s="160"/>
      <c r="L145" s="160"/>
      <c r="M145" s="160"/>
      <c r="N145" s="160"/>
    </row>
    <row r="146" spans="1:16" s="228" customFormat="1" ht="59.5" customHeight="1" x14ac:dyDescent="0.35">
      <c r="B146" s="584" t="s">
        <v>282</v>
      </c>
      <c r="C146" s="584"/>
      <c r="D146" s="584"/>
      <c r="E146" s="584"/>
      <c r="F146" s="584"/>
      <c r="G146" s="584"/>
      <c r="H146" s="584"/>
      <c r="I146" s="584"/>
      <c r="J146" s="584"/>
      <c r="K146" s="584"/>
      <c r="L146" s="584"/>
      <c r="M146" s="584"/>
      <c r="N146" s="584"/>
    </row>
    <row r="147" spans="1:16" ht="19.5" customHeight="1" x14ac:dyDescent="0.35">
      <c r="A147" s="160"/>
    </row>
    <row r="148" spans="1:16" s="167" customFormat="1" ht="40" customHeight="1" x14ac:dyDescent="0.35">
      <c r="B148" s="585" t="s">
        <v>193</v>
      </c>
      <c r="C148" s="586"/>
      <c r="D148" s="587"/>
      <c r="E148" s="581" t="str">
        <f>IF(入力様式【No.4】!$E$2="","",入力様式【No.4】!$E$2)</f>
        <v/>
      </c>
      <c r="F148" s="583"/>
      <c r="G148" s="245"/>
      <c r="H148" s="588"/>
      <c r="I148" s="588"/>
      <c r="J148" s="588"/>
      <c r="K148" s="588"/>
      <c r="L148" s="589"/>
      <c r="M148" s="589"/>
      <c r="N148" s="589"/>
    </row>
    <row r="149" spans="1:16" ht="18.75" customHeight="1" x14ac:dyDescent="0.35">
      <c r="A149" s="160"/>
      <c r="B149" s="191"/>
      <c r="C149" s="191"/>
      <c r="D149" s="191"/>
      <c r="E149" s="191"/>
      <c r="F149" s="191"/>
      <c r="G149" s="162"/>
      <c r="H149" s="160"/>
      <c r="I149" s="160"/>
      <c r="J149" s="160"/>
      <c r="L149" s="160"/>
      <c r="M149" s="160"/>
      <c r="N149" s="160"/>
    </row>
    <row r="150" spans="1:16" s="161" customFormat="1" ht="26" customHeight="1" x14ac:dyDescent="0.35">
      <c r="B150" s="161" t="s">
        <v>30</v>
      </c>
      <c r="E150" s="247"/>
      <c r="F150" s="247"/>
      <c r="G150" s="247"/>
      <c r="H150" s="161" t="s">
        <v>91</v>
      </c>
    </row>
    <row r="151" spans="1:16" s="167" customFormat="1" ht="40" customHeight="1" x14ac:dyDescent="0.35">
      <c r="B151" s="578" t="s">
        <v>32</v>
      </c>
      <c r="C151" s="579"/>
      <c r="D151" s="580"/>
      <c r="E151" s="543" t="str">
        <f>IF(入力様式【No.4】!$F$7="","",入力様式【No.4】!$E$7&amp;入力様式【No.4】!$F$7)</f>
        <v/>
      </c>
      <c r="F151" s="577"/>
      <c r="G151" s="245"/>
      <c r="H151" s="578" t="s">
        <v>40</v>
      </c>
      <c r="I151" s="579"/>
      <c r="J151" s="579"/>
      <c r="K151" s="580"/>
      <c r="L151" s="581" t="str">
        <f>IF(入力様式【No.4】!$E12="","",入力様式【No.4】!$E12)</f>
        <v/>
      </c>
      <c r="M151" s="582"/>
      <c r="N151" s="583"/>
    </row>
    <row r="152" spans="1:16" s="167" customFormat="1" ht="40" customHeight="1" x14ac:dyDescent="0.35">
      <c r="B152" s="578" t="s">
        <v>199</v>
      </c>
      <c r="C152" s="579"/>
      <c r="D152" s="580"/>
      <c r="E152" s="543" t="str">
        <f>IF(入力様式【No.4】!$E$8="","",入力様式【No.4】!$E$8)</f>
        <v/>
      </c>
      <c r="F152" s="577"/>
      <c r="G152" s="245"/>
      <c r="H152" s="521" t="s">
        <v>255</v>
      </c>
      <c r="I152" s="522"/>
      <c r="J152" s="522"/>
      <c r="K152" s="523"/>
      <c r="L152" s="581" t="str">
        <f>IF(入力様式【No.4】!$E13="","",入力様式【No.4】!$E13)</f>
        <v/>
      </c>
      <c r="M152" s="582"/>
      <c r="N152" s="583"/>
    </row>
    <row r="153" spans="1:16" s="167" customFormat="1" ht="40" customHeight="1" x14ac:dyDescent="0.35">
      <c r="B153" s="578" t="s">
        <v>35</v>
      </c>
      <c r="C153" s="579"/>
      <c r="D153" s="580"/>
      <c r="E153" s="543" t="str">
        <f>IF(入力様式【No.4】!$E$9="","",入力様式【No.4】!$E$9)</f>
        <v/>
      </c>
      <c r="F153" s="577"/>
      <c r="G153" s="245"/>
      <c r="H153" s="578" t="s">
        <v>44</v>
      </c>
      <c r="I153" s="579"/>
      <c r="J153" s="579"/>
      <c r="K153" s="580"/>
      <c r="L153" s="581" t="str">
        <f>IF(入力様式【No.4】!$E14="","",入力様式【No.4】!$E14)</f>
        <v/>
      </c>
      <c r="M153" s="582"/>
      <c r="N153" s="583"/>
      <c r="P153" s="246"/>
    </row>
    <row r="154" spans="1:16" ht="23.5" customHeight="1" x14ac:dyDescent="0.35">
      <c r="A154" s="160"/>
      <c r="B154" s="160"/>
      <c r="C154" s="160"/>
      <c r="D154" s="160"/>
      <c r="E154" s="162"/>
      <c r="F154" s="162"/>
      <c r="G154" s="162"/>
      <c r="H154" s="192"/>
      <c r="I154" s="192"/>
      <c r="J154" s="160"/>
      <c r="K154" s="160"/>
      <c r="L154" s="160"/>
      <c r="M154" s="160"/>
      <c r="N154" s="160"/>
    </row>
    <row r="155" spans="1:16" s="161" customFormat="1" ht="26" customHeight="1" x14ac:dyDescent="0.35">
      <c r="B155" s="161" t="s">
        <v>31</v>
      </c>
      <c r="D155" s="247"/>
      <c r="E155" s="247"/>
      <c r="F155" s="247"/>
      <c r="G155" s="247"/>
    </row>
    <row r="156" spans="1:16" s="167" customFormat="1" ht="40" customHeight="1" x14ac:dyDescent="0.35">
      <c r="B156" s="545" t="s">
        <v>99</v>
      </c>
      <c r="C156" s="546"/>
      <c r="D156" s="240" t="s">
        <v>100</v>
      </c>
      <c r="E156" s="566" t="str">
        <f>IF(入力様式【No.4】!$J$7="","",入力様式【No.4】!$J$7)</f>
        <v/>
      </c>
      <c r="F156" s="567"/>
      <c r="G156" s="567"/>
      <c r="H156" s="567"/>
      <c r="I156" s="567"/>
      <c r="J156" s="567"/>
      <c r="K156" s="567"/>
      <c r="L156" s="567"/>
      <c r="M156" s="567"/>
      <c r="N156" s="568"/>
    </row>
    <row r="157" spans="1:16" s="167" customFormat="1" ht="40" customHeight="1" x14ac:dyDescent="0.35">
      <c r="B157" s="547"/>
      <c r="C157" s="548"/>
      <c r="D157" s="240" t="s">
        <v>85</v>
      </c>
      <c r="E157" s="566" t="str">
        <f>IF(入力様式【No.4】!$J$8="","",入力様式【No.4】!$J$8)</f>
        <v/>
      </c>
      <c r="F157" s="567"/>
      <c r="G157" s="567"/>
      <c r="H157" s="567"/>
      <c r="I157" s="567"/>
      <c r="J157" s="567"/>
      <c r="K157" s="567"/>
      <c r="L157" s="567"/>
      <c r="M157" s="567"/>
      <c r="N157" s="568"/>
    </row>
    <row r="158" spans="1:16" s="167" customFormat="1" ht="40" customHeight="1" x14ac:dyDescent="0.35">
      <c r="B158" s="549"/>
      <c r="C158" s="550"/>
      <c r="D158" s="240" t="s">
        <v>86</v>
      </c>
      <c r="E158" s="566" t="str">
        <f>IF(入力様式【No.4】!$J$9="","",入力様式【No.4】!$J$9)</f>
        <v/>
      </c>
      <c r="F158" s="567"/>
      <c r="G158" s="567"/>
      <c r="H158" s="567"/>
      <c r="I158" s="567"/>
      <c r="J158" s="567"/>
      <c r="K158" s="567"/>
      <c r="L158" s="567"/>
      <c r="M158" s="567"/>
      <c r="N158" s="568"/>
    </row>
    <row r="159" spans="1:16" s="167" customFormat="1" ht="40" customHeight="1" x14ac:dyDescent="0.35">
      <c r="B159" s="521" t="s">
        <v>3</v>
      </c>
      <c r="C159" s="522"/>
      <c r="D159" s="523"/>
      <c r="E159" s="566" t="str">
        <f>IF(入力様式【No.4】!$J$10="","",入力様式【No.4】!$J$10)</f>
        <v/>
      </c>
      <c r="F159" s="567"/>
      <c r="G159" s="567"/>
      <c r="H159" s="567"/>
      <c r="I159" s="567"/>
      <c r="J159" s="567"/>
      <c r="K159" s="567"/>
      <c r="L159" s="567"/>
      <c r="M159" s="567"/>
      <c r="N159" s="568"/>
      <c r="P159" s="246"/>
    </row>
    <row r="160" spans="1:16" s="167" customFormat="1" ht="40" customHeight="1" x14ac:dyDescent="0.35">
      <c r="B160" s="569" t="s">
        <v>306</v>
      </c>
      <c r="C160" s="570"/>
      <c r="D160" s="240" t="s">
        <v>102</v>
      </c>
      <c r="E160" s="566" t="str">
        <f>IF(入力様式【No.4】!$J$11="","",入力様式【No.4】!$J$11)</f>
        <v/>
      </c>
      <c r="F160" s="567"/>
      <c r="G160" s="567"/>
      <c r="H160" s="567"/>
      <c r="I160" s="567"/>
      <c r="J160" s="567"/>
      <c r="K160" s="567"/>
      <c r="L160" s="567"/>
      <c r="M160" s="567"/>
      <c r="N160" s="568"/>
      <c r="P160" s="246"/>
    </row>
    <row r="161" spans="1:16" s="167" customFormat="1" ht="40" customHeight="1" x14ac:dyDescent="0.35">
      <c r="B161" s="571"/>
      <c r="C161" s="572"/>
      <c r="D161" s="575" t="s">
        <v>104</v>
      </c>
      <c r="E161" s="505" t="s">
        <v>4</v>
      </c>
      <c r="F161" s="542"/>
      <c r="G161" s="506"/>
      <c r="H161" s="505" t="s">
        <v>41</v>
      </c>
      <c r="I161" s="542"/>
      <c r="J161" s="542"/>
      <c r="K161" s="506"/>
      <c r="L161" s="505" t="s">
        <v>42</v>
      </c>
      <c r="M161" s="542"/>
      <c r="N161" s="506"/>
      <c r="P161" s="246"/>
    </row>
    <row r="162" spans="1:16" s="167" customFormat="1" ht="40" customHeight="1" x14ac:dyDescent="0.35">
      <c r="B162" s="573"/>
      <c r="C162" s="574"/>
      <c r="D162" s="576"/>
      <c r="E162" s="543" t="str">
        <f>IF(入力様式【No.4】!$J$14="","",入力様式【No.4】!$J$14)</f>
        <v/>
      </c>
      <c r="F162" s="544"/>
      <c r="G162" s="577"/>
      <c r="H162" s="543" t="str">
        <f>IF(入力様式【No.4】!$K$14="","",入力様式【No.4】!$K$14)</f>
        <v/>
      </c>
      <c r="I162" s="544"/>
      <c r="J162" s="544"/>
      <c r="K162" s="577"/>
      <c r="L162" s="543" t="str">
        <f>IF(入力様式【No.4】!$L$14="","",入力様式【No.4】!$L$14)</f>
        <v/>
      </c>
      <c r="M162" s="544"/>
      <c r="N162" s="577"/>
    </row>
    <row r="163" spans="1:16" ht="23.5" customHeight="1" x14ac:dyDescent="0.35">
      <c r="A163" s="160"/>
      <c r="B163" s="160"/>
      <c r="C163" s="160"/>
      <c r="D163" s="160"/>
      <c r="E163" s="160"/>
      <c r="F163" s="160"/>
      <c r="G163" s="162"/>
      <c r="H163" s="160"/>
      <c r="I163" s="160"/>
      <c r="J163" s="160"/>
      <c r="K163" s="160"/>
      <c r="L163" s="160"/>
      <c r="M163" s="160"/>
      <c r="N163" s="160"/>
    </row>
    <row r="164" spans="1:16" s="161" customFormat="1" ht="26" customHeight="1" x14ac:dyDescent="0.35">
      <c r="B164" s="161" t="s">
        <v>105</v>
      </c>
      <c r="G164" s="247"/>
    </row>
    <row r="165" spans="1:16" s="167" customFormat="1" ht="40" customHeight="1" x14ac:dyDescent="0.35">
      <c r="B165" s="521" t="s">
        <v>221</v>
      </c>
      <c r="C165" s="522"/>
      <c r="D165" s="523"/>
      <c r="E165" s="539" t="str">
        <f>IF(入力様式【No.4】!$J$16="","",入力様式【No.4】!$J$16)</f>
        <v/>
      </c>
      <c r="F165" s="540"/>
      <c r="G165" s="541"/>
      <c r="H165" s="505" t="s">
        <v>220</v>
      </c>
      <c r="I165" s="542"/>
      <c r="J165" s="542"/>
      <c r="K165" s="506"/>
      <c r="L165" s="543" t="str">
        <f>IF(入力様式【No.4】!$P$12="","",入力様式【No.4】!$P$12)</f>
        <v/>
      </c>
      <c r="M165" s="544"/>
      <c r="N165" s="252" t="s">
        <v>57</v>
      </c>
    </row>
    <row r="166" spans="1:16" s="167" customFormat="1" ht="40" customHeight="1" x14ac:dyDescent="0.35">
      <c r="B166" s="545" t="s">
        <v>51</v>
      </c>
      <c r="C166" s="546"/>
      <c r="D166" s="253"/>
      <c r="E166" s="551" t="s">
        <v>46</v>
      </c>
      <c r="F166" s="552"/>
      <c r="G166" s="552"/>
      <c r="H166" s="553"/>
      <c r="I166" s="554" t="s">
        <v>52</v>
      </c>
      <c r="J166" s="551" t="s">
        <v>53</v>
      </c>
      <c r="K166" s="552"/>
      <c r="L166" s="552"/>
      <c r="M166" s="552"/>
      <c r="N166" s="553"/>
    </row>
    <row r="167" spans="1:16" s="167" customFormat="1" ht="40" customHeight="1" x14ac:dyDescent="0.35">
      <c r="B167" s="547"/>
      <c r="C167" s="548"/>
      <c r="D167" s="240" t="s">
        <v>58</v>
      </c>
      <c r="E167" s="557" t="str">
        <f>IF(入力様式【No.4】!$J$18="","",入力様式【No.4】!$J$18)</f>
        <v/>
      </c>
      <c r="F167" s="558"/>
      <c r="G167" s="558"/>
      <c r="H167" s="559"/>
      <c r="I167" s="555"/>
      <c r="J167" s="560" t="str">
        <f>IF(入力様式【No.4】!$L$18="","",入力様式【No.4】!$L$18)</f>
        <v/>
      </c>
      <c r="K167" s="561"/>
      <c r="L167" s="561"/>
      <c r="M167" s="561"/>
      <c r="N167" s="562"/>
    </row>
    <row r="168" spans="1:16" s="167" customFormat="1" ht="40" customHeight="1" x14ac:dyDescent="0.35">
      <c r="B168" s="549"/>
      <c r="C168" s="550"/>
      <c r="D168" s="240" t="s">
        <v>60</v>
      </c>
      <c r="E168" s="563" t="str">
        <f>IF(入力様式【No.4】!$J$19="","",入力様式【No.4】!$J$19)</f>
        <v/>
      </c>
      <c r="F168" s="564"/>
      <c r="G168" s="564"/>
      <c r="H168" s="565"/>
      <c r="I168" s="556"/>
      <c r="J168" s="563" t="str">
        <f>IF(入力様式【No.4】!$L$19="","",入力様式【No.4】!$L$19)</f>
        <v/>
      </c>
      <c r="K168" s="564"/>
      <c r="L168" s="564"/>
      <c r="M168" s="564"/>
      <c r="N168" s="565"/>
    </row>
    <row r="169" spans="1:16" s="167" customFormat="1" ht="40" customHeight="1" x14ac:dyDescent="0.35">
      <c r="B169" s="521" t="s">
        <v>61</v>
      </c>
      <c r="C169" s="522"/>
      <c r="D169" s="523"/>
      <c r="E169" s="524" t="str">
        <f>IF(入力様式【No.4】!$J$20="","",入力様式【No.4】!$J$20)</f>
        <v/>
      </c>
      <c r="F169" s="525"/>
      <c r="G169" s="256" t="s">
        <v>57</v>
      </c>
      <c r="H169" s="521" t="s">
        <v>62</v>
      </c>
      <c r="I169" s="522"/>
      <c r="J169" s="522"/>
      <c r="K169" s="523"/>
      <c r="L169" s="526" t="str">
        <f>IF(入力様式【No.4】!$J$21="","",入力様式【No.4】!$J$21)</f>
        <v/>
      </c>
      <c r="M169" s="527"/>
      <c r="N169" s="254" t="s">
        <v>74</v>
      </c>
    </row>
    <row r="170" spans="1:16" ht="23.5" customHeight="1" x14ac:dyDescent="0.35">
      <c r="A170" s="160"/>
      <c r="B170" s="160"/>
      <c r="C170" s="160"/>
      <c r="D170" s="160"/>
      <c r="E170" s="160"/>
      <c r="F170" s="160"/>
      <c r="G170" s="162"/>
      <c r="H170" s="160"/>
      <c r="I170" s="160"/>
      <c r="J170" s="160"/>
      <c r="K170" s="160"/>
      <c r="L170" s="160"/>
      <c r="M170" s="160"/>
      <c r="N170" s="160"/>
    </row>
    <row r="171" spans="1:16" s="161" customFormat="1" ht="26" customHeight="1" x14ac:dyDescent="0.35">
      <c r="B171" s="161" t="s">
        <v>260</v>
      </c>
      <c r="G171" s="247"/>
    </row>
    <row r="172" spans="1:16" s="167" customFormat="1" ht="40" customHeight="1" x14ac:dyDescent="0.35">
      <c r="B172" s="528" t="s">
        <v>307</v>
      </c>
      <c r="C172" s="529"/>
      <c r="D172" s="530"/>
      <c r="E172" s="531" t="str">
        <f>IF(入力様式【No.4】!$E$16="","",入力様式【No.4】!$E$16)</f>
        <v/>
      </c>
      <c r="F172" s="532"/>
      <c r="G172" s="533"/>
      <c r="H172" s="534" t="str">
        <f>IF(入力様式【No.4】!$N$10="","",入力様式【No.4】!$N$10)</f>
        <v/>
      </c>
      <c r="I172" s="535"/>
      <c r="J172" s="535"/>
      <c r="K172" s="536"/>
      <c r="L172" s="537" t="str">
        <f>IF(入力様式【No.4】!$P$10="","",入力様式【No.4】!$P$10)</f>
        <v/>
      </c>
      <c r="M172" s="538"/>
      <c r="N172" s="250" t="str">
        <f>IFERROR(IF($E172="計画生産量に基づいて算出",入力様式【No.4】!$R$10,"日"),"")</f>
        <v>日</v>
      </c>
      <c r="O172" s="246"/>
    </row>
    <row r="173" spans="1:16" s="167" customFormat="1" ht="40" customHeight="1" x14ac:dyDescent="0.35">
      <c r="B173" s="489" t="s">
        <v>256</v>
      </c>
      <c r="C173" s="490"/>
      <c r="D173" s="491"/>
      <c r="E173" s="495" t="str">
        <f>IF(入力様式【No.4】!$P$7="","",入力様式【No.4】!$P$7)</f>
        <v/>
      </c>
      <c r="F173" s="496"/>
      <c r="G173" s="497"/>
      <c r="H173" s="501" t="s">
        <v>43</v>
      </c>
      <c r="I173" s="502"/>
      <c r="J173" s="505" t="str">
        <f>IF(入力様式【No.4】!$O$13="","",入力様式【No.4】!$O$13)</f>
        <v/>
      </c>
      <c r="K173" s="506"/>
      <c r="L173" s="507" t="str">
        <f>IF(入力様式【No.4】!$P$13="","",入力様式【No.4】!$P$13)</f>
        <v/>
      </c>
      <c r="M173" s="508"/>
      <c r="N173" s="251" t="str">
        <f>N172</f>
        <v>日</v>
      </c>
    </row>
    <row r="174" spans="1:16" s="167" customFormat="1" ht="40" customHeight="1" x14ac:dyDescent="0.35">
      <c r="B174" s="492"/>
      <c r="C174" s="493"/>
      <c r="D174" s="494"/>
      <c r="E174" s="498"/>
      <c r="F174" s="499"/>
      <c r="G174" s="500"/>
      <c r="H174" s="503"/>
      <c r="I174" s="504"/>
      <c r="J174" s="505" t="str">
        <f>IF(入力様式【No.4】!$O$14="","",入力様式【No.4】!$O$14)</f>
        <v/>
      </c>
      <c r="K174" s="506"/>
      <c r="L174" s="507">
        <f>IF(入力様式【No.4】!$P$14="","",入力様式【No.4】!$P$14)</f>
        <v>0</v>
      </c>
      <c r="M174" s="508"/>
      <c r="N174" s="251" t="str">
        <f>N173</f>
        <v>日</v>
      </c>
    </row>
    <row r="175" spans="1:16" ht="23.5" customHeight="1" x14ac:dyDescent="0.35">
      <c r="A175" s="160"/>
      <c r="B175" s="160"/>
      <c r="C175" s="160"/>
      <c r="D175" s="160"/>
      <c r="E175" s="160"/>
      <c r="H175" s="160"/>
      <c r="I175" s="160"/>
      <c r="J175" s="160"/>
      <c r="K175" s="160"/>
      <c r="L175" s="160"/>
      <c r="M175" s="160"/>
      <c r="N175" s="160"/>
    </row>
    <row r="176" spans="1:16" s="161" customFormat="1" ht="26" customHeight="1" x14ac:dyDescent="0.35">
      <c r="B176" s="161" t="s">
        <v>107</v>
      </c>
      <c r="E176" s="247"/>
      <c r="F176" s="247"/>
      <c r="G176" s="247"/>
    </row>
    <row r="177" spans="1:16" ht="25.5" customHeight="1" x14ac:dyDescent="0.35">
      <c r="A177" s="160"/>
      <c r="B177" s="509" t="s">
        <v>108</v>
      </c>
      <c r="C177" s="510"/>
      <c r="D177" s="510"/>
      <c r="E177" s="510"/>
      <c r="F177" s="510"/>
      <c r="G177" s="511"/>
      <c r="H177" s="515" t="str">
        <f>IF(入力様式【No.4】!$P$17="","",入力様式【No.4】!$P$17)</f>
        <v/>
      </c>
      <c r="I177" s="516"/>
      <c r="J177" s="516"/>
      <c r="K177" s="516"/>
      <c r="L177" s="517"/>
      <c r="M177" s="456" t="str">
        <f>IF(入力様式【No.4】!$Q$17="","",入力様式【No.4】!$Q$17)</f>
        <v/>
      </c>
      <c r="N177" s="457"/>
    </row>
    <row r="178" spans="1:16" ht="25.5" customHeight="1" x14ac:dyDescent="0.35">
      <c r="A178" s="160"/>
      <c r="B178" s="512"/>
      <c r="C178" s="513"/>
      <c r="D178" s="513"/>
      <c r="E178" s="513"/>
      <c r="F178" s="513"/>
      <c r="G178" s="514"/>
      <c r="H178" s="518"/>
      <c r="I178" s="519"/>
      <c r="J178" s="519"/>
      <c r="K178" s="519"/>
      <c r="L178" s="520"/>
      <c r="M178" s="458"/>
      <c r="N178" s="459"/>
    </row>
    <row r="179" spans="1:16" ht="19.5" customHeight="1" x14ac:dyDescent="0.35">
      <c r="A179" s="160"/>
      <c r="B179" s="160"/>
      <c r="C179" s="160"/>
      <c r="D179" s="160"/>
      <c r="E179" s="160"/>
      <c r="F179" s="160"/>
      <c r="H179" s="160"/>
      <c r="I179" s="160"/>
      <c r="J179" s="160"/>
      <c r="K179" s="160"/>
      <c r="L179" s="160"/>
      <c r="M179" s="197"/>
      <c r="N179" s="197"/>
    </row>
    <row r="180" spans="1:16" s="161" customFormat="1" ht="26" customHeight="1" x14ac:dyDescent="0.35">
      <c r="B180" s="161" t="s">
        <v>249</v>
      </c>
      <c r="E180" s="247"/>
      <c r="F180" s="247"/>
      <c r="G180" s="247"/>
      <c r="H180" s="248"/>
      <c r="I180" s="248"/>
      <c r="J180" s="248"/>
      <c r="K180" s="248"/>
      <c r="L180" s="248"/>
    </row>
    <row r="181" spans="1:16" ht="25.5" customHeight="1" x14ac:dyDescent="0.35">
      <c r="A181" s="160"/>
      <c r="B181" s="455" t="s">
        <v>228</v>
      </c>
      <c r="C181" s="455"/>
      <c r="D181" s="455"/>
      <c r="E181" s="455"/>
      <c r="F181" s="455"/>
      <c r="G181" s="455"/>
      <c r="H181" s="485" t="str">
        <f>IF(入力様式【No.4】!$P$19="","",入力様式【No.4】!$P$19)</f>
        <v/>
      </c>
      <c r="I181" s="485"/>
      <c r="J181" s="485"/>
      <c r="K181" s="485"/>
      <c r="L181" s="486"/>
      <c r="M181" s="456" t="str">
        <f>IF(入力様式【No.4】!$Q$19="","",入力様式【No.4】!$Q$19)</f>
        <v/>
      </c>
      <c r="N181" s="457"/>
    </row>
    <row r="182" spans="1:16" ht="25.5" customHeight="1" x14ac:dyDescent="0.35">
      <c r="A182" s="160"/>
      <c r="B182" s="455"/>
      <c r="C182" s="455"/>
      <c r="D182" s="455"/>
      <c r="E182" s="455"/>
      <c r="F182" s="455"/>
      <c r="G182" s="455"/>
      <c r="H182" s="487"/>
      <c r="I182" s="487"/>
      <c r="J182" s="487"/>
      <c r="K182" s="487"/>
      <c r="L182" s="488"/>
      <c r="M182" s="458"/>
      <c r="N182" s="459"/>
    </row>
    <row r="183" spans="1:16" ht="19.5" customHeight="1" x14ac:dyDescent="0.35">
      <c r="A183" s="160"/>
      <c r="B183" s="160"/>
      <c r="C183" s="160"/>
      <c r="D183" s="160"/>
      <c r="E183" s="199"/>
      <c r="F183" s="199"/>
      <c r="H183" s="160"/>
      <c r="I183" s="160"/>
      <c r="J183" s="160"/>
      <c r="K183" s="160"/>
      <c r="L183" s="160"/>
      <c r="M183" s="160"/>
      <c r="N183" s="160"/>
    </row>
    <row r="184" spans="1:16" s="161" customFormat="1" ht="26" customHeight="1" thickBot="1" x14ac:dyDescent="0.4">
      <c r="B184" s="161" t="s">
        <v>250</v>
      </c>
      <c r="G184" s="247"/>
      <c r="P184" s="249"/>
    </row>
    <row r="185" spans="1:16" ht="25.5" customHeight="1" x14ac:dyDescent="0.35">
      <c r="A185" s="160"/>
      <c r="B185" s="469" t="s">
        <v>251</v>
      </c>
      <c r="C185" s="470"/>
      <c r="D185" s="470"/>
      <c r="E185" s="470"/>
      <c r="F185" s="470"/>
      <c r="G185" s="471"/>
      <c r="H185" s="475" t="str">
        <f>入力様式【No.4】!$U$7</f>
        <v/>
      </c>
      <c r="I185" s="476"/>
      <c r="J185" s="476"/>
      <c r="K185" s="476"/>
      <c r="L185" s="477"/>
      <c r="M185" s="481" t="str">
        <f>IF(H185="","","kl")</f>
        <v/>
      </c>
      <c r="N185" s="482"/>
    </row>
    <row r="186" spans="1:16" ht="25.5" customHeight="1" thickBot="1" x14ac:dyDescent="0.4">
      <c r="A186" s="160"/>
      <c r="B186" s="472"/>
      <c r="C186" s="473"/>
      <c r="D186" s="473"/>
      <c r="E186" s="473"/>
      <c r="F186" s="473"/>
      <c r="G186" s="474"/>
      <c r="H186" s="478"/>
      <c r="I186" s="479"/>
      <c r="J186" s="479"/>
      <c r="K186" s="479"/>
      <c r="L186" s="480"/>
      <c r="M186" s="483"/>
      <c r="N186" s="484"/>
    </row>
    <row r="187" spans="1:16" ht="19.5" customHeight="1" x14ac:dyDescent="0.35">
      <c r="A187" s="160"/>
      <c r="B187" s="160"/>
      <c r="C187" s="160"/>
      <c r="D187" s="160"/>
      <c r="E187" s="160"/>
      <c r="F187" s="160"/>
      <c r="G187" s="162"/>
      <c r="H187" s="160"/>
      <c r="I187" s="160"/>
      <c r="J187" s="160"/>
      <c r="K187" s="160"/>
      <c r="L187" s="160"/>
      <c r="M187" s="160"/>
      <c r="N187" s="160"/>
    </row>
    <row r="188" spans="1:16" s="161" customFormat="1" ht="26" customHeight="1" x14ac:dyDescent="0.35">
      <c r="B188" s="161" t="s">
        <v>55</v>
      </c>
      <c r="G188" s="247"/>
    </row>
    <row r="189" spans="1:16" ht="18.75" customHeight="1" x14ac:dyDescent="0.35">
      <c r="A189" s="160"/>
      <c r="B189" s="460" t="str">
        <f>IF(入力様式【No.4】!$S$18="","",入力様式【No.4】!$S$18)</f>
        <v/>
      </c>
      <c r="C189" s="461"/>
      <c r="D189" s="461"/>
      <c r="E189" s="461"/>
      <c r="F189" s="461"/>
      <c r="G189" s="461"/>
      <c r="H189" s="461"/>
      <c r="I189" s="461"/>
      <c r="J189" s="461"/>
      <c r="K189" s="461"/>
      <c r="L189" s="461"/>
      <c r="M189" s="461"/>
      <c r="N189" s="462"/>
    </row>
    <row r="190" spans="1:16" ht="18.75" customHeight="1" x14ac:dyDescent="0.35">
      <c r="A190" s="160"/>
      <c r="B190" s="463"/>
      <c r="C190" s="464"/>
      <c r="D190" s="464"/>
      <c r="E190" s="464"/>
      <c r="F190" s="464"/>
      <c r="G190" s="464"/>
      <c r="H190" s="464"/>
      <c r="I190" s="464"/>
      <c r="J190" s="464"/>
      <c r="K190" s="464"/>
      <c r="L190" s="464"/>
      <c r="M190" s="464"/>
      <c r="N190" s="465"/>
    </row>
    <row r="191" spans="1:16" ht="18.75" customHeight="1" x14ac:dyDescent="0.35">
      <c r="A191" s="160"/>
      <c r="B191" s="466"/>
      <c r="C191" s="467"/>
      <c r="D191" s="467"/>
      <c r="E191" s="467"/>
      <c r="F191" s="467"/>
      <c r="G191" s="467"/>
      <c r="H191" s="467"/>
      <c r="I191" s="467"/>
      <c r="J191" s="467"/>
      <c r="K191" s="467"/>
      <c r="L191" s="467"/>
      <c r="M191" s="467"/>
      <c r="N191" s="468"/>
    </row>
    <row r="192" spans="1:16" ht="18.75" customHeight="1" x14ac:dyDescent="0.35">
      <c r="A192" s="160"/>
      <c r="B192" s="160"/>
      <c r="C192" s="160"/>
      <c r="D192" s="160"/>
      <c r="E192" s="160"/>
      <c r="F192" s="160"/>
      <c r="G192" s="162"/>
      <c r="H192" s="160"/>
      <c r="I192" s="160"/>
      <c r="J192" s="160"/>
      <c r="K192" s="160"/>
      <c r="L192" s="160"/>
      <c r="M192" s="160"/>
      <c r="N192" s="160"/>
    </row>
    <row r="193" spans="1:16" ht="18.75" customHeight="1" x14ac:dyDescent="0.35">
      <c r="A193" s="160"/>
      <c r="B193" s="160"/>
      <c r="C193" s="160"/>
      <c r="D193" s="160"/>
      <c r="E193" s="160"/>
      <c r="F193" s="160"/>
      <c r="G193" s="162"/>
      <c r="H193" s="160"/>
      <c r="I193" s="160"/>
      <c r="J193" s="160"/>
      <c r="K193" s="160"/>
      <c r="L193" s="160"/>
      <c r="M193" s="160"/>
      <c r="N193" s="160"/>
    </row>
    <row r="194" spans="1:16" s="228" customFormat="1" ht="59.5" customHeight="1" x14ac:dyDescent="0.35">
      <c r="B194" s="584" t="s">
        <v>282</v>
      </c>
      <c r="C194" s="584"/>
      <c r="D194" s="584"/>
      <c r="E194" s="584"/>
      <c r="F194" s="584"/>
      <c r="G194" s="584"/>
      <c r="H194" s="584"/>
      <c r="I194" s="584"/>
      <c r="J194" s="584"/>
      <c r="K194" s="584"/>
      <c r="L194" s="584"/>
      <c r="M194" s="584"/>
      <c r="N194" s="584"/>
    </row>
    <row r="195" spans="1:16" ht="19.5" customHeight="1" x14ac:dyDescent="0.35">
      <c r="A195" s="160"/>
    </row>
    <row r="196" spans="1:16" s="167" customFormat="1" ht="40" customHeight="1" x14ac:dyDescent="0.35">
      <c r="B196" s="585" t="s">
        <v>193</v>
      </c>
      <c r="C196" s="586"/>
      <c r="D196" s="587"/>
      <c r="E196" s="581" t="str">
        <f>IF(入力様式【No.5】!$E$2="","",入力様式【No.5】!$E$2)</f>
        <v/>
      </c>
      <c r="F196" s="583"/>
      <c r="G196" s="245"/>
      <c r="H196" s="588"/>
      <c r="I196" s="588"/>
      <c r="J196" s="588"/>
      <c r="K196" s="588"/>
      <c r="L196" s="589"/>
      <c r="M196" s="589"/>
      <c r="N196" s="589"/>
    </row>
    <row r="197" spans="1:16" ht="18.75" customHeight="1" x14ac:dyDescent="0.35">
      <c r="A197" s="160"/>
      <c r="B197" s="191"/>
      <c r="C197" s="191"/>
      <c r="D197" s="191"/>
      <c r="E197" s="191"/>
      <c r="F197" s="191"/>
      <c r="G197" s="162"/>
      <c r="H197" s="160"/>
      <c r="I197" s="160"/>
      <c r="J197" s="160"/>
      <c r="L197" s="160"/>
      <c r="M197" s="160"/>
      <c r="N197" s="160"/>
    </row>
    <row r="198" spans="1:16" s="161" customFormat="1" ht="26" customHeight="1" x14ac:dyDescent="0.35">
      <c r="B198" s="161" t="s">
        <v>30</v>
      </c>
      <c r="E198" s="247"/>
      <c r="F198" s="247"/>
      <c r="G198" s="247"/>
      <c r="H198" s="161" t="s">
        <v>91</v>
      </c>
    </row>
    <row r="199" spans="1:16" s="167" customFormat="1" ht="40" customHeight="1" x14ac:dyDescent="0.35">
      <c r="B199" s="578" t="s">
        <v>32</v>
      </c>
      <c r="C199" s="579"/>
      <c r="D199" s="580"/>
      <c r="E199" s="543" t="str">
        <f>IF(入力様式【No.5】!$F$7="","",入力様式【No.5】!$E$7&amp;入力様式【No.5】!$F$7)</f>
        <v/>
      </c>
      <c r="F199" s="577"/>
      <c r="G199" s="245"/>
      <c r="H199" s="578" t="s">
        <v>40</v>
      </c>
      <c r="I199" s="579"/>
      <c r="J199" s="579"/>
      <c r="K199" s="580"/>
      <c r="L199" s="581" t="str">
        <f>IF(入力様式【No.5】!$E12="","",入力様式【No.5】!$E12)</f>
        <v/>
      </c>
      <c r="M199" s="582"/>
      <c r="N199" s="583"/>
    </row>
    <row r="200" spans="1:16" s="167" customFormat="1" ht="40" customHeight="1" x14ac:dyDescent="0.35">
      <c r="B200" s="578" t="s">
        <v>199</v>
      </c>
      <c r="C200" s="579"/>
      <c r="D200" s="580"/>
      <c r="E200" s="543" t="str">
        <f>IF(入力様式【No.5】!$E$8="","",入力様式【No.5】!$E$8)</f>
        <v/>
      </c>
      <c r="F200" s="577"/>
      <c r="G200" s="245"/>
      <c r="H200" s="521" t="s">
        <v>255</v>
      </c>
      <c r="I200" s="522"/>
      <c r="J200" s="522"/>
      <c r="K200" s="523"/>
      <c r="L200" s="581" t="str">
        <f>IF(入力様式【No.5】!$E13="","",入力様式【No.5】!$E13)</f>
        <v/>
      </c>
      <c r="M200" s="582"/>
      <c r="N200" s="583"/>
    </row>
    <row r="201" spans="1:16" s="167" customFormat="1" ht="40" customHeight="1" x14ac:dyDescent="0.35">
      <c r="B201" s="578" t="s">
        <v>35</v>
      </c>
      <c r="C201" s="579"/>
      <c r="D201" s="580"/>
      <c r="E201" s="543" t="str">
        <f>IF(入力様式【No.5】!$E$9="","",入力様式【No.5】!$E$9)</f>
        <v/>
      </c>
      <c r="F201" s="577"/>
      <c r="G201" s="245"/>
      <c r="H201" s="578" t="s">
        <v>44</v>
      </c>
      <c r="I201" s="579"/>
      <c r="J201" s="579"/>
      <c r="K201" s="580"/>
      <c r="L201" s="581" t="str">
        <f>IF(入力様式【No.5】!$E14="","",入力様式【No.5】!$E14)</f>
        <v/>
      </c>
      <c r="M201" s="582"/>
      <c r="N201" s="583"/>
      <c r="P201" s="246"/>
    </row>
    <row r="202" spans="1:16" ht="23.5" customHeight="1" x14ac:dyDescent="0.35">
      <c r="A202" s="160"/>
      <c r="B202" s="160"/>
      <c r="C202" s="160"/>
      <c r="D202" s="160"/>
      <c r="E202" s="162"/>
      <c r="F202" s="162"/>
      <c r="G202" s="162"/>
      <c r="H202" s="192"/>
      <c r="I202" s="192"/>
      <c r="J202" s="160"/>
      <c r="K202" s="160"/>
      <c r="L202" s="160"/>
      <c r="M202" s="160"/>
      <c r="N202" s="160"/>
    </row>
    <row r="203" spans="1:16" s="161" customFormat="1" ht="26" customHeight="1" x14ac:dyDescent="0.35">
      <c r="B203" s="161" t="s">
        <v>31</v>
      </c>
      <c r="D203" s="247"/>
      <c r="E203" s="247"/>
      <c r="F203" s="247"/>
      <c r="G203" s="247"/>
    </row>
    <row r="204" spans="1:16" s="167" customFormat="1" ht="40" customHeight="1" x14ac:dyDescent="0.35">
      <c r="B204" s="545" t="s">
        <v>99</v>
      </c>
      <c r="C204" s="546"/>
      <c r="D204" s="240" t="s">
        <v>100</v>
      </c>
      <c r="E204" s="566" t="str">
        <f>IF(入力様式【No.5】!$J$7="","",入力様式【No.5】!$J$7)</f>
        <v/>
      </c>
      <c r="F204" s="567"/>
      <c r="G204" s="567"/>
      <c r="H204" s="567"/>
      <c r="I204" s="567"/>
      <c r="J204" s="567"/>
      <c r="K204" s="567"/>
      <c r="L204" s="567"/>
      <c r="M204" s="567"/>
      <c r="N204" s="568"/>
    </row>
    <row r="205" spans="1:16" s="167" customFormat="1" ht="40" customHeight="1" x14ac:dyDescent="0.35">
      <c r="B205" s="547"/>
      <c r="C205" s="548"/>
      <c r="D205" s="240" t="s">
        <v>85</v>
      </c>
      <c r="E205" s="566" t="str">
        <f>IF(入力様式【No.5】!$J$8="","",入力様式【No.5】!$J$8)</f>
        <v/>
      </c>
      <c r="F205" s="567"/>
      <c r="G205" s="567"/>
      <c r="H205" s="567"/>
      <c r="I205" s="567"/>
      <c r="J205" s="567"/>
      <c r="K205" s="567"/>
      <c r="L205" s="567"/>
      <c r="M205" s="567"/>
      <c r="N205" s="568"/>
    </row>
    <row r="206" spans="1:16" s="167" customFormat="1" ht="40" customHeight="1" x14ac:dyDescent="0.35">
      <c r="B206" s="549"/>
      <c r="C206" s="550"/>
      <c r="D206" s="240" t="s">
        <v>86</v>
      </c>
      <c r="E206" s="566" t="str">
        <f>IF(入力様式【No.5】!$J$9="","",入力様式【No.5】!$J$9)</f>
        <v/>
      </c>
      <c r="F206" s="567"/>
      <c r="G206" s="567"/>
      <c r="H206" s="567"/>
      <c r="I206" s="567"/>
      <c r="J206" s="567"/>
      <c r="K206" s="567"/>
      <c r="L206" s="567"/>
      <c r="M206" s="567"/>
      <c r="N206" s="568"/>
    </row>
    <row r="207" spans="1:16" s="167" customFormat="1" ht="40" customHeight="1" x14ac:dyDescent="0.35">
      <c r="B207" s="521" t="s">
        <v>3</v>
      </c>
      <c r="C207" s="522"/>
      <c r="D207" s="523"/>
      <c r="E207" s="566" t="str">
        <f>IF(入力様式【No.5】!$J$10="","",入力様式【No.5】!$J$10)</f>
        <v/>
      </c>
      <c r="F207" s="567"/>
      <c r="G207" s="567"/>
      <c r="H207" s="567"/>
      <c r="I207" s="567"/>
      <c r="J207" s="567"/>
      <c r="K207" s="567"/>
      <c r="L207" s="567"/>
      <c r="M207" s="567"/>
      <c r="N207" s="568"/>
      <c r="P207" s="246"/>
    </row>
    <row r="208" spans="1:16" s="167" customFormat="1" ht="40" customHeight="1" x14ac:dyDescent="0.35">
      <c r="B208" s="569" t="s">
        <v>306</v>
      </c>
      <c r="C208" s="570"/>
      <c r="D208" s="240" t="s">
        <v>102</v>
      </c>
      <c r="E208" s="566" t="str">
        <f>IF(入力様式【No.5】!$J$11="","",入力様式【No.5】!$J$11)</f>
        <v/>
      </c>
      <c r="F208" s="567"/>
      <c r="G208" s="567"/>
      <c r="H208" s="567"/>
      <c r="I208" s="567"/>
      <c r="J208" s="567"/>
      <c r="K208" s="567"/>
      <c r="L208" s="567"/>
      <c r="M208" s="567"/>
      <c r="N208" s="568"/>
      <c r="P208" s="246"/>
    </row>
    <row r="209" spans="1:16" s="167" customFormat="1" ht="40" customHeight="1" x14ac:dyDescent="0.35">
      <c r="B209" s="571"/>
      <c r="C209" s="572"/>
      <c r="D209" s="575" t="s">
        <v>104</v>
      </c>
      <c r="E209" s="505" t="s">
        <v>4</v>
      </c>
      <c r="F209" s="542"/>
      <c r="G209" s="506"/>
      <c r="H209" s="505" t="s">
        <v>41</v>
      </c>
      <c r="I209" s="542"/>
      <c r="J209" s="542"/>
      <c r="K209" s="506"/>
      <c r="L209" s="505" t="s">
        <v>42</v>
      </c>
      <c r="M209" s="542"/>
      <c r="N209" s="506"/>
      <c r="P209" s="246"/>
    </row>
    <row r="210" spans="1:16" s="167" customFormat="1" ht="40" customHeight="1" x14ac:dyDescent="0.35">
      <c r="B210" s="573"/>
      <c r="C210" s="574"/>
      <c r="D210" s="576"/>
      <c r="E210" s="543" t="str">
        <f>IF(入力様式【No.5】!$J$14="","",入力様式【No.5】!$J$14)</f>
        <v/>
      </c>
      <c r="F210" s="544"/>
      <c r="G210" s="577"/>
      <c r="H210" s="543" t="str">
        <f>IF(入力様式【No.5】!$K$14="","",入力様式【No.5】!$K$14)</f>
        <v/>
      </c>
      <c r="I210" s="544"/>
      <c r="J210" s="544"/>
      <c r="K210" s="577"/>
      <c r="L210" s="543" t="str">
        <f>IF(入力様式【No.5】!$L$14="","",入力様式【No.5】!$L$14)</f>
        <v/>
      </c>
      <c r="M210" s="544"/>
      <c r="N210" s="577"/>
    </row>
    <row r="211" spans="1:16" ht="23.5" customHeight="1" x14ac:dyDescent="0.35">
      <c r="A211" s="160"/>
      <c r="B211" s="160"/>
      <c r="C211" s="160"/>
      <c r="D211" s="160"/>
      <c r="E211" s="160"/>
      <c r="F211" s="160"/>
      <c r="G211" s="162"/>
      <c r="H211" s="160"/>
      <c r="I211" s="160"/>
      <c r="J211" s="160"/>
      <c r="K211" s="160"/>
      <c r="L211" s="160"/>
      <c r="M211" s="160"/>
      <c r="N211" s="160"/>
    </row>
    <row r="212" spans="1:16" s="161" customFormat="1" ht="26" customHeight="1" x14ac:dyDescent="0.35">
      <c r="B212" s="161" t="s">
        <v>105</v>
      </c>
      <c r="G212" s="247"/>
    </row>
    <row r="213" spans="1:16" s="167" customFormat="1" ht="40" customHeight="1" x14ac:dyDescent="0.35">
      <c r="B213" s="521" t="s">
        <v>221</v>
      </c>
      <c r="C213" s="522"/>
      <c r="D213" s="523"/>
      <c r="E213" s="539" t="str">
        <f>IF(入力様式【No.5】!$J$16="","",入力様式【No.5】!$J$16)</f>
        <v/>
      </c>
      <c r="F213" s="540"/>
      <c r="G213" s="541"/>
      <c r="H213" s="505" t="s">
        <v>220</v>
      </c>
      <c r="I213" s="542"/>
      <c r="J213" s="542"/>
      <c r="K213" s="506"/>
      <c r="L213" s="543" t="str">
        <f>IF(入力様式【No.5】!$P$12="","",入力様式【No.5】!$P$12)</f>
        <v/>
      </c>
      <c r="M213" s="544"/>
      <c r="N213" s="252" t="s">
        <v>57</v>
      </c>
    </row>
    <row r="214" spans="1:16" s="167" customFormat="1" ht="40" customHeight="1" x14ac:dyDescent="0.35">
      <c r="B214" s="545" t="s">
        <v>51</v>
      </c>
      <c r="C214" s="546"/>
      <c r="D214" s="253"/>
      <c r="E214" s="551" t="s">
        <v>46</v>
      </c>
      <c r="F214" s="552"/>
      <c r="G214" s="552"/>
      <c r="H214" s="553"/>
      <c r="I214" s="554" t="s">
        <v>52</v>
      </c>
      <c r="J214" s="551" t="s">
        <v>53</v>
      </c>
      <c r="K214" s="552"/>
      <c r="L214" s="552"/>
      <c r="M214" s="552"/>
      <c r="N214" s="553"/>
    </row>
    <row r="215" spans="1:16" s="167" customFormat="1" ht="40" customHeight="1" x14ac:dyDescent="0.35">
      <c r="B215" s="547"/>
      <c r="C215" s="548"/>
      <c r="D215" s="240" t="s">
        <v>58</v>
      </c>
      <c r="E215" s="557" t="str">
        <f>IF(入力様式【No.5】!$J$18="","",入力様式【No.5】!$J$18)</f>
        <v/>
      </c>
      <c r="F215" s="558"/>
      <c r="G215" s="558"/>
      <c r="H215" s="559"/>
      <c r="I215" s="555"/>
      <c r="J215" s="560" t="str">
        <f>IF(入力様式【No.5】!$L$18="","",入力様式【No.5】!$L$18)</f>
        <v/>
      </c>
      <c r="K215" s="561"/>
      <c r="L215" s="561"/>
      <c r="M215" s="561"/>
      <c r="N215" s="562"/>
    </row>
    <row r="216" spans="1:16" s="167" customFormat="1" ht="40" customHeight="1" x14ac:dyDescent="0.35">
      <c r="B216" s="549"/>
      <c r="C216" s="550"/>
      <c r="D216" s="240" t="s">
        <v>60</v>
      </c>
      <c r="E216" s="563" t="str">
        <f>IF(入力様式【No.5】!$J$19="","",入力様式【No.5】!$J$19)</f>
        <v/>
      </c>
      <c r="F216" s="564"/>
      <c r="G216" s="564"/>
      <c r="H216" s="565"/>
      <c r="I216" s="556"/>
      <c r="J216" s="563" t="str">
        <f>IF(入力様式【No.5】!$L$19="","",入力様式【No.5】!$L$19)</f>
        <v/>
      </c>
      <c r="K216" s="564"/>
      <c r="L216" s="564"/>
      <c r="M216" s="564"/>
      <c r="N216" s="565"/>
    </row>
    <row r="217" spans="1:16" s="167" customFormat="1" ht="40" customHeight="1" x14ac:dyDescent="0.35">
      <c r="B217" s="521" t="s">
        <v>61</v>
      </c>
      <c r="C217" s="522"/>
      <c r="D217" s="523"/>
      <c r="E217" s="524" t="str">
        <f>IF(入力様式【No.5】!$J$20="","",入力様式【No.5】!$J$20)</f>
        <v/>
      </c>
      <c r="F217" s="525"/>
      <c r="G217" s="256" t="s">
        <v>57</v>
      </c>
      <c r="H217" s="521" t="s">
        <v>62</v>
      </c>
      <c r="I217" s="522"/>
      <c r="J217" s="522"/>
      <c r="K217" s="523"/>
      <c r="L217" s="526" t="str">
        <f>IF(入力様式【No.5】!$J$21="","",入力様式【No.5】!$J$21)</f>
        <v/>
      </c>
      <c r="M217" s="527"/>
      <c r="N217" s="254" t="s">
        <v>74</v>
      </c>
    </row>
    <row r="218" spans="1:16" ht="23.5" customHeight="1" x14ac:dyDescent="0.35">
      <c r="A218" s="160"/>
      <c r="B218" s="160"/>
      <c r="C218" s="160"/>
      <c r="D218" s="160"/>
      <c r="E218" s="160"/>
      <c r="F218" s="160"/>
      <c r="G218" s="162"/>
      <c r="H218" s="160"/>
      <c r="I218" s="160"/>
      <c r="J218" s="160"/>
      <c r="K218" s="160"/>
      <c r="L218" s="160"/>
      <c r="M218" s="160"/>
      <c r="N218" s="160"/>
    </row>
    <row r="219" spans="1:16" s="161" customFormat="1" ht="26" customHeight="1" x14ac:dyDescent="0.35">
      <c r="B219" s="161" t="s">
        <v>260</v>
      </c>
      <c r="G219" s="247"/>
    </row>
    <row r="220" spans="1:16" s="167" customFormat="1" ht="40" customHeight="1" x14ac:dyDescent="0.35">
      <c r="B220" s="528" t="s">
        <v>307</v>
      </c>
      <c r="C220" s="529"/>
      <c r="D220" s="530"/>
      <c r="E220" s="531" t="str">
        <f>IF(入力様式【No.5】!$E$16="","",入力様式【No.5】!$E$16)</f>
        <v/>
      </c>
      <c r="F220" s="532"/>
      <c r="G220" s="533"/>
      <c r="H220" s="534" t="str">
        <f>IF(入力様式【No.5】!$N$10="","",入力様式【No.5】!$N$10)</f>
        <v/>
      </c>
      <c r="I220" s="535"/>
      <c r="J220" s="535"/>
      <c r="K220" s="536"/>
      <c r="L220" s="537" t="str">
        <f>IF(入力様式【No.5】!$P$10="","",入力様式【No.5】!$P$10)</f>
        <v/>
      </c>
      <c r="M220" s="538"/>
      <c r="N220" s="250" t="str">
        <f>IFERROR(IF($E220="計画生産量に基づいて算出",入力様式【No.5】!$R$10,"日"),"")</f>
        <v>日</v>
      </c>
      <c r="O220" s="246"/>
    </row>
    <row r="221" spans="1:16" s="167" customFormat="1" ht="40" customHeight="1" x14ac:dyDescent="0.35">
      <c r="B221" s="489" t="s">
        <v>256</v>
      </c>
      <c r="C221" s="490"/>
      <c r="D221" s="491"/>
      <c r="E221" s="495" t="str">
        <f>IF(入力様式【No.5】!$P$7="","",入力様式【No.5】!$P$7)</f>
        <v/>
      </c>
      <c r="F221" s="496"/>
      <c r="G221" s="497"/>
      <c r="H221" s="501" t="s">
        <v>43</v>
      </c>
      <c r="I221" s="502"/>
      <c r="J221" s="505" t="str">
        <f>IF(入力様式【No.5】!$O$13="","",入力様式【No.5】!$O$13)</f>
        <v/>
      </c>
      <c r="K221" s="506"/>
      <c r="L221" s="507" t="str">
        <f>IF(入力様式【No.5】!$P$13="","",入力様式【No.5】!$P$13)</f>
        <v/>
      </c>
      <c r="M221" s="508"/>
      <c r="N221" s="251" t="str">
        <f>N220</f>
        <v>日</v>
      </c>
    </row>
    <row r="222" spans="1:16" s="167" customFormat="1" ht="40" customHeight="1" x14ac:dyDescent="0.35">
      <c r="B222" s="492"/>
      <c r="C222" s="493"/>
      <c r="D222" s="494"/>
      <c r="E222" s="498"/>
      <c r="F222" s="499"/>
      <c r="G222" s="500"/>
      <c r="H222" s="503"/>
      <c r="I222" s="504"/>
      <c r="J222" s="505" t="str">
        <f>IF(入力様式【No.5】!$O$14="","",入力様式【No.5】!$O$14)</f>
        <v/>
      </c>
      <c r="K222" s="506"/>
      <c r="L222" s="507">
        <f>IF(入力様式【No.5】!$P$14="","",入力様式【No.5】!$P$14)</f>
        <v>0</v>
      </c>
      <c r="M222" s="508"/>
      <c r="N222" s="251" t="str">
        <f>N221</f>
        <v>日</v>
      </c>
    </row>
    <row r="223" spans="1:16" ht="23.5" customHeight="1" x14ac:dyDescent="0.35">
      <c r="A223" s="160"/>
      <c r="B223" s="160"/>
      <c r="C223" s="160"/>
      <c r="D223" s="160"/>
      <c r="E223" s="160"/>
      <c r="H223" s="160"/>
      <c r="I223" s="160"/>
      <c r="J223" s="160"/>
      <c r="K223" s="160"/>
      <c r="L223" s="160"/>
      <c r="M223" s="160"/>
      <c r="N223" s="160"/>
    </row>
    <row r="224" spans="1:16" s="161" customFormat="1" ht="26" customHeight="1" x14ac:dyDescent="0.35">
      <c r="B224" s="161" t="s">
        <v>107</v>
      </c>
      <c r="E224" s="247"/>
      <c r="F224" s="247"/>
      <c r="G224" s="247"/>
    </row>
    <row r="225" spans="1:16" ht="25.5" customHeight="1" x14ac:dyDescent="0.35">
      <c r="A225" s="160"/>
      <c r="B225" s="509" t="s">
        <v>108</v>
      </c>
      <c r="C225" s="510"/>
      <c r="D225" s="510"/>
      <c r="E225" s="510"/>
      <c r="F225" s="510"/>
      <c r="G225" s="511"/>
      <c r="H225" s="515" t="str">
        <f>IF(入力様式【No.5】!$P$17="","",入力様式【No.5】!$P$17)</f>
        <v/>
      </c>
      <c r="I225" s="516"/>
      <c r="J225" s="516"/>
      <c r="K225" s="516"/>
      <c r="L225" s="517"/>
      <c r="M225" s="456" t="str">
        <f>IF(入力様式【No.5】!$Q$17="","",入力様式【No.5】!$Q$17)</f>
        <v/>
      </c>
      <c r="N225" s="457"/>
    </row>
    <row r="226" spans="1:16" ht="25.5" customHeight="1" x14ac:dyDescent="0.35">
      <c r="A226" s="160"/>
      <c r="B226" s="512"/>
      <c r="C226" s="513"/>
      <c r="D226" s="513"/>
      <c r="E226" s="513"/>
      <c r="F226" s="513"/>
      <c r="G226" s="514"/>
      <c r="H226" s="518"/>
      <c r="I226" s="519"/>
      <c r="J226" s="519"/>
      <c r="K226" s="519"/>
      <c r="L226" s="520"/>
      <c r="M226" s="458"/>
      <c r="N226" s="459"/>
    </row>
    <row r="227" spans="1:16" ht="19.5" customHeight="1" x14ac:dyDescent="0.35">
      <c r="A227" s="160"/>
      <c r="B227" s="160"/>
      <c r="C227" s="160"/>
      <c r="D227" s="160"/>
      <c r="E227" s="160"/>
      <c r="F227" s="160"/>
      <c r="H227" s="160"/>
      <c r="I227" s="160"/>
      <c r="J227" s="160"/>
      <c r="K227" s="160"/>
      <c r="L227" s="160"/>
      <c r="M227" s="197"/>
      <c r="N227" s="197"/>
    </row>
    <row r="228" spans="1:16" s="161" customFormat="1" ht="26" customHeight="1" x14ac:dyDescent="0.35">
      <c r="B228" s="161" t="s">
        <v>249</v>
      </c>
      <c r="E228" s="247"/>
      <c r="F228" s="247"/>
      <c r="G228" s="247"/>
      <c r="H228" s="248"/>
      <c r="I228" s="248"/>
      <c r="J228" s="248"/>
      <c r="K228" s="248"/>
      <c r="L228" s="248"/>
    </row>
    <row r="229" spans="1:16" ht="25.5" customHeight="1" x14ac:dyDescent="0.35">
      <c r="A229" s="160"/>
      <c r="B229" s="455" t="s">
        <v>228</v>
      </c>
      <c r="C229" s="455"/>
      <c r="D229" s="455"/>
      <c r="E229" s="455"/>
      <c r="F229" s="455"/>
      <c r="G229" s="455"/>
      <c r="H229" s="485" t="str">
        <f>IF(入力様式【No.5】!$P$19="","",入力様式【No.5】!$P$19)</f>
        <v/>
      </c>
      <c r="I229" s="485"/>
      <c r="J229" s="485"/>
      <c r="K229" s="485"/>
      <c r="L229" s="486"/>
      <c r="M229" s="456" t="str">
        <f>IF(入力様式【No.5】!$Q$19="","",入力様式【No.5】!$Q$19)</f>
        <v/>
      </c>
      <c r="N229" s="457"/>
    </row>
    <row r="230" spans="1:16" ht="25.5" customHeight="1" x14ac:dyDescent="0.35">
      <c r="A230" s="160"/>
      <c r="B230" s="455"/>
      <c r="C230" s="455"/>
      <c r="D230" s="455"/>
      <c r="E230" s="455"/>
      <c r="F230" s="455"/>
      <c r="G230" s="455"/>
      <c r="H230" s="487"/>
      <c r="I230" s="487"/>
      <c r="J230" s="487"/>
      <c r="K230" s="487"/>
      <c r="L230" s="488"/>
      <c r="M230" s="458"/>
      <c r="N230" s="459"/>
    </row>
    <row r="231" spans="1:16" ht="19.5" customHeight="1" x14ac:dyDescent="0.35">
      <c r="A231" s="160"/>
      <c r="B231" s="160"/>
      <c r="C231" s="160"/>
      <c r="D231" s="160"/>
      <c r="E231" s="199"/>
      <c r="F231" s="199"/>
      <c r="H231" s="160"/>
      <c r="I231" s="160"/>
      <c r="J231" s="160"/>
      <c r="K231" s="160"/>
      <c r="L231" s="160"/>
      <c r="M231" s="160"/>
      <c r="N231" s="160"/>
    </row>
    <row r="232" spans="1:16" s="161" customFormat="1" ht="26" customHeight="1" thickBot="1" x14ac:dyDescent="0.4">
      <c r="B232" s="161" t="s">
        <v>250</v>
      </c>
      <c r="G232" s="247"/>
      <c r="P232" s="249"/>
    </row>
    <row r="233" spans="1:16" ht="25.5" customHeight="1" x14ac:dyDescent="0.35">
      <c r="A233" s="160"/>
      <c r="B233" s="469" t="s">
        <v>251</v>
      </c>
      <c r="C233" s="470"/>
      <c r="D233" s="470"/>
      <c r="E233" s="470"/>
      <c r="F233" s="470"/>
      <c r="G233" s="471"/>
      <c r="H233" s="475" t="str">
        <f>入力様式【No.5】!$U$7</f>
        <v/>
      </c>
      <c r="I233" s="476"/>
      <c r="J233" s="476"/>
      <c r="K233" s="476"/>
      <c r="L233" s="477"/>
      <c r="M233" s="481" t="str">
        <f>IF(H233="","","kl")</f>
        <v/>
      </c>
      <c r="N233" s="482"/>
    </row>
    <row r="234" spans="1:16" ht="25.5" customHeight="1" thickBot="1" x14ac:dyDescent="0.4">
      <c r="A234" s="160"/>
      <c r="B234" s="472"/>
      <c r="C234" s="473"/>
      <c r="D234" s="473"/>
      <c r="E234" s="473"/>
      <c r="F234" s="473"/>
      <c r="G234" s="474"/>
      <c r="H234" s="478"/>
      <c r="I234" s="479"/>
      <c r="J234" s="479"/>
      <c r="K234" s="479"/>
      <c r="L234" s="480"/>
      <c r="M234" s="483"/>
      <c r="N234" s="484"/>
    </row>
    <row r="235" spans="1:16" ht="19.5" customHeight="1" x14ac:dyDescent="0.35">
      <c r="A235" s="160"/>
      <c r="B235" s="160"/>
      <c r="C235" s="160"/>
      <c r="D235" s="160"/>
      <c r="E235" s="160"/>
      <c r="F235" s="160"/>
      <c r="G235" s="162"/>
      <c r="H235" s="160"/>
      <c r="I235" s="160"/>
      <c r="J235" s="160"/>
      <c r="K235" s="160"/>
      <c r="L235" s="160"/>
      <c r="M235" s="160"/>
      <c r="N235" s="160"/>
    </row>
    <row r="236" spans="1:16" s="161" customFormat="1" ht="26" customHeight="1" x14ac:dyDescent="0.35">
      <c r="B236" s="161" t="s">
        <v>55</v>
      </c>
      <c r="G236" s="247"/>
    </row>
    <row r="237" spans="1:16" ht="18.75" customHeight="1" x14ac:dyDescent="0.35">
      <c r="A237" s="160"/>
      <c r="B237" s="460" t="str">
        <f>IF(入力様式【No.5】!$S$18="","",入力様式【No.5】!$S$18)</f>
        <v/>
      </c>
      <c r="C237" s="461"/>
      <c r="D237" s="461"/>
      <c r="E237" s="461"/>
      <c r="F237" s="461"/>
      <c r="G237" s="461"/>
      <c r="H237" s="461"/>
      <c r="I237" s="461"/>
      <c r="J237" s="461"/>
      <c r="K237" s="461"/>
      <c r="L237" s="461"/>
      <c r="M237" s="461"/>
      <c r="N237" s="462"/>
    </row>
    <row r="238" spans="1:16" ht="18.75" customHeight="1" x14ac:dyDescent="0.35">
      <c r="A238" s="160"/>
      <c r="B238" s="463"/>
      <c r="C238" s="464"/>
      <c r="D238" s="464"/>
      <c r="E238" s="464"/>
      <c r="F238" s="464"/>
      <c r="G238" s="464"/>
      <c r="H238" s="464"/>
      <c r="I238" s="464"/>
      <c r="J238" s="464"/>
      <c r="K238" s="464"/>
      <c r="L238" s="464"/>
      <c r="M238" s="464"/>
      <c r="N238" s="465"/>
    </row>
    <row r="239" spans="1:16" ht="18.75" customHeight="1" x14ac:dyDescent="0.35">
      <c r="A239" s="160"/>
      <c r="B239" s="466"/>
      <c r="C239" s="467"/>
      <c r="D239" s="467"/>
      <c r="E239" s="467"/>
      <c r="F239" s="467"/>
      <c r="G239" s="467"/>
      <c r="H239" s="467"/>
      <c r="I239" s="467"/>
      <c r="J239" s="467"/>
      <c r="K239" s="467"/>
      <c r="L239" s="467"/>
      <c r="M239" s="467"/>
      <c r="N239" s="468"/>
    </row>
    <row r="240" spans="1:16" ht="18.75" customHeight="1" x14ac:dyDescent="0.35">
      <c r="A240" s="160"/>
      <c r="B240" s="160"/>
      <c r="C240" s="160"/>
      <c r="D240" s="160"/>
      <c r="E240" s="160"/>
      <c r="F240" s="160"/>
      <c r="G240" s="162"/>
      <c r="H240" s="160"/>
      <c r="I240" s="160"/>
      <c r="J240" s="160"/>
      <c r="K240" s="160"/>
      <c r="L240" s="160"/>
      <c r="M240" s="160"/>
      <c r="N240" s="160"/>
    </row>
    <row r="241" spans="1:16" ht="18.75" customHeight="1" x14ac:dyDescent="0.35">
      <c r="A241" s="160"/>
      <c r="B241" s="160"/>
      <c r="C241" s="160"/>
      <c r="D241" s="160"/>
      <c r="E241" s="160"/>
      <c r="F241" s="160"/>
      <c r="G241" s="162"/>
      <c r="H241" s="160"/>
      <c r="I241" s="160"/>
      <c r="J241" s="160"/>
      <c r="K241" s="160"/>
      <c r="L241" s="160"/>
      <c r="M241" s="160"/>
      <c r="N241" s="160"/>
    </row>
    <row r="242" spans="1:16" s="228" customFormat="1" ht="59.5" customHeight="1" x14ac:dyDescent="0.35">
      <c r="B242" s="584" t="s">
        <v>282</v>
      </c>
      <c r="C242" s="584"/>
      <c r="D242" s="584"/>
      <c r="E242" s="584"/>
      <c r="F242" s="584"/>
      <c r="G242" s="584"/>
      <c r="H242" s="584"/>
      <c r="I242" s="584"/>
      <c r="J242" s="584"/>
      <c r="K242" s="584"/>
      <c r="L242" s="584"/>
      <c r="M242" s="584"/>
      <c r="N242" s="584"/>
    </row>
    <row r="243" spans="1:16" ht="19.5" customHeight="1" x14ac:dyDescent="0.35">
      <c r="A243" s="160"/>
    </row>
    <row r="244" spans="1:16" s="167" customFormat="1" ht="40" customHeight="1" x14ac:dyDescent="0.35">
      <c r="B244" s="585" t="s">
        <v>193</v>
      </c>
      <c r="C244" s="586"/>
      <c r="D244" s="587"/>
      <c r="E244" s="581" t="str">
        <f>IF(入力様式【No.6】!$E$2="","",入力様式【No.6】!$E$2)</f>
        <v/>
      </c>
      <c r="F244" s="583"/>
      <c r="G244" s="245"/>
      <c r="H244" s="588"/>
      <c r="I244" s="588"/>
      <c r="J244" s="588"/>
      <c r="K244" s="588"/>
      <c r="L244" s="589"/>
      <c r="M244" s="589"/>
      <c r="N244" s="589"/>
    </row>
    <row r="245" spans="1:16" ht="18.75" customHeight="1" x14ac:dyDescent="0.35">
      <c r="A245" s="160"/>
      <c r="B245" s="191"/>
      <c r="C245" s="191"/>
      <c r="D245" s="191"/>
      <c r="E245" s="191"/>
      <c r="F245" s="191"/>
      <c r="G245" s="162"/>
      <c r="H245" s="160"/>
      <c r="I245" s="160"/>
      <c r="J245" s="160"/>
      <c r="L245" s="160"/>
      <c r="M245" s="160"/>
      <c r="N245" s="160"/>
    </row>
    <row r="246" spans="1:16" s="161" customFormat="1" ht="26" customHeight="1" x14ac:dyDescent="0.35">
      <c r="B246" s="161" t="s">
        <v>30</v>
      </c>
      <c r="E246" s="247"/>
      <c r="F246" s="247"/>
      <c r="G246" s="247"/>
      <c r="H246" s="161" t="s">
        <v>91</v>
      </c>
    </row>
    <row r="247" spans="1:16" s="167" customFormat="1" ht="40" customHeight="1" x14ac:dyDescent="0.35">
      <c r="B247" s="578" t="s">
        <v>32</v>
      </c>
      <c r="C247" s="579"/>
      <c r="D247" s="580"/>
      <c r="E247" s="543" t="str">
        <f>IF(入力様式【No.6】!$F$7="","",入力様式【No.6】!$E$7&amp;入力様式【No.6】!$F$7)</f>
        <v/>
      </c>
      <c r="F247" s="577"/>
      <c r="G247" s="245"/>
      <c r="H247" s="578" t="s">
        <v>40</v>
      </c>
      <c r="I247" s="579"/>
      <c r="J247" s="579"/>
      <c r="K247" s="580"/>
      <c r="L247" s="581" t="str">
        <f>IF(入力様式【No.6】!$E12="","",入力様式【No.6】!$E12)</f>
        <v/>
      </c>
      <c r="M247" s="582"/>
      <c r="N247" s="583"/>
    </row>
    <row r="248" spans="1:16" s="167" customFormat="1" ht="40" customHeight="1" x14ac:dyDescent="0.35">
      <c r="B248" s="578" t="s">
        <v>199</v>
      </c>
      <c r="C248" s="579"/>
      <c r="D248" s="580"/>
      <c r="E248" s="543" t="str">
        <f>IF(入力様式【No.6】!$E$8="","",入力様式【No.6】!$E$8)</f>
        <v/>
      </c>
      <c r="F248" s="577"/>
      <c r="G248" s="245"/>
      <c r="H248" s="521" t="s">
        <v>255</v>
      </c>
      <c r="I248" s="522"/>
      <c r="J248" s="522"/>
      <c r="K248" s="523"/>
      <c r="L248" s="581" t="str">
        <f>IF(入力様式【No.6】!$E13="","",入力様式【No.6】!$E13)</f>
        <v/>
      </c>
      <c r="M248" s="582"/>
      <c r="N248" s="583"/>
    </row>
    <row r="249" spans="1:16" s="167" customFormat="1" ht="40" customHeight="1" x14ac:dyDescent="0.35">
      <c r="B249" s="578" t="s">
        <v>35</v>
      </c>
      <c r="C249" s="579"/>
      <c r="D249" s="580"/>
      <c r="E249" s="543" t="str">
        <f>IF(入力様式【No.6】!$E$9="","",入力様式【No.6】!$E$9)</f>
        <v/>
      </c>
      <c r="F249" s="577"/>
      <c r="G249" s="245"/>
      <c r="H249" s="578" t="s">
        <v>44</v>
      </c>
      <c r="I249" s="579"/>
      <c r="J249" s="579"/>
      <c r="K249" s="580"/>
      <c r="L249" s="581" t="str">
        <f>IF(入力様式【No.6】!$E14="","",入力様式【No.6】!$E14)</f>
        <v/>
      </c>
      <c r="M249" s="582"/>
      <c r="N249" s="583"/>
      <c r="P249" s="246"/>
    </row>
    <row r="250" spans="1:16" ht="23.5" customHeight="1" x14ac:dyDescent="0.35">
      <c r="A250" s="160"/>
      <c r="B250" s="160"/>
      <c r="C250" s="160"/>
      <c r="D250" s="160"/>
      <c r="E250" s="162"/>
      <c r="F250" s="162"/>
      <c r="G250" s="162"/>
      <c r="H250" s="192"/>
      <c r="I250" s="192"/>
      <c r="J250" s="160"/>
      <c r="K250" s="160"/>
      <c r="L250" s="160"/>
      <c r="M250" s="160"/>
      <c r="N250" s="160"/>
    </row>
    <row r="251" spans="1:16" s="161" customFormat="1" ht="26" customHeight="1" x14ac:dyDescent="0.35">
      <c r="B251" s="161" t="s">
        <v>31</v>
      </c>
      <c r="D251" s="247"/>
      <c r="E251" s="247"/>
      <c r="F251" s="247"/>
      <c r="G251" s="247"/>
    </row>
    <row r="252" spans="1:16" s="167" customFormat="1" ht="40" customHeight="1" x14ac:dyDescent="0.35">
      <c r="B252" s="545" t="s">
        <v>99</v>
      </c>
      <c r="C252" s="546"/>
      <c r="D252" s="240" t="s">
        <v>100</v>
      </c>
      <c r="E252" s="566" t="str">
        <f>IF(入力様式【No.6】!$J$7="","",入力様式【No.6】!$J$7)</f>
        <v/>
      </c>
      <c r="F252" s="567"/>
      <c r="G252" s="567"/>
      <c r="H252" s="567"/>
      <c r="I252" s="567"/>
      <c r="J252" s="567"/>
      <c r="K252" s="567"/>
      <c r="L252" s="567"/>
      <c r="M252" s="567"/>
      <c r="N252" s="568"/>
    </row>
    <row r="253" spans="1:16" s="167" customFormat="1" ht="40" customHeight="1" x14ac:dyDescent="0.35">
      <c r="B253" s="547"/>
      <c r="C253" s="548"/>
      <c r="D253" s="240" t="s">
        <v>85</v>
      </c>
      <c r="E253" s="566" t="str">
        <f>IF(入力様式【No.6】!$J$8="","",入力様式【No.6】!$J$8)</f>
        <v/>
      </c>
      <c r="F253" s="567"/>
      <c r="G253" s="567"/>
      <c r="H253" s="567"/>
      <c r="I253" s="567"/>
      <c r="J253" s="567"/>
      <c r="K253" s="567"/>
      <c r="L253" s="567"/>
      <c r="M253" s="567"/>
      <c r="N253" s="568"/>
    </row>
    <row r="254" spans="1:16" s="167" customFormat="1" ht="40" customHeight="1" x14ac:dyDescent="0.35">
      <c r="B254" s="549"/>
      <c r="C254" s="550"/>
      <c r="D254" s="240" t="s">
        <v>86</v>
      </c>
      <c r="E254" s="566" t="str">
        <f>IF(入力様式【No.6】!$J$9="","",入力様式【No.6】!$J$9)</f>
        <v/>
      </c>
      <c r="F254" s="567"/>
      <c r="G254" s="567"/>
      <c r="H254" s="567"/>
      <c r="I254" s="567"/>
      <c r="J254" s="567"/>
      <c r="K254" s="567"/>
      <c r="L254" s="567"/>
      <c r="M254" s="567"/>
      <c r="N254" s="568"/>
    </row>
    <row r="255" spans="1:16" s="167" customFormat="1" ht="40" customHeight="1" x14ac:dyDescent="0.35">
      <c r="B255" s="521" t="s">
        <v>3</v>
      </c>
      <c r="C255" s="522"/>
      <c r="D255" s="523"/>
      <c r="E255" s="566" t="str">
        <f>IF(入力様式【No.6】!$J$10="","",入力様式【No.6】!$J$10)</f>
        <v/>
      </c>
      <c r="F255" s="567"/>
      <c r="G255" s="567"/>
      <c r="H255" s="567"/>
      <c r="I255" s="567"/>
      <c r="J255" s="567"/>
      <c r="K255" s="567"/>
      <c r="L255" s="567"/>
      <c r="M255" s="567"/>
      <c r="N255" s="568"/>
      <c r="P255" s="246"/>
    </row>
    <row r="256" spans="1:16" s="167" customFormat="1" ht="40" customHeight="1" x14ac:dyDescent="0.35">
      <c r="B256" s="569" t="s">
        <v>306</v>
      </c>
      <c r="C256" s="570"/>
      <c r="D256" s="240" t="s">
        <v>102</v>
      </c>
      <c r="E256" s="566" t="str">
        <f>IF(入力様式【No.6】!$J$11="","",入力様式【No.6】!$J$11)</f>
        <v/>
      </c>
      <c r="F256" s="567"/>
      <c r="G256" s="567"/>
      <c r="H256" s="567"/>
      <c r="I256" s="567"/>
      <c r="J256" s="567"/>
      <c r="K256" s="567"/>
      <c r="L256" s="567"/>
      <c r="M256" s="567"/>
      <c r="N256" s="568"/>
      <c r="P256" s="246"/>
    </row>
    <row r="257" spans="1:16" s="167" customFormat="1" ht="40" customHeight="1" x14ac:dyDescent="0.35">
      <c r="B257" s="571"/>
      <c r="C257" s="572"/>
      <c r="D257" s="575" t="s">
        <v>104</v>
      </c>
      <c r="E257" s="505" t="s">
        <v>4</v>
      </c>
      <c r="F257" s="542"/>
      <c r="G257" s="506"/>
      <c r="H257" s="505" t="s">
        <v>41</v>
      </c>
      <c r="I257" s="542"/>
      <c r="J257" s="542"/>
      <c r="K257" s="506"/>
      <c r="L257" s="505" t="s">
        <v>42</v>
      </c>
      <c r="M257" s="542"/>
      <c r="N257" s="506"/>
      <c r="P257" s="246"/>
    </row>
    <row r="258" spans="1:16" s="167" customFormat="1" ht="40" customHeight="1" x14ac:dyDescent="0.35">
      <c r="B258" s="573"/>
      <c r="C258" s="574"/>
      <c r="D258" s="576"/>
      <c r="E258" s="543" t="str">
        <f>IF(入力様式【No.6】!$J$14="","",入力様式【No.6】!$J$14)</f>
        <v/>
      </c>
      <c r="F258" s="544"/>
      <c r="G258" s="577"/>
      <c r="H258" s="543" t="str">
        <f>IF(入力様式【No.6】!$K$14="","",入力様式【No.6】!$K$14)</f>
        <v/>
      </c>
      <c r="I258" s="544"/>
      <c r="J258" s="544"/>
      <c r="K258" s="577"/>
      <c r="L258" s="543" t="str">
        <f>IF(入力様式【No.6】!$L$14="","",入力様式【No.6】!$L$14)</f>
        <v/>
      </c>
      <c r="M258" s="544"/>
      <c r="N258" s="577"/>
    </row>
    <row r="259" spans="1:16" ht="23.5" customHeight="1" x14ac:dyDescent="0.35">
      <c r="A259" s="160"/>
      <c r="B259" s="160"/>
      <c r="C259" s="160"/>
      <c r="D259" s="160"/>
      <c r="E259" s="160"/>
      <c r="F259" s="160"/>
      <c r="G259" s="162"/>
      <c r="H259" s="160"/>
      <c r="I259" s="160"/>
      <c r="J259" s="160"/>
      <c r="K259" s="160"/>
      <c r="L259" s="160"/>
      <c r="M259" s="160"/>
      <c r="N259" s="160"/>
    </row>
    <row r="260" spans="1:16" s="161" customFormat="1" ht="26" customHeight="1" x14ac:dyDescent="0.35">
      <c r="B260" s="161" t="s">
        <v>105</v>
      </c>
      <c r="G260" s="247"/>
    </row>
    <row r="261" spans="1:16" s="167" customFormat="1" ht="40" customHeight="1" x14ac:dyDescent="0.35">
      <c r="B261" s="521" t="s">
        <v>221</v>
      </c>
      <c r="C261" s="522"/>
      <c r="D261" s="523"/>
      <c r="E261" s="539" t="str">
        <f>IF(入力様式【No.6】!$J$16="","",入力様式【No.6】!$J$16)</f>
        <v/>
      </c>
      <c r="F261" s="540"/>
      <c r="G261" s="541"/>
      <c r="H261" s="505" t="s">
        <v>220</v>
      </c>
      <c r="I261" s="542"/>
      <c r="J261" s="542"/>
      <c r="K261" s="506"/>
      <c r="L261" s="543" t="str">
        <f>IF(入力様式【No.6】!$P$12="","",入力様式【No.6】!$P$12)</f>
        <v/>
      </c>
      <c r="M261" s="544"/>
      <c r="N261" s="252" t="s">
        <v>57</v>
      </c>
    </row>
    <row r="262" spans="1:16" s="167" customFormat="1" ht="40" customHeight="1" x14ac:dyDescent="0.35">
      <c r="B262" s="545" t="s">
        <v>51</v>
      </c>
      <c r="C262" s="546"/>
      <c r="D262" s="253"/>
      <c r="E262" s="551" t="s">
        <v>46</v>
      </c>
      <c r="F262" s="552"/>
      <c r="G262" s="552"/>
      <c r="H262" s="553"/>
      <c r="I262" s="554" t="s">
        <v>52</v>
      </c>
      <c r="J262" s="551" t="s">
        <v>53</v>
      </c>
      <c r="K262" s="552"/>
      <c r="L262" s="552"/>
      <c r="M262" s="552"/>
      <c r="N262" s="553"/>
    </row>
    <row r="263" spans="1:16" s="167" customFormat="1" ht="40" customHeight="1" x14ac:dyDescent="0.35">
      <c r="B263" s="547"/>
      <c r="C263" s="548"/>
      <c r="D263" s="240" t="s">
        <v>58</v>
      </c>
      <c r="E263" s="557" t="str">
        <f>IF(入力様式【No.6】!$J$18="","",入力様式【No.6】!$J$18)</f>
        <v/>
      </c>
      <c r="F263" s="558"/>
      <c r="G263" s="558"/>
      <c r="H263" s="559"/>
      <c r="I263" s="555"/>
      <c r="J263" s="560" t="str">
        <f>IF(入力様式【No.6】!$L$18="","",入力様式【No.6】!$L$18)</f>
        <v/>
      </c>
      <c r="K263" s="561"/>
      <c r="L263" s="561"/>
      <c r="M263" s="561"/>
      <c r="N263" s="562"/>
    </row>
    <row r="264" spans="1:16" s="167" customFormat="1" ht="40" customHeight="1" x14ac:dyDescent="0.35">
      <c r="B264" s="549"/>
      <c r="C264" s="550"/>
      <c r="D264" s="240" t="s">
        <v>60</v>
      </c>
      <c r="E264" s="563" t="str">
        <f>IF(入力様式【No.6】!$J$19="","",入力様式【No.6】!$J$19)</f>
        <v/>
      </c>
      <c r="F264" s="564"/>
      <c r="G264" s="564"/>
      <c r="H264" s="565"/>
      <c r="I264" s="556"/>
      <c r="J264" s="563" t="str">
        <f>IF(入力様式【No.6】!$L$19="","",入力様式【No.6】!$L$19)</f>
        <v/>
      </c>
      <c r="K264" s="564"/>
      <c r="L264" s="564"/>
      <c r="M264" s="564"/>
      <c r="N264" s="565"/>
    </row>
    <row r="265" spans="1:16" s="167" customFormat="1" ht="40" customHeight="1" x14ac:dyDescent="0.35">
      <c r="B265" s="521" t="s">
        <v>61</v>
      </c>
      <c r="C265" s="522"/>
      <c r="D265" s="523"/>
      <c r="E265" s="524" t="str">
        <f>IF(入力様式【No.6】!$J$20="","",入力様式【No.6】!$J$20)</f>
        <v/>
      </c>
      <c r="F265" s="525"/>
      <c r="G265" s="256" t="s">
        <v>57</v>
      </c>
      <c r="H265" s="521" t="s">
        <v>62</v>
      </c>
      <c r="I265" s="522"/>
      <c r="J265" s="522"/>
      <c r="K265" s="523"/>
      <c r="L265" s="526" t="str">
        <f>IF(入力様式【No.6】!$J$21="","",入力様式【No.6】!$J$21)</f>
        <v/>
      </c>
      <c r="M265" s="527"/>
      <c r="N265" s="254" t="s">
        <v>74</v>
      </c>
    </row>
    <row r="266" spans="1:16" ht="23.5" customHeight="1" x14ac:dyDescent="0.35">
      <c r="A266" s="160"/>
      <c r="B266" s="160"/>
      <c r="C266" s="160"/>
      <c r="D266" s="160"/>
      <c r="E266" s="160"/>
      <c r="F266" s="160"/>
      <c r="G266" s="162"/>
      <c r="H266" s="160"/>
      <c r="I266" s="160"/>
      <c r="J266" s="160"/>
      <c r="K266" s="160"/>
      <c r="L266" s="160"/>
      <c r="M266" s="160"/>
      <c r="N266" s="160"/>
    </row>
    <row r="267" spans="1:16" s="161" customFormat="1" ht="26" customHeight="1" x14ac:dyDescent="0.35">
      <c r="B267" s="161" t="s">
        <v>260</v>
      </c>
      <c r="G267" s="247"/>
    </row>
    <row r="268" spans="1:16" s="167" customFormat="1" ht="40" customHeight="1" x14ac:dyDescent="0.35">
      <c r="B268" s="528" t="s">
        <v>307</v>
      </c>
      <c r="C268" s="529"/>
      <c r="D268" s="530"/>
      <c r="E268" s="531" t="str">
        <f>IF(入力様式【No.6】!$E$16="","",入力様式【No.6】!$E$16)</f>
        <v/>
      </c>
      <c r="F268" s="532"/>
      <c r="G268" s="533"/>
      <c r="H268" s="534" t="str">
        <f>IF(入力様式【No.6】!$N$10="","",入力様式【No.6】!$N$10)</f>
        <v/>
      </c>
      <c r="I268" s="535"/>
      <c r="J268" s="535"/>
      <c r="K268" s="536"/>
      <c r="L268" s="537" t="str">
        <f>IF(入力様式【No.6】!$P$10="","",入力様式【No.6】!$P$10)</f>
        <v/>
      </c>
      <c r="M268" s="538"/>
      <c r="N268" s="250" t="str">
        <f>IFERROR(IF($E268="計画生産量に基づいて算出",入力様式【No.6】!$R$10,"日"),"")</f>
        <v>日</v>
      </c>
      <c r="O268" s="246"/>
    </row>
    <row r="269" spans="1:16" s="167" customFormat="1" ht="40" customHeight="1" x14ac:dyDescent="0.35">
      <c r="B269" s="489" t="s">
        <v>256</v>
      </c>
      <c r="C269" s="490"/>
      <c r="D269" s="491"/>
      <c r="E269" s="495" t="str">
        <f>IF(入力様式【No.6】!$P$7="","",入力様式【No.6】!$P$7)</f>
        <v/>
      </c>
      <c r="F269" s="496"/>
      <c r="G269" s="497"/>
      <c r="H269" s="501" t="s">
        <v>43</v>
      </c>
      <c r="I269" s="502"/>
      <c r="J269" s="505" t="str">
        <f>IF(入力様式【No.6】!$O$13="","",入力様式【No.6】!$O$13)</f>
        <v/>
      </c>
      <c r="K269" s="506"/>
      <c r="L269" s="507" t="str">
        <f>IF(入力様式【No.6】!$P$13="","",入力様式【No.6】!$P$13)</f>
        <v/>
      </c>
      <c r="M269" s="508"/>
      <c r="N269" s="251" t="str">
        <f>N268</f>
        <v>日</v>
      </c>
    </row>
    <row r="270" spans="1:16" s="167" customFormat="1" ht="40" customHeight="1" x14ac:dyDescent="0.35">
      <c r="B270" s="492"/>
      <c r="C270" s="493"/>
      <c r="D270" s="494"/>
      <c r="E270" s="498"/>
      <c r="F270" s="499"/>
      <c r="G270" s="500"/>
      <c r="H270" s="503"/>
      <c r="I270" s="504"/>
      <c r="J270" s="505" t="str">
        <f>IF(入力様式【No.6】!$O$14="","",入力様式【No.6】!$O$14)</f>
        <v/>
      </c>
      <c r="K270" s="506"/>
      <c r="L270" s="507">
        <f>IF(入力様式【No.6】!$P$14="","",入力様式【No.6】!$P$14)</f>
        <v>0</v>
      </c>
      <c r="M270" s="508"/>
      <c r="N270" s="251" t="str">
        <f>N269</f>
        <v>日</v>
      </c>
    </row>
    <row r="271" spans="1:16" ht="23.5" customHeight="1" x14ac:dyDescent="0.35">
      <c r="A271" s="160"/>
      <c r="B271" s="160"/>
      <c r="C271" s="160"/>
      <c r="D271" s="160"/>
      <c r="E271" s="160"/>
      <c r="H271" s="160"/>
      <c r="I271" s="160"/>
      <c r="J271" s="160"/>
      <c r="K271" s="160"/>
      <c r="L271" s="160"/>
      <c r="M271" s="160"/>
      <c r="N271" s="160"/>
    </row>
    <row r="272" spans="1:16" s="161" customFormat="1" ht="26" customHeight="1" x14ac:dyDescent="0.35">
      <c r="B272" s="161" t="s">
        <v>107</v>
      </c>
      <c r="E272" s="247"/>
      <c r="F272" s="247"/>
      <c r="G272" s="247"/>
    </row>
    <row r="273" spans="1:16" ht="25.5" customHeight="1" x14ac:dyDescent="0.35">
      <c r="A273" s="160"/>
      <c r="B273" s="509" t="s">
        <v>108</v>
      </c>
      <c r="C273" s="510"/>
      <c r="D273" s="510"/>
      <c r="E273" s="510"/>
      <c r="F273" s="510"/>
      <c r="G273" s="511"/>
      <c r="H273" s="590" t="str">
        <f>IF(入力様式【No.6】!$P$17="","",入力様式【No.6】!$P$17)</f>
        <v/>
      </c>
      <c r="I273" s="591"/>
      <c r="J273" s="591"/>
      <c r="K273" s="591"/>
      <c r="L273" s="517"/>
      <c r="M273" s="456" t="str">
        <f>IF(入力様式【No.6】!$Q$17="","",入力様式【No.6】!$Q$17)</f>
        <v/>
      </c>
      <c r="N273" s="457"/>
    </row>
    <row r="274" spans="1:16" ht="25.5" customHeight="1" x14ac:dyDescent="0.35">
      <c r="A274" s="160"/>
      <c r="B274" s="512"/>
      <c r="C274" s="513"/>
      <c r="D274" s="513"/>
      <c r="E274" s="513"/>
      <c r="F274" s="513"/>
      <c r="G274" s="514"/>
      <c r="H274" s="592"/>
      <c r="I274" s="593"/>
      <c r="J274" s="593"/>
      <c r="K274" s="593"/>
      <c r="L274" s="520"/>
      <c r="M274" s="458"/>
      <c r="N274" s="459"/>
    </row>
    <row r="275" spans="1:16" ht="19.5" customHeight="1" x14ac:dyDescent="0.35">
      <c r="A275" s="160"/>
      <c r="B275" s="160"/>
      <c r="C275" s="160"/>
      <c r="D275" s="160"/>
      <c r="E275" s="160"/>
      <c r="F275" s="160"/>
      <c r="H275" s="160"/>
      <c r="I275" s="160"/>
      <c r="J275" s="160"/>
      <c r="K275" s="160"/>
      <c r="L275" s="160"/>
      <c r="M275" s="197"/>
      <c r="N275" s="197"/>
    </row>
    <row r="276" spans="1:16" s="161" customFormat="1" ht="26" customHeight="1" x14ac:dyDescent="0.35">
      <c r="B276" s="161" t="s">
        <v>249</v>
      </c>
      <c r="E276" s="247"/>
      <c r="F276" s="247"/>
      <c r="G276" s="247"/>
      <c r="H276" s="248"/>
      <c r="I276" s="248"/>
      <c r="J276" s="248"/>
      <c r="K276" s="248"/>
      <c r="L276" s="248"/>
    </row>
    <row r="277" spans="1:16" ht="25.5" customHeight="1" x14ac:dyDescent="0.35">
      <c r="A277" s="160"/>
      <c r="B277" s="455" t="s">
        <v>228</v>
      </c>
      <c r="C277" s="455"/>
      <c r="D277" s="455"/>
      <c r="E277" s="455"/>
      <c r="F277" s="455"/>
      <c r="G277" s="455"/>
      <c r="H277" s="485" t="str">
        <f>IF(入力様式【No.6】!$P$19="","",入力様式【No.6】!$P$19)</f>
        <v/>
      </c>
      <c r="I277" s="485"/>
      <c r="J277" s="485"/>
      <c r="K277" s="485"/>
      <c r="L277" s="486"/>
      <c r="M277" s="456" t="str">
        <f>IF(入力様式【No.6】!$Q$19="","",入力様式【No.6】!$Q$19)</f>
        <v/>
      </c>
      <c r="N277" s="457"/>
    </row>
    <row r="278" spans="1:16" ht="25.5" customHeight="1" x14ac:dyDescent="0.35">
      <c r="A278" s="160"/>
      <c r="B278" s="455"/>
      <c r="C278" s="455"/>
      <c r="D278" s="455"/>
      <c r="E278" s="455"/>
      <c r="F278" s="455"/>
      <c r="G278" s="455"/>
      <c r="H278" s="487"/>
      <c r="I278" s="487"/>
      <c r="J278" s="487"/>
      <c r="K278" s="487"/>
      <c r="L278" s="488"/>
      <c r="M278" s="458"/>
      <c r="N278" s="459"/>
    </row>
    <row r="279" spans="1:16" ht="19.5" customHeight="1" x14ac:dyDescent="0.35">
      <c r="A279" s="160"/>
      <c r="B279" s="160"/>
      <c r="C279" s="160"/>
      <c r="D279" s="160"/>
      <c r="E279" s="199"/>
      <c r="F279" s="199"/>
      <c r="H279" s="160"/>
      <c r="I279" s="160"/>
      <c r="J279" s="160"/>
      <c r="K279" s="160"/>
      <c r="L279" s="160"/>
      <c r="M279" s="160"/>
      <c r="N279" s="160"/>
    </row>
    <row r="280" spans="1:16" s="161" customFormat="1" ht="26" customHeight="1" thickBot="1" x14ac:dyDescent="0.4">
      <c r="B280" s="161" t="s">
        <v>250</v>
      </c>
      <c r="G280" s="247"/>
      <c r="P280" s="249"/>
    </row>
    <row r="281" spans="1:16" ht="25.5" customHeight="1" x14ac:dyDescent="0.35">
      <c r="A281" s="160"/>
      <c r="B281" s="469" t="s">
        <v>251</v>
      </c>
      <c r="C281" s="470"/>
      <c r="D281" s="470"/>
      <c r="E281" s="470"/>
      <c r="F281" s="470"/>
      <c r="G281" s="471"/>
      <c r="H281" s="475" t="str">
        <f>入力様式【No.6】!$U$7</f>
        <v/>
      </c>
      <c r="I281" s="476"/>
      <c r="J281" s="476"/>
      <c r="K281" s="476"/>
      <c r="L281" s="477"/>
      <c r="M281" s="481" t="str">
        <f>IF(H281="","","kl")</f>
        <v/>
      </c>
      <c r="N281" s="482"/>
    </row>
    <row r="282" spans="1:16" ht="25.5" customHeight="1" thickBot="1" x14ac:dyDescent="0.4">
      <c r="A282" s="160"/>
      <c r="B282" s="472"/>
      <c r="C282" s="473"/>
      <c r="D282" s="473"/>
      <c r="E282" s="473"/>
      <c r="F282" s="473"/>
      <c r="G282" s="474"/>
      <c r="H282" s="478"/>
      <c r="I282" s="479"/>
      <c r="J282" s="479"/>
      <c r="K282" s="479"/>
      <c r="L282" s="480"/>
      <c r="M282" s="483"/>
      <c r="N282" s="484"/>
    </row>
    <row r="283" spans="1:16" ht="19.5" customHeight="1" x14ac:dyDescent="0.35">
      <c r="A283" s="160"/>
      <c r="B283" s="160"/>
      <c r="C283" s="160"/>
      <c r="D283" s="160"/>
      <c r="E283" s="160"/>
      <c r="F283" s="160"/>
      <c r="G283" s="162"/>
      <c r="H283" s="160"/>
      <c r="I283" s="160"/>
      <c r="J283" s="160"/>
      <c r="K283" s="160"/>
      <c r="L283" s="160"/>
      <c r="M283" s="160"/>
      <c r="N283" s="160"/>
    </row>
    <row r="284" spans="1:16" s="161" customFormat="1" ht="26" customHeight="1" x14ac:dyDescent="0.35">
      <c r="B284" s="161" t="s">
        <v>55</v>
      </c>
      <c r="G284" s="247"/>
    </row>
    <row r="285" spans="1:16" ht="18.75" customHeight="1" x14ac:dyDescent="0.35">
      <c r="A285" s="160"/>
      <c r="B285" s="460" t="str">
        <f>IF(入力様式【No.6】!$S$18="","",入力様式【No.6】!$S$18)</f>
        <v/>
      </c>
      <c r="C285" s="461"/>
      <c r="D285" s="461"/>
      <c r="E285" s="461"/>
      <c r="F285" s="461"/>
      <c r="G285" s="461"/>
      <c r="H285" s="461"/>
      <c r="I285" s="461"/>
      <c r="J285" s="461"/>
      <c r="K285" s="461"/>
      <c r="L285" s="461"/>
      <c r="M285" s="461"/>
      <c r="N285" s="462"/>
    </row>
    <row r="286" spans="1:16" ht="18.75" customHeight="1" x14ac:dyDescent="0.35">
      <c r="A286" s="160"/>
      <c r="B286" s="463"/>
      <c r="C286" s="464"/>
      <c r="D286" s="464"/>
      <c r="E286" s="464"/>
      <c r="F286" s="464"/>
      <c r="G286" s="464"/>
      <c r="H286" s="464"/>
      <c r="I286" s="464"/>
      <c r="J286" s="464"/>
      <c r="K286" s="464"/>
      <c r="L286" s="464"/>
      <c r="M286" s="464"/>
      <c r="N286" s="465"/>
    </row>
    <row r="287" spans="1:16" ht="18.75" customHeight="1" x14ac:dyDescent="0.35">
      <c r="A287" s="160"/>
      <c r="B287" s="466"/>
      <c r="C287" s="467"/>
      <c r="D287" s="467"/>
      <c r="E287" s="467"/>
      <c r="F287" s="467"/>
      <c r="G287" s="467"/>
      <c r="H287" s="467"/>
      <c r="I287" s="467"/>
      <c r="J287" s="467"/>
      <c r="K287" s="467"/>
      <c r="L287" s="467"/>
      <c r="M287" s="467"/>
      <c r="N287" s="468"/>
    </row>
    <row r="288" spans="1:16" ht="18.75" customHeight="1" x14ac:dyDescent="0.35">
      <c r="A288" s="160"/>
      <c r="B288" s="160"/>
      <c r="C288" s="160"/>
      <c r="D288" s="160"/>
      <c r="E288" s="160"/>
      <c r="F288" s="160"/>
      <c r="G288" s="162"/>
      <c r="H288" s="160"/>
      <c r="I288" s="160"/>
      <c r="J288" s="160"/>
      <c r="K288" s="160"/>
      <c r="L288" s="160"/>
      <c r="M288" s="160"/>
      <c r="N288" s="160"/>
    </row>
    <row r="289" spans="1:16" ht="18.75" customHeight="1" x14ac:dyDescent="0.35">
      <c r="A289" s="160"/>
      <c r="B289" s="160"/>
      <c r="C289" s="160"/>
      <c r="D289" s="160"/>
      <c r="E289" s="160"/>
      <c r="F289" s="160"/>
      <c r="G289" s="162"/>
      <c r="H289" s="160"/>
      <c r="I289" s="160"/>
      <c r="J289" s="160"/>
      <c r="K289" s="160"/>
      <c r="L289" s="160"/>
      <c r="M289" s="160"/>
      <c r="N289" s="160"/>
    </row>
    <row r="290" spans="1:16" s="228" customFormat="1" ht="59.5" customHeight="1" x14ac:dyDescent="0.35">
      <c r="B290" s="584" t="s">
        <v>282</v>
      </c>
      <c r="C290" s="584"/>
      <c r="D290" s="584"/>
      <c r="E290" s="584"/>
      <c r="F290" s="584"/>
      <c r="G290" s="584"/>
      <c r="H290" s="584"/>
      <c r="I290" s="584"/>
      <c r="J290" s="584"/>
      <c r="K290" s="584"/>
      <c r="L290" s="584"/>
      <c r="M290" s="584"/>
      <c r="N290" s="584"/>
    </row>
    <row r="291" spans="1:16" ht="19.5" customHeight="1" x14ac:dyDescent="0.35">
      <c r="A291" s="160"/>
    </row>
    <row r="292" spans="1:16" s="167" customFormat="1" ht="40" customHeight="1" x14ac:dyDescent="0.35">
      <c r="B292" s="585" t="s">
        <v>193</v>
      </c>
      <c r="C292" s="586"/>
      <c r="D292" s="587"/>
      <c r="E292" s="581" t="str">
        <f>IF(入力様式【No.7】!$E$2="","",入力様式【No.7】!$E$2)</f>
        <v/>
      </c>
      <c r="F292" s="583"/>
      <c r="G292" s="245"/>
      <c r="H292" s="588"/>
      <c r="I292" s="588"/>
      <c r="J292" s="588"/>
      <c r="K292" s="588"/>
      <c r="L292" s="589"/>
      <c r="M292" s="589"/>
      <c r="N292" s="589"/>
    </row>
    <row r="293" spans="1:16" ht="18.75" customHeight="1" x14ac:dyDescent="0.35">
      <c r="A293" s="160"/>
      <c r="B293" s="191"/>
      <c r="C293" s="191"/>
      <c r="D293" s="191"/>
      <c r="E293" s="191"/>
      <c r="F293" s="191"/>
      <c r="G293" s="162"/>
      <c r="H293" s="160"/>
      <c r="I293" s="160"/>
      <c r="J293" s="160"/>
      <c r="L293" s="160"/>
      <c r="M293" s="160"/>
      <c r="N293" s="160"/>
    </row>
    <row r="294" spans="1:16" s="161" customFormat="1" ht="26" customHeight="1" x14ac:dyDescent="0.35">
      <c r="B294" s="161" t="s">
        <v>30</v>
      </c>
      <c r="E294" s="247"/>
      <c r="F294" s="247"/>
      <c r="G294" s="247"/>
      <c r="H294" s="161" t="s">
        <v>91</v>
      </c>
    </row>
    <row r="295" spans="1:16" s="167" customFormat="1" ht="40" customHeight="1" x14ac:dyDescent="0.35">
      <c r="B295" s="578" t="s">
        <v>32</v>
      </c>
      <c r="C295" s="579"/>
      <c r="D295" s="580"/>
      <c r="E295" s="543" t="str">
        <f>IF(入力様式【No.7】!$F$7="","",入力様式【No.7】!$E$7&amp;入力様式【No.7】!$F$7)</f>
        <v/>
      </c>
      <c r="F295" s="577"/>
      <c r="G295" s="245"/>
      <c r="H295" s="578" t="s">
        <v>40</v>
      </c>
      <c r="I295" s="579"/>
      <c r="J295" s="579"/>
      <c r="K295" s="580"/>
      <c r="L295" s="581" t="str">
        <f>IF(入力様式【No.7】!$E12="","",入力様式【No.7】!$E12)</f>
        <v/>
      </c>
      <c r="M295" s="582"/>
      <c r="N295" s="583"/>
    </row>
    <row r="296" spans="1:16" s="167" customFormat="1" ht="40" customHeight="1" x14ac:dyDescent="0.35">
      <c r="B296" s="578" t="s">
        <v>199</v>
      </c>
      <c r="C296" s="579"/>
      <c r="D296" s="580"/>
      <c r="E296" s="543" t="str">
        <f>IF(入力様式【No.7】!$E$8="","",入力様式【No.7】!$E$8)</f>
        <v/>
      </c>
      <c r="F296" s="577"/>
      <c r="G296" s="245"/>
      <c r="H296" s="521" t="s">
        <v>255</v>
      </c>
      <c r="I296" s="522"/>
      <c r="J296" s="522"/>
      <c r="K296" s="523"/>
      <c r="L296" s="581" t="str">
        <f>IF(入力様式【No.7】!$E13="","",入力様式【No.7】!$E13)</f>
        <v/>
      </c>
      <c r="M296" s="582"/>
      <c r="N296" s="583"/>
    </row>
    <row r="297" spans="1:16" s="167" customFormat="1" ht="40" customHeight="1" x14ac:dyDescent="0.35">
      <c r="B297" s="578" t="s">
        <v>35</v>
      </c>
      <c r="C297" s="579"/>
      <c r="D297" s="580"/>
      <c r="E297" s="543" t="str">
        <f>IF(入力様式【No.7】!$E$9="","",入力様式【No.7】!$E$9)</f>
        <v/>
      </c>
      <c r="F297" s="577"/>
      <c r="G297" s="245"/>
      <c r="H297" s="578" t="s">
        <v>44</v>
      </c>
      <c r="I297" s="579"/>
      <c r="J297" s="579"/>
      <c r="K297" s="580"/>
      <c r="L297" s="581" t="str">
        <f>IF(入力様式【No.7】!$E14="","",入力様式【No.7】!$E14)</f>
        <v/>
      </c>
      <c r="M297" s="582"/>
      <c r="N297" s="583"/>
      <c r="P297" s="246"/>
    </row>
    <row r="298" spans="1:16" ht="23.5" customHeight="1" x14ac:dyDescent="0.35">
      <c r="A298" s="160"/>
      <c r="B298" s="160"/>
      <c r="C298" s="160"/>
      <c r="D298" s="160"/>
      <c r="E298" s="162"/>
      <c r="F298" s="162"/>
      <c r="G298" s="162"/>
      <c r="H298" s="192"/>
      <c r="I298" s="192"/>
      <c r="J298" s="160"/>
      <c r="K298" s="160"/>
      <c r="L298" s="160"/>
      <c r="M298" s="160"/>
      <c r="N298" s="160"/>
    </row>
    <row r="299" spans="1:16" s="161" customFormat="1" ht="26" customHeight="1" x14ac:dyDescent="0.35">
      <c r="B299" s="161" t="s">
        <v>31</v>
      </c>
      <c r="D299" s="247"/>
      <c r="E299" s="247"/>
      <c r="F299" s="247"/>
      <c r="G299" s="247"/>
    </row>
    <row r="300" spans="1:16" s="167" customFormat="1" ht="40" customHeight="1" x14ac:dyDescent="0.35">
      <c r="B300" s="545" t="s">
        <v>99</v>
      </c>
      <c r="C300" s="546"/>
      <c r="D300" s="240" t="s">
        <v>100</v>
      </c>
      <c r="E300" s="566" t="str">
        <f>IF(入力様式【No.7】!$J$7="","",入力様式【No.7】!$J$7)</f>
        <v/>
      </c>
      <c r="F300" s="567"/>
      <c r="G300" s="567"/>
      <c r="H300" s="567"/>
      <c r="I300" s="567"/>
      <c r="J300" s="567"/>
      <c r="K300" s="567"/>
      <c r="L300" s="567"/>
      <c r="M300" s="567"/>
      <c r="N300" s="568"/>
    </row>
    <row r="301" spans="1:16" s="167" customFormat="1" ht="40" customHeight="1" x14ac:dyDescent="0.35">
      <c r="B301" s="547"/>
      <c r="C301" s="548"/>
      <c r="D301" s="240" t="s">
        <v>85</v>
      </c>
      <c r="E301" s="566" t="str">
        <f>IF(入力様式【No.7】!$J$8="","",入力様式【No.7】!$J$8)</f>
        <v/>
      </c>
      <c r="F301" s="567"/>
      <c r="G301" s="567"/>
      <c r="H301" s="567"/>
      <c r="I301" s="567"/>
      <c r="J301" s="567"/>
      <c r="K301" s="567"/>
      <c r="L301" s="567"/>
      <c r="M301" s="567"/>
      <c r="N301" s="568"/>
    </row>
    <row r="302" spans="1:16" s="167" customFormat="1" ht="40" customHeight="1" x14ac:dyDescent="0.35">
      <c r="B302" s="549"/>
      <c r="C302" s="550"/>
      <c r="D302" s="240" t="s">
        <v>86</v>
      </c>
      <c r="E302" s="566" t="str">
        <f>IF(入力様式【No.7】!$J$9="","",入力様式【No.7】!$J$9)</f>
        <v/>
      </c>
      <c r="F302" s="567"/>
      <c r="G302" s="567"/>
      <c r="H302" s="567"/>
      <c r="I302" s="567"/>
      <c r="J302" s="567"/>
      <c r="K302" s="567"/>
      <c r="L302" s="567"/>
      <c r="M302" s="567"/>
      <c r="N302" s="568"/>
    </row>
    <row r="303" spans="1:16" s="167" customFormat="1" ht="40" customHeight="1" x14ac:dyDescent="0.35">
      <c r="B303" s="521" t="s">
        <v>3</v>
      </c>
      <c r="C303" s="522"/>
      <c r="D303" s="523"/>
      <c r="E303" s="566" t="str">
        <f>IF(入力様式【No.7】!$J$10="","",入力様式【No.7】!$J$10)</f>
        <v/>
      </c>
      <c r="F303" s="567"/>
      <c r="G303" s="567"/>
      <c r="H303" s="567"/>
      <c r="I303" s="567"/>
      <c r="J303" s="567"/>
      <c r="K303" s="567"/>
      <c r="L303" s="567"/>
      <c r="M303" s="567"/>
      <c r="N303" s="568"/>
      <c r="P303" s="246"/>
    </row>
    <row r="304" spans="1:16" s="167" customFormat="1" ht="40" customHeight="1" x14ac:dyDescent="0.35">
      <c r="B304" s="569" t="s">
        <v>306</v>
      </c>
      <c r="C304" s="570"/>
      <c r="D304" s="240" t="s">
        <v>102</v>
      </c>
      <c r="E304" s="566" t="str">
        <f>IF(入力様式【No.7】!$J$11="","",入力様式【No.7】!$J$11)</f>
        <v/>
      </c>
      <c r="F304" s="567"/>
      <c r="G304" s="567"/>
      <c r="H304" s="567"/>
      <c r="I304" s="567"/>
      <c r="J304" s="567"/>
      <c r="K304" s="567"/>
      <c r="L304" s="567"/>
      <c r="M304" s="567"/>
      <c r="N304" s="568"/>
      <c r="P304" s="246"/>
    </row>
    <row r="305" spans="1:16" s="167" customFormat="1" ht="40" customHeight="1" x14ac:dyDescent="0.35">
      <c r="B305" s="571"/>
      <c r="C305" s="572"/>
      <c r="D305" s="575" t="s">
        <v>104</v>
      </c>
      <c r="E305" s="505" t="s">
        <v>4</v>
      </c>
      <c r="F305" s="542"/>
      <c r="G305" s="506"/>
      <c r="H305" s="505" t="s">
        <v>41</v>
      </c>
      <c r="I305" s="542"/>
      <c r="J305" s="542"/>
      <c r="K305" s="506"/>
      <c r="L305" s="505" t="s">
        <v>42</v>
      </c>
      <c r="M305" s="542"/>
      <c r="N305" s="506"/>
      <c r="P305" s="246"/>
    </row>
    <row r="306" spans="1:16" s="167" customFormat="1" ht="40" customHeight="1" x14ac:dyDescent="0.35">
      <c r="B306" s="573"/>
      <c r="C306" s="574"/>
      <c r="D306" s="576"/>
      <c r="E306" s="543" t="str">
        <f>IF(入力様式【No.7】!$J$14="","",入力様式【No.7】!$J$14)</f>
        <v/>
      </c>
      <c r="F306" s="544"/>
      <c r="G306" s="577"/>
      <c r="H306" s="543" t="str">
        <f>IF(入力様式【No.7】!$K$14="","",入力様式【No.7】!$K$14)</f>
        <v/>
      </c>
      <c r="I306" s="544"/>
      <c r="J306" s="544"/>
      <c r="K306" s="577"/>
      <c r="L306" s="543" t="str">
        <f>IF(入力様式【No.7】!$L$14="","",入力様式【No.7】!$L$14)</f>
        <v/>
      </c>
      <c r="M306" s="544"/>
      <c r="N306" s="577"/>
    </row>
    <row r="307" spans="1:16" ht="23.5" customHeight="1" x14ac:dyDescent="0.35">
      <c r="A307" s="160"/>
      <c r="B307" s="160"/>
      <c r="C307" s="160"/>
      <c r="D307" s="160"/>
      <c r="E307" s="160"/>
      <c r="F307" s="160"/>
      <c r="G307" s="162"/>
      <c r="H307" s="160"/>
      <c r="I307" s="160"/>
      <c r="J307" s="160"/>
      <c r="K307" s="160"/>
      <c r="L307" s="160"/>
      <c r="M307" s="160"/>
      <c r="N307" s="160"/>
    </row>
    <row r="308" spans="1:16" s="161" customFormat="1" ht="26" customHeight="1" x14ac:dyDescent="0.35">
      <c r="B308" s="161" t="s">
        <v>105</v>
      </c>
      <c r="G308" s="247"/>
    </row>
    <row r="309" spans="1:16" s="167" customFormat="1" ht="40" customHeight="1" x14ac:dyDescent="0.35">
      <c r="B309" s="521" t="s">
        <v>221</v>
      </c>
      <c r="C309" s="522"/>
      <c r="D309" s="523"/>
      <c r="E309" s="539" t="str">
        <f>IF(入力様式【No.7】!$J$16="","",入力様式【No.7】!$J$16)</f>
        <v/>
      </c>
      <c r="F309" s="540"/>
      <c r="G309" s="541"/>
      <c r="H309" s="505" t="s">
        <v>220</v>
      </c>
      <c r="I309" s="542"/>
      <c r="J309" s="542"/>
      <c r="K309" s="506"/>
      <c r="L309" s="543" t="str">
        <f>IF(入力様式【No.7】!$P$12="","",入力様式【No.7】!$P$12)</f>
        <v/>
      </c>
      <c r="M309" s="544"/>
      <c r="N309" s="252" t="s">
        <v>57</v>
      </c>
    </row>
    <row r="310" spans="1:16" s="167" customFormat="1" ht="40" customHeight="1" x14ac:dyDescent="0.35">
      <c r="B310" s="545" t="s">
        <v>51</v>
      </c>
      <c r="C310" s="546"/>
      <c r="D310" s="253"/>
      <c r="E310" s="551" t="s">
        <v>46</v>
      </c>
      <c r="F310" s="552"/>
      <c r="G310" s="552"/>
      <c r="H310" s="553"/>
      <c r="I310" s="554" t="s">
        <v>52</v>
      </c>
      <c r="J310" s="551" t="s">
        <v>53</v>
      </c>
      <c r="K310" s="552"/>
      <c r="L310" s="552"/>
      <c r="M310" s="552"/>
      <c r="N310" s="553"/>
    </row>
    <row r="311" spans="1:16" s="167" customFormat="1" ht="40" customHeight="1" x14ac:dyDescent="0.35">
      <c r="B311" s="547"/>
      <c r="C311" s="548"/>
      <c r="D311" s="240" t="s">
        <v>58</v>
      </c>
      <c r="E311" s="557" t="str">
        <f>IF(入力様式【No.7】!$J$18="","",入力様式【No.7】!$J$18)</f>
        <v/>
      </c>
      <c r="F311" s="558"/>
      <c r="G311" s="558"/>
      <c r="H311" s="559"/>
      <c r="I311" s="555"/>
      <c r="J311" s="560" t="str">
        <f>IF(入力様式【No.7】!$L$18="","",入力様式【No.7】!$L$18)</f>
        <v/>
      </c>
      <c r="K311" s="561"/>
      <c r="L311" s="561"/>
      <c r="M311" s="561"/>
      <c r="N311" s="562"/>
    </row>
    <row r="312" spans="1:16" s="167" customFormat="1" ht="40" customHeight="1" x14ac:dyDescent="0.35">
      <c r="B312" s="549"/>
      <c r="C312" s="550"/>
      <c r="D312" s="240" t="s">
        <v>60</v>
      </c>
      <c r="E312" s="563" t="str">
        <f>IF(入力様式【No.7】!$J$19="","",入力様式【No.7】!$J$19)</f>
        <v/>
      </c>
      <c r="F312" s="564"/>
      <c r="G312" s="564"/>
      <c r="H312" s="565"/>
      <c r="I312" s="556"/>
      <c r="J312" s="563" t="str">
        <f>IF(入力様式【No.7】!$L$19="","",入力様式【No.7】!$L$19)</f>
        <v/>
      </c>
      <c r="K312" s="564"/>
      <c r="L312" s="564"/>
      <c r="M312" s="564"/>
      <c r="N312" s="565"/>
    </row>
    <row r="313" spans="1:16" s="167" customFormat="1" ht="40" customHeight="1" x14ac:dyDescent="0.35">
      <c r="B313" s="521" t="s">
        <v>61</v>
      </c>
      <c r="C313" s="522"/>
      <c r="D313" s="523"/>
      <c r="E313" s="524" t="str">
        <f>IF(入力様式【No.7】!$J$20="","",入力様式【No.7】!$J$20)</f>
        <v/>
      </c>
      <c r="F313" s="525"/>
      <c r="G313" s="256" t="s">
        <v>57</v>
      </c>
      <c r="H313" s="521" t="s">
        <v>62</v>
      </c>
      <c r="I313" s="522"/>
      <c r="J313" s="522"/>
      <c r="K313" s="523"/>
      <c r="L313" s="526" t="str">
        <f>IF(入力様式【No.7】!$J$21="","",入力様式【No.7】!$J$21)</f>
        <v/>
      </c>
      <c r="M313" s="527"/>
      <c r="N313" s="254" t="s">
        <v>74</v>
      </c>
    </row>
    <row r="314" spans="1:16" ht="23.5" customHeight="1" x14ac:dyDescent="0.35">
      <c r="A314" s="160"/>
      <c r="B314" s="160"/>
      <c r="C314" s="160"/>
      <c r="D314" s="160"/>
      <c r="E314" s="160"/>
      <c r="F314" s="160"/>
      <c r="G314" s="162"/>
      <c r="H314" s="160"/>
      <c r="I314" s="160"/>
      <c r="J314" s="160"/>
      <c r="K314" s="160"/>
      <c r="L314" s="160"/>
      <c r="M314" s="160"/>
      <c r="N314" s="160"/>
    </row>
    <row r="315" spans="1:16" s="161" customFormat="1" ht="26" customHeight="1" x14ac:dyDescent="0.35">
      <c r="B315" s="161" t="s">
        <v>260</v>
      </c>
      <c r="G315" s="247"/>
    </row>
    <row r="316" spans="1:16" s="167" customFormat="1" ht="40" customHeight="1" x14ac:dyDescent="0.35">
      <c r="B316" s="528" t="s">
        <v>307</v>
      </c>
      <c r="C316" s="529"/>
      <c r="D316" s="530"/>
      <c r="E316" s="531" t="str">
        <f>IF(入力様式【No.7】!$E$16="","",入力様式【No.7】!$E$16)</f>
        <v/>
      </c>
      <c r="F316" s="532"/>
      <c r="G316" s="533"/>
      <c r="H316" s="534" t="str">
        <f>IF(入力様式【No.7】!$N$10="","",入力様式【No.7】!$N$10)</f>
        <v/>
      </c>
      <c r="I316" s="535"/>
      <c r="J316" s="535"/>
      <c r="K316" s="536"/>
      <c r="L316" s="537" t="str">
        <f>IF(入力様式【No.7】!$P$10="","",入力様式【No.7】!$P$10)</f>
        <v/>
      </c>
      <c r="M316" s="538"/>
      <c r="N316" s="250" t="str">
        <f>IFERROR(IF($E316="計画生産量に基づいて算出",入力様式【No.7】!$R$10,"日"),"")</f>
        <v>日</v>
      </c>
      <c r="O316" s="246"/>
    </row>
    <row r="317" spans="1:16" s="167" customFormat="1" ht="40" customHeight="1" x14ac:dyDescent="0.35">
      <c r="B317" s="489" t="s">
        <v>256</v>
      </c>
      <c r="C317" s="490"/>
      <c r="D317" s="491"/>
      <c r="E317" s="495" t="str">
        <f>IF(入力様式【No.7】!$P$7="","",入力様式【No.7】!$P$7)</f>
        <v/>
      </c>
      <c r="F317" s="496"/>
      <c r="G317" s="497"/>
      <c r="H317" s="501" t="s">
        <v>43</v>
      </c>
      <c r="I317" s="502"/>
      <c r="J317" s="505" t="str">
        <f>IF(入力様式【No.7】!$O$13="","",入力様式【No.7】!$O$13)</f>
        <v/>
      </c>
      <c r="K317" s="506"/>
      <c r="L317" s="507" t="str">
        <f>IF(入力様式【No.7】!$P$13="","",入力様式【No.7】!$P$13)</f>
        <v/>
      </c>
      <c r="M317" s="508"/>
      <c r="N317" s="251" t="str">
        <f>N316</f>
        <v>日</v>
      </c>
    </row>
    <row r="318" spans="1:16" s="167" customFormat="1" ht="40" customHeight="1" x14ac:dyDescent="0.35">
      <c r="B318" s="492"/>
      <c r="C318" s="493"/>
      <c r="D318" s="494"/>
      <c r="E318" s="498"/>
      <c r="F318" s="499"/>
      <c r="G318" s="500"/>
      <c r="H318" s="503"/>
      <c r="I318" s="504"/>
      <c r="J318" s="505" t="str">
        <f>IF(入力様式【No.7】!$O$14="","",入力様式【No.7】!$O$14)</f>
        <v/>
      </c>
      <c r="K318" s="506"/>
      <c r="L318" s="507">
        <f>IF(入力様式【No.7】!$P$14="","",入力様式【No.7】!$P$14)</f>
        <v>0</v>
      </c>
      <c r="M318" s="508"/>
      <c r="N318" s="251" t="str">
        <f>N317</f>
        <v>日</v>
      </c>
    </row>
    <row r="319" spans="1:16" ht="23.5" customHeight="1" x14ac:dyDescent="0.35">
      <c r="A319" s="160"/>
      <c r="B319" s="160"/>
      <c r="C319" s="160"/>
      <c r="D319" s="160"/>
      <c r="E319" s="160"/>
      <c r="H319" s="160"/>
      <c r="I319" s="160"/>
      <c r="J319" s="160"/>
      <c r="K319" s="160"/>
      <c r="L319" s="160"/>
      <c r="M319" s="160"/>
      <c r="N319" s="160"/>
    </row>
    <row r="320" spans="1:16" s="161" customFormat="1" ht="26" customHeight="1" x14ac:dyDescent="0.35">
      <c r="B320" s="161" t="s">
        <v>107</v>
      </c>
      <c r="E320" s="247"/>
      <c r="F320" s="247"/>
      <c r="G320" s="247"/>
    </row>
    <row r="321" spans="1:16" ht="25.5" customHeight="1" x14ac:dyDescent="0.35">
      <c r="A321" s="160"/>
      <c r="B321" s="509" t="s">
        <v>108</v>
      </c>
      <c r="C321" s="510"/>
      <c r="D321" s="510"/>
      <c r="E321" s="510"/>
      <c r="F321" s="510"/>
      <c r="G321" s="511"/>
      <c r="H321" s="590" t="str">
        <f>IF(入力様式【No.7】!$P$17="","",入力様式【No.7】!$P$17)</f>
        <v/>
      </c>
      <c r="I321" s="591"/>
      <c r="J321" s="591"/>
      <c r="K321" s="591"/>
      <c r="L321" s="517"/>
      <c r="M321" s="456" t="str">
        <f>IF(入力様式【No.7】!$Q$17="","",入力様式【No.7】!$Q$17)</f>
        <v/>
      </c>
      <c r="N321" s="457"/>
    </row>
    <row r="322" spans="1:16" ht="25.5" customHeight="1" x14ac:dyDescent="0.35">
      <c r="A322" s="160"/>
      <c r="B322" s="512"/>
      <c r="C322" s="513"/>
      <c r="D322" s="513"/>
      <c r="E322" s="513"/>
      <c r="F322" s="513"/>
      <c r="G322" s="514"/>
      <c r="H322" s="592"/>
      <c r="I322" s="593"/>
      <c r="J322" s="593"/>
      <c r="K322" s="593"/>
      <c r="L322" s="520"/>
      <c r="M322" s="458"/>
      <c r="N322" s="459"/>
    </row>
    <row r="323" spans="1:16" ht="19.5" customHeight="1" x14ac:dyDescent="0.35">
      <c r="A323" s="160"/>
      <c r="B323" s="160"/>
      <c r="C323" s="160"/>
      <c r="D323" s="160"/>
      <c r="E323" s="160"/>
      <c r="F323" s="160"/>
      <c r="H323" s="160"/>
      <c r="I323" s="160"/>
      <c r="J323" s="160"/>
      <c r="K323" s="160"/>
      <c r="L323" s="160"/>
      <c r="M323" s="197"/>
      <c r="N323" s="197"/>
    </row>
    <row r="324" spans="1:16" s="161" customFormat="1" ht="26" customHeight="1" x14ac:dyDescent="0.35">
      <c r="B324" s="161" t="s">
        <v>249</v>
      </c>
      <c r="E324" s="247"/>
      <c r="F324" s="247"/>
      <c r="G324" s="247"/>
      <c r="H324" s="248"/>
      <c r="I324" s="248"/>
      <c r="J324" s="248"/>
      <c r="K324" s="248"/>
      <c r="L324" s="248"/>
    </row>
    <row r="325" spans="1:16" ht="25.5" customHeight="1" x14ac:dyDescent="0.35">
      <c r="A325" s="160"/>
      <c r="B325" s="455" t="s">
        <v>228</v>
      </c>
      <c r="C325" s="455"/>
      <c r="D325" s="455"/>
      <c r="E325" s="455"/>
      <c r="F325" s="455"/>
      <c r="G325" s="455"/>
      <c r="H325" s="485" t="str">
        <f>IF(入力様式【No.7】!$P$19="","",入力様式【No.7】!$P$19)</f>
        <v/>
      </c>
      <c r="I325" s="485"/>
      <c r="J325" s="485"/>
      <c r="K325" s="485"/>
      <c r="L325" s="486"/>
      <c r="M325" s="456" t="str">
        <f>IF(入力様式【No.7】!$Q$19="","",入力様式【No.7】!$Q$19)</f>
        <v/>
      </c>
      <c r="N325" s="457"/>
    </row>
    <row r="326" spans="1:16" ht="25.5" customHeight="1" x14ac:dyDescent="0.35">
      <c r="A326" s="160"/>
      <c r="B326" s="455"/>
      <c r="C326" s="455"/>
      <c r="D326" s="455"/>
      <c r="E326" s="455"/>
      <c r="F326" s="455"/>
      <c r="G326" s="455"/>
      <c r="H326" s="487"/>
      <c r="I326" s="487"/>
      <c r="J326" s="487"/>
      <c r="K326" s="487"/>
      <c r="L326" s="488"/>
      <c r="M326" s="458"/>
      <c r="N326" s="459"/>
    </row>
    <row r="327" spans="1:16" ht="19.5" customHeight="1" x14ac:dyDescent="0.35">
      <c r="A327" s="160"/>
      <c r="B327" s="160"/>
      <c r="C327" s="160"/>
      <c r="D327" s="160"/>
      <c r="E327" s="199"/>
      <c r="F327" s="199"/>
      <c r="H327" s="160"/>
      <c r="I327" s="160"/>
      <c r="J327" s="160"/>
      <c r="K327" s="160"/>
      <c r="L327" s="160"/>
      <c r="M327" s="160"/>
      <c r="N327" s="160"/>
    </row>
    <row r="328" spans="1:16" s="161" customFormat="1" ht="26" customHeight="1" thickBot="1" x14ac:dyDescent="0.4">
      <c r="B328" s="161" t="s">
        <v>250</v>
      </c>
      <c r="G328" s="247"/>
      <c r="P328" s="249"/>
    </row>
    <row r="329" spans="1:16" ht="25.5" customHeight="1" x14ac:dyDescent="0.35">
      <c r="A329" s="160"/>
      <c r="B329" s="469" t="s">
        <v>251</v>
      </c>
      <c r="C329" s="470"/>
      <c r="D329" s="470"/>
      <c r="E329" s="470"/>
      <c r="F329" s="470"/>
      <c r="G329" s="471"/>
      <c r="H329" s="475" t="str">
        <f>入力様式【No.7】!$U$7</f>
        <v/>
      </c>
      <c r="I329" s="476"/>
      <c r="J329" s="476"/>
      <c r="K329" s="476"/>
      <c r="L329" s="477"/>
      <c r="M329" s="481" t="str">
        <f>IF(H329="","","kl")</f>
        <v/>
      </c>
      <c r="N329" s="482"/>
    </row>
    <row r="330" spans="1:16" ht="25.5" customHeight="1" thickBot="1" x14ac:dyDescent="0.4">
      <c r="A330" s="160"/>
      <c r="B330" s="472"/>
      <c r="C330" s="473"/>
      <c r="D330" s="473"/>
      <c r="E330" s="473"/>
      <c r="F330" s="473"/>
      <c r="G330" s="474"/>
      <c r="H330" s="478"/>
      <c r="I330" s="479"/>
      <c r="J330" s="479"/>
      <c r="K330" s="479"/>
      <c r="L330" s="480"/>
      <c r="M330" s="483"/>
      <c r="N330" s="484"/>
    </row>
    <row r="331" spans="1:16" ht="19.5" customHeight="1" x14ac:dyDescent="0.35">
      <c r="A331" s="160"/>
      <c r="B331" s="160"/>
      <c r="C331" s="160"/>
      <c r="D331" s="160"/>
      <c r="E331" s="160"/>
      <c r="F331" s="160"/>
      <c r="G331" s="162"/>
      <c r="H331" s="160"/>
      <c r="I331" s="160"/>
      <c r="J331" s="160"/>
      <c r="K331" s="160"/>
      <c r="L331" s="160"/>
      <c r="M331" s="160"/>
      <c r="N331" s="160"/>
    </row>
    <row r="332" spans="1:16" s="161" customFormat="1" ht="26" customHeight="1" x14ac:dyDescent="0.35">
      <c r="B332" s="161" t="s">
        <v>55</v>
      </c>
      <c r="G332" s="247"/>
    </row>
    <row r="333" spans="1:16" ht="18.75" customHeight="1" x14ac:dyDescent="0.35">
      <c r="A333" s="160"/>
      <c r="B333" s="460" t="str">
        <f>IF(入力様式【No.7】!$S$18="","",入力様式【No.7】!$S$18)</f>
        <v/>
      </c>
      <c r="C333" s="461"/>
      <c r="D333" s="461"/>
      <c r="E333" s="461"/>
      <c r="F333" s="461"/>
      <c r="G333" s="461"/>
      <c r="H333" s="461"/>
      <c r="I333" s="461"/>
      <c r="J333" s="461"/>
      <c r="K333" s="461"/>
      <c r="L333" s="461"/>
      <c r="M333" s="461"/>
      <c r="N333" s="462"/>
    </row>
    <row r="334" spans="1:16" ht="18.75" customHeight="1" x14ac:dyDescent="0.35">
      <c r="A334" s="160"/>
      <c r="B334" s="463"/>
      <c r="C334" s="464"/>
      <c r="D334" s="464"/>
      <c r="E334" s="464"/>
      <c r="F334" s="464"/>
      <c r="G334" s="464"/>
      <c r="H334" s="464"/>
      <c r="I334" s="464"/>
      <c r="J334" s="464"/>
      <c r="K334" s="464"/>
      <c r="L334" s="464"/>
      <c r="M334" s="464"/>
      <c r="N334" s="465"/>
    </row>
    <row r="335" spans="1:16" ht="18.75" customHeight="1" x14ac:dyDescent="0.35">
      <c r="A335" s="160"/>
      <c r="B335" s="466"/>
      <c r="C335" s="467"/>
      <c r="D335" s="467"/>
      <c r="E335" s="467"/>
      <c r="F335" s="467"/>
      <c r="G335" s="467"/>
      <c r="H335" s="467"/>
      <c r="I335" s="467"/>
      <c r="J335" s="467"/>
      <c r="K335" s="467"/>
      <c r="L335" s="467"/>
      <c r="M335" s="467"/>
      <c r="N335" s="468"/>
    </row>
    <row r="336" spans="1:16" ht="18.75" customHeight="1" x14ac:dyDescent="0.35">
      <c r="A336" s="160"/>
      <c r="B336" s="160"/>
      <c r="C336" s="160"/>
      <c r="D336" s="160"/>
      <c r="E336" s="160"/>
      <c r="F336" s="160"/>
      <c r="G336" s="162"/>
      <c r="H336" s="160"/>
      <c r="I336" s="160"/>
      <c r="J336" s="160"/>
      <c r="K336" s="160"/>
      <c r="L336" s="160"/>
      <c r="M336" s="160"/>
      <c r="N336" s="160"/>
    </row>
    <row r="337" spans="1:16" ht="18.75" customHeight="1" x14ac:dyDescent="0.35">
      <c r="A337" s="160"/>
      <c r="B337" s="160"/>
      <c r="C337" s="160"/>
      <c r="D337" s="160"/>
      <c r="E337" s="160"/>
      <c r="F337" s="160"/>
      <c r="G337" s="162"/>
      <c r="H337" s="160"/>
      <c r="I337" s="160"/>
      <c r="J337" s="160"/>
      <c r="K337" s="160"/>
      <c r="L337" s="160"/>
      <c r="M337" s="160"/>
      <c r="N337" s="160"/>
    </row>
    <row r="338" spans="1:16" s="228" customFormat="1" ht="59.5" customHeight="1" x14ac:dyDescent="0.35">
      <c r="B338" s="584" t="s">
        <v>282</v>
      </c>
      <c r="C338" s="584"/>
      <c r="D338" s="584"/>
      <c r="E338" s="584"/>
      <c r="F338" s="584"/>
      <c r="G338" s="584"/>
      <c r="H338" s="584"/>
      <c r="I338" s="584"/>
      <c r="J338" s="584"/>
      <c r="K338" s="584"/>
      <c r="L338" s="584"/>
      <c r="M338" s="584"/>
      <c r="N338" s="584"/>
    </row>
    <row r="339" spans="1:16" ht="19.5" customHeight="1" x14ac:dyDescent="0.35">
      <c r="A339" s="160"/>
    </row>
    <row r="340" spans="1:16" s="167" customFormat="1" ht="40" customHeight="1" x14ac:dyDescent="0.35">
      <c r="B340" s="585" t="s">
        <v>193</v>
      </c>
      <c r="C340" s="586"/>
      <c r="D340" s="587"/>
      <c r="E340" s="581" t="str">
        <f>IF(入力様式【No.8】!$E$2="","",入力様式【No.8】!$E$2)</f>
        <v/>
      </c>
      <c r="F340" s="583"/>
      <c r="G340" s="245"/>
      <c r="H340" s="588"/>
      <c r="I340" s="588"/>
      <c r="J340" s="588"/>
      <c r="K340" s="588"/>
      <c r="L340" s="589"/>
      <c r="M340" s="589"/>
      <c r="N340" s="589"/>
    </row>
    <row r="341" spans="1:16" ht="18.75" customHeight="1" x14ac:dyDescent="0.35">
      <c r="A341" s="160"/>
      <c r="B341" s="191"/>
      <c r="C341" s="191"/>
      <c r="D341" s="191"/>
      <c r="E341" s="191"/>
      <c r="F341" s="191"/>
      <c r="G341" s="162"/>
      <c r="H341" s="160"/>
      <c r="I341" s="160"/>
      <c r="J341" s="160"/>
      <c r="L341" s="160"/>
      <c r="M341" s="160"/>
      <c r="N341" s="160"/>
    </row>
    <row r="342" spans="1:16" s="161" customFormat="1" ht="26" customHeight="1" x14ac:dyDescent="0.35">
      <c r="B342" s="161" t="s">
        <v>30</v>
      </c>
      <c r="E342" s="247"/>
      <c r="F342" s="247"/>
      <c r="G342" s="247"/>
      <c r="H342" s="161" t="s">
        <v>91</v>
      </c>
    </row>
    <row r="343" spans="1:16" s="167" customFormat="1" ht="40" customHeight="1" x14ac:dyDescent="0.35">
      <c r="B343" s="578" t="s">
        <v>32</v>
      </c>
      <c r="C343" s="579"/>
      <c r="D343" s="580"/>
      <c r="E343" s="543" t="str">
        <f>IF(入力様式【No.8】!$F$7="","",入力様式【No.8】!$E$7&amp;入力様式【No.8】!$F$7)</f>
        <v/>
      </c>
      <c r="F343" s="577"/>
      <c r="G343" s="245"/>
      <c r="H343" s="578" t="s">
        <v>40</v>
      </c>
      <c r="I343" s="579"/>
      <c r="J343" s="579"/>
      <c r="K343" s="580"/>
      <c r="L343" s="581" t="str">
        <f>IF(入力様式【No.8】!$E12="","",入力様式【No.8】!$E12)</f>
        <v/>
      </c>
      <c r="M343" s="582"/>
      <c r="N343" s="583"/>
    </row>
    <row r="344" spans="1:16" s="167" customFormat="1" ht="40" customHeight="1" x14ac:dyDescent="0.35">
      <c r="B344" s="578" t="s">
        <v>199</v>
      </c>
      <c r="C344" s="579"/>
      <c r="D344" s="580"/>
      <c r="E344" s="543" t="str">
        <f>IF(入力様式【No.8】!$E$8="","",入力様式【No.8】!$E$8)</f>
        <v/>
      </c>
      <c r="F344" s="577"/>
      <c r="G344" s="245"/>
      <c r="H344" s="521" t="s">
        <v>255</v>
      </c>
      <c r="I344" s="522"/>
      <c r="J344" s="522"/>
      <c r="K344" s="523"/>
      <c r="L344" s="581" t="str">
        <f>IF(入力様式【No.8】!$E13="","",入力様式【No.8】!$E13)</f>
        <v/>
      </c>
      <c r="M344" s="582"/>
      <c r="N344" s="583"/>
    </row>
    <row r="345" spans="1:16" s="167" customFormat="1" ht="40" customHeight="1" x14ac:dyDescent="0.35">
      <c r="B345" s="578" t="s">
        <v>35</v>
      </c>
      <c r="C345" s="579"/>
      <c r="D345" s="580"/>
      <c r="E345" s="543" t="str">
        <f>IF(入力様式【No.8】!$E$9="","",入力様式【No.8】!$E$9)</f>
        <v/>
      </c>
      <c r="F345" s="577"/>
      <c r="G345" s="245"/>
      <c r="H345" s="578" t="s">
        <v>44</v>
      </c>
      <c r="I345" s="579"/>
      <c r="J345" s="579"/>
      <c r="K345" s="580"/>
      <c r="L345" s="581" t="str">
        <f>IF(入力様式【No.8】!$E14="","",入力様式【No.8】!$E14)</f>
        <v/>
      </c>
      <c r="M345" s="582"/>
      <c r="N345" s="583"/>
      <c r="P345" s="246"/>
    </row>
    <row r="346" spans="1:16" ht="23.5" customHeight="1" x14ac:dyDescent="0.35">
      <c r="A346" s="160"/>
      <c r="B346" s="160"/>
      <c r="C346" s="160"/>
      <c r="D346" s="160"/>
      <c r="E346" s="162"/>
      <c r="F346" s="162"/>
      <c r="G346" s="162"/>
      <c r="H346" s="192"/>
      <c r="I346" s="192"/>
      <c r="J346" s="160"/>
      <c r="K346" s="160"/>
      <c r="L346" s="160"/>
      <c r="M346" s="160"/>
      <c r="N346" s="160"/>
    </row>
    <row r="347" spans="1:16" s="161" customFormat="1" ht="26" customHeight="1" x14ac:dyDescent="0.35">
      <c r="B347" s="161" t="s">
        <v>31</v>
      </c>
      <c r="D347" s="247"/>
      <c r="E347" s="247"/>
      <c r="F347" s="247"/>
      <c r="G347" s="247"/>
    </row>
    <row r="348" spans="1:16" s="167" customFormat="1" ht="40" customHeight="1" x14ac:dyDescent="0.35">
      <c r="B348" s="545" t="s">
        <v>99</v>
      </c>
      <c r="C348" s="546"/>
      <c r="D348" s="240" t="s">
        <v>100</v>
      </c>
      <c r="E348" s="566" t="str">
        <f>IF(入力様式【No.8】!$J$7="","",入力様式【No.8】!$J$7)</f>
        <v/>
      </c>
      <c r="F348" s="567"/>
      <c r="G348" s="567"/>
      <c r="H348" s="567"/>
      <c r="I348" s="567"/>
      <c r="J348" s="567"/>
      <c r="K348" s="567"/>
      <c r="L348" s="567"/>
      <c r="M348" s="567"/>
      <c r="N348" s="568"/>
    </row>
    <row r="349" spans="1:16" s="167" customFormat="1" ht="40" customHeight="1" x14ac:dyDescent="0.35">
      <c r="B349" s="547"/>
      <c r="C349" s="548"/>
      <c r="D349" s="240" t="s">
        <v>85</v>
      </c>
      <c r="E349" s="566" t="str">
        <f>IF(入力様式【No.8】!$J$8="","",入力様式【No.8】!$J$8)</f>
        <v/>
      </c>
      <c r="F349" s="567"/>
      <c r="G349" s="567"/>
      <c r="H349" s="567"/>
      <c r="I349" s="567"/>
      <c r="J349" s="567"/>
      <c r="K349" s="567"/>
      <c r="L349" s="567"/>
      <c r="M349" s="567"/>
      <c r="N349" s="568"/>
    </row>
    <row r="350" spans="1:16" s="167" customFormat="1" ht="40" customHeight="1" x14ac:dyDescent="0.35">
      <c r="B350" s="549"/>
      <c r="C350" s="550"/>
      <c r="D350" s="240" t="s">
        <v>86</v>
      </c>
      <c r="E350" s="566" t="str">
        <f>IF(入力様式【No.8】!$J$9="","",入力様式【No.8】!$J$9)</f>
        <v/>
      </c>
      <c r="F350" s="567"/>
      <c r="G350" s="567"/>
      <c r="H350" s="567"/>
      <c r="I350" s="567"/>
      <c r="J350" s="567"/>
      <c r="K350" s="567"/>
      <c r="L350" s="567"/>
      <c r="M350" s="567"/>
      <c r="N350" s="568"/>
    </row>
    <row r="351" spans="1:16" s="167" customFormat="1" ht="40" customHeight="1" x14ac:dyDescent="0.35">
      <c r="B351" s="521" t="s">
        <v>3</v>
      </c>
      <c r="C351" s="522"/>
      <c r="D351" s="523"/>
      <c r="E351" s="566" t="str">
        <f>IF(入力様式【No.8】!$J$10="","",入力様式【No.8】!$J$10)</f>
        <v/>
      </c>
      <c r="F351" s="567"/>
      <c r="G351" s="567"/>
      <c r="H351" s="567"/>
      <c r="I351" s="567"/>
      <c r="J351" s="567"/>
      <c r="K351" s="567"/>
      <c r="L351" s="567"/>
      <c r="M351" s="567"/>
      <c r="N351" s="568"/>
      <c r="P351" s="246"/>
    </row>
    <row r="352" spans="1:16" s="167" customFormat="1" ht="40" customHeight="1" x14ac:dyDescent="0.35">
      <c r="B352" s="569" t="s">
        <v>306</v>
      </c>
      <c r="C352" s="570"/>
      <c r="D352" s="240" t="s">
        <v>102</v>
      </c>
      <c r="E352" s="566" t="str">
        <f>IF(入力様式【No.8】!$J$11="","",入力様式【No.8】!$J$11)</f>
        <v/>
      </c>
      <c r="F352" s="567"/>
      <c r="G352" s="567"/>
      <c r="H352" s="567"/>
      <c r="I352" s="567"/>
      <c r="J352" s="567"/>
      <c r="K352" s="567"/>
      <c r="L352" s="567"/>
      <c r="M352" s="567"/>
      <c r="N352" s="568"/>
      <c r="P352" s="246"/>
    </row>
    <row r="353" spans="1:16" s="167" customFormat="1" ht="40" customHeight="1" x14ac:dyDescent="0.35">
      <c r="B353" s="571"/>
      <c r="C353" s="572"/>
      <c r="D353" s="575" t="s">
        <v>104</v>
      </c>
      <c r="E353" s="505" t="s">
        <v>4</v>
      </c>
      <c r="F353" s="542"/>
      <c r="G353" s="506"/>
      <c r="H353" s="505" t="s">
        <v>41</v>
      </c>
      <c r="I353" s="542"/>
      <c r="J353" s="542"/>
      <c r="K353" s="506"/>
      <c r="L353" s="505" t="s">
        <v>42</v>
      </c>
      <c r="M353" s="542"/>
      <c r="N353" s="506"/>
      <c r="P353" s="246"/>
    </row>
    <row r="354" spans="1:16" s="167" customFormat="1" ht="40" customHeight="1" x14ac:dyDescent="0.35">
      <c r="B354" s="573"/>
      <c r="C354" s="574"/>
      <c r="D354" s="576"/>
      <c r="E354" s="543" t="str">
        <f>IF(入力様式【No.8】!$J$14="","",入力様式【No.8】!$J$14)</f>
        <v/>
      </c>
      <c r="F354" s="544"/>
      <c r="G354" s="577"/>
      <c r="H354" s="543" t="str">
        <f>IF(入力様式【No.8】!$K$14="","",入力様式【No.8】!$K$14)</f>
        <v/>
      </c>
      <c r="I354" s="544"/>
      <c r="J354" s="544"/>
      <c r="K354" s="577"/>
      <c r="L354" s="543" t="str">
        <f>IF(入力様式【No.8】!$L$14="","",入力様式【No.8】!$L$14)</f>
        <v/>
      </c>
      <c r="M354" s="544"/>
      <c r="N354" s="577"/>
    </row>
    <row r="355" spans="1:16" ht="23.5" customHeight="1" x14ac:dyDescent="0.35">
      <c r="A355" s="160"/>
      <c r="B355" s="160"/>
      <c r="C355" s="160"/>
      <c r="D355" s="160"/>
      <c r="E355" s="160"/>
      <c r="F355" s="160"/>
      <c r="G355" s="162"/>
      <c r="H355" s="160"/>
      <c r="I355" s="160"/>
      <c r="J355" s="160"/>
      <c r="K355" s="160"/>
      <c r="L355" s="160"/>
      <c r="M355" s="160"/>
      <c r="N355" s="160"/>
    </row>
    <row r="356" spans="1:16" s="161" customFormat="1" ht="26" customHeight="1" x14ac:dyDescent="0.35">
      <c r="B356" s="161" t="s">
        <v>105</v>
      </c>
      <c r="G356" s="247"/>
    </row>
    <row r="357" spans="1:16" s="167" customFormat="1" ht="40" customHeight="1" x14ac:dyDescent="0.35">
      <c r="B357" s="521" t="s">
        <v>221</v>
      </c>
      <c r="C357" s="522"/>
      <c r="D357" s="523"/>
      <c r="E357" s="539" t="str">
        <f>IF(入力様式【No.8】!$J$16="","",入力様式【No.8】!$J$16)</f>
        <v/>
      </c>
      <c r="F357" s="540"/>
      <c r="G357" s="541"/>
      <c r="H357" s="505" t="s">
        <v>220</v>
      </c>
      <c r="I357" s="542"/>
      <c r="J357" s="542"/>
      <c r="K357" s="506"/>
      <c r="L357" s="543" t="str">
        <f>IF(入力様式【No.8】!$P$12="","",入力様式【No.8】!$P$12)</f>
        <v/>
      </c>
      <c r="M357" s="544"/>
      <c r="N357" s="252" t="s">
        <v>57</v>
      </c>
    </row>
    <row r="358" spans="1:16" s="167" customFormat="1" ht="40" customHeight="1" x14ac:dyDescent="0.35">
      <c r="B358" s="545" t="s">
        <v>51</v>
      </c>
      <c r="C358" s="546"/>
      <c r="D358" s="253"/>
      <c r="E358" s="551" t="s">
        <v>46</v>
      </c>
      <c r="F358" s="552"/>
      <c r="G358" s="552"/>
      <c r="H358" s="553"/>
      <c r="I358" s="554" t="s">
        <v>52</v>
      </c>
      <c r="J358" s="551" t="s">
        <v>53</v>
      </c>
      <c r="K358" s="552"/>
      <c r="L358" s="552"/>
      <c r="M358" s="552"/>
      <c r="N358" s="553"/>
    </row>
    <row r="359" spans="1:16" s="167" customFormat="1" ht="40" customHeight="1" x14ac:dyDescent="0.35">
      <c r="B359" s="547"/>
      <c r="C359" s="548"/>
      <c r="D359" s="240" t="s">
        <v>58</v>
      </c>
      <c r="E359" s="557" t="str">
        <f>IF(入力様式【No.8】!$J$18="","",入力様式【No.8】!$J$18)</f>
        <v/>
      </c>
      <c r="F359" s="558"/>
      <c r="G359" s="558"/>
      <c r="H359" s="559"/>
      <c r="I359" s="555"/>
      <c r="J359" s="560" t="str">
        <f>IF(入力様式【No.8】!$L$18="","",入力様式【No.8】!$L$18)</f>
        <v/>
      </c>
      <c r="K359" s="561"/>
      <c r="L359" s="561"/>
      <c r="M359" s="561"/>
      <c r="N359" s="562"/>
    </row>
    <row r="360" spans="1:16" s="167" customFormat="1" ht="40" customHeight="1" x14ac:dyDescent="0.35">
      <c r="B360" s="549"/>
      <c r="C360" s="550"/>
      <c r="D360" s="240" t="s">
        <v>60</v>
      </c>
      <c r="E360" s="563" t="str">
        <f>IF(入力様式【No.8】!$J$19="","",入力様式【No.8】!$J$19)</f>
        <v/>
      </c>
      <c r="F360" s="564"/>
      <c r="G360" s="564"/>
      <c r="H360" s="565"/>
      <c r="I360" s="556"/>
      <c r="J360" s="563" t="str">
        <f>IF(入力様式【No.8】!$L$19="","",入力様式【No.8】!$L$19)</f>
        <v/>
      </c>
      <c r="K360" s="564"/>
      <c r="L360" s="564"/>
      <c r="M360" s="564"/>
      <c r="N360" s="565"/>
    </row>
    <row r="361" spans="1:16" s="167" customFormat="1" ht="40" customHeight="1" x14ac:dyDescent="0.35">
      <c r="B361" s="521" t="s">
        <v>61</v>
      </c>
      <c r="C361" s="522"/>
      <c r="D361" s="523"/>
      <c r="E361" s="524" t="str">
        <f>IF(入力様式【No.8】!$J$20="","",入力様式【No.8】!$J$20)</f>
        <v/>
      </c>
      <c r="F361" s="525"/>
      <c r="G361" s="256" t="s">
        <v>57</v>
      </c>
      <c r="H361" s="521" t="s">
        <v>62</v>
      </c>
      <c r="I361" s="522"/>
      <c r="J361" s="522"/>
      <c r="K361" s="523"/>
      <c r="L361" s="526" t="str">
        <f>IF(入力様式【No.8】!$J$21="","",入力様式【No.8】!$J$21)</f>
        <v/>
      </c>
      <c r="M361" s="527"/>
      <c r="N361" s="254" t="s">
        <v>74</v>
      </c>
    </row>
    <row r="362" spans="1:16" ht="23.5" customHeight="1" x14ac:dyDescent="0.35">
      <c r="A362" s="160"/>
      <c r="B362" s="160"/>
      <c r="C362" s="160"/>
      <c r="D362" s="160"/>
      <c r="E362" s="160"/>
      <c r="F362" s="160"/>
      <c r="G362" s="162"/>
      <c r="H362" s="160"/>
      <c r="I362" s="160"/>
      <c r="J362" s="160"/>
      <c r="K362" s="160"/>
      <c r="L362" s="160"/>
      <c r="M362" s="160"/>
      <c r="N362" s="160"/>
    </row>
    <row r="363" spans="1:16" s="161" customFormat="1" ht="26" customHeight="1" x14ac:dyDescent="0.35">
      <c r="B363" s="161" t="s">
        <v>260</v>
      </c>
      <c r="G363" s="247"/>
    </row>
    <row r="364" spans="1:16" s="167" customFormat="1" ht="40" customHeight="1" x14ac:dyDescent="0.35">
      <c r="B364" s="528" t="s">
        <v>307</v>
      </c>
      <c r="C364" s="529"/>
      <c r="D364" s="530"/>
      <c r="E364" s="531" t="str">
        <f>IF(入力様式【No.8】!$E$16="","",入力様式【No.8】!$E$16)</f>
        <v/>
      </c>
      <c r="F364" s="532"/>
      <c r="G364" s="533"/>
      <c r="H364" s="534" t="str">
        <f>IF(入力様式【No.8】!$N$10="","",入力様式【No.8】!$N$10)</f>
        <v/>
      </c>
      <c r="I364" s="535"/>
      <c r="J364" s="535"/>
      <c r="K364" s="536"/>
      <c r="L364" s="537" t="str">
        <f>IF(入力様式【No.8】!$P$10="","",入力様式【No.8】!$P$10)</f>
        <v/>
      </c>
      <c r="M364" s="538"/>
      <c r="N364" s="250" t="str">
        <f>IFERROR(IF($E364="計画生産量に基づいて算出",入力様式【No.8】!$R$10,"日"),"")</f>
        <v>日</v>
      </c>
      <c r="O364" s="246"/>
    </row>
    <row r="365" spans="1:16" s="167" customFormat="1" ht="40" customHeight="1" x14ac:dyDescent="0.35">
      <c r="B365" s="489" t="s">
        <v>256</v>
      </c>
      <c r="C365" s="490"/>
      <c r="D365" s="491"/>
      <c r="E365" s="495" t="str">
        <f>IF(入力様式【No.8】!$P$7="","",入力様式【No.8】!$P$7)</f>
        <v/>
      </c>
      <c r="F365" s="496"/>
      <c r="G365" s="497"/>
      <c r="H365" s="501" t="s">
        <v>43</v>
      </c>
      <c r="I365" s="502"/>
      <c r="J365" s="505" t="str">
        <f>IF(入力様式【No.8】!$O$13="","",入力様式【No.8】!$O$13)</f>
        <v/>
      </c>
      <c r="K365" s="506"/>
      <c r="L365" s="507" t="str">
        <f>IF(入力様式【No.8】!$P$13="","",入力様式【No.8】!$P$13)</f>
        <v/>
      </c>
      <c r="M365" s="508"/>
      <c r="N365" s="251" t="str">
        <f>N364</f>
        <v>日</v>
      </c>
    </row>
    <row r="366" spans="1:16" s="167" customFormat="1" ht="40" customHeight="1" x14ac:dyDescent="0.35">
      <c r="B366" s="492"/>
      <c r="C366" s="493"/>
      <c r="D366" s="494"/>
      <c r="E366" s="498"/>
      <c r="F366" s="499"/>
      <c r="G366" s="500"/>
      <c r="H366" s="503"/>
      <c r="I366" s="504"/>
      <c r="J366" s="505" t="str">
        <f>IF(入力様式【No.8】!$O$14="","",入力様式【No.8】!$O$14)</f>
        <v/>
      </c>
      <c r="K366" s="506"/>
      <c r="L366" s="507">
        <f>IF(入力様式【No.8】!$P$14="","",入力様式【No.8】!$P$14)</f>
        <v>0</v>
      </c>
      <c r="M366" s="508"/>
      <c r="N366" s="251" t="str">
        <f>N365</f>
        <v>日</v>
      </c>
    </row>
    <row r="367" spans="1:16" ht="23.5" customHeight="1" x14ac:dyDescent="0.35">
      <c r="A367" s="160"/>
      <c r="B367" s="160"/>
      <c r="C367" s="160"/>
      <c r="D367" s="160"/>
      <c r="E367" s="160"/>
      <c r="H367" s="160"/>
      <c r="I367" s="160"/>
      <c r="J367" s="160"/>
      <c r="K367" s="160"/>
      <c r="L367" s="160"/>
      <c r="M367" s="160"/>
      <c r="N367" s="160"/>
    </row>
    <row r="368" spans="1:16" s="161" customFormat="1" ht="26" customHeight="1" x14ac:dyDescent="0.35">
      <c r="B368" s="161" t="s">
        <v>107</v>
      </c>
      <c r="E368" s="247"/>
      <c r="F368" s="247"/>
      <c r="G368" s="247"/>
    </row>
    <row r="369" spans="1:16" ht="25.5" customHeight="1" x14ac:dyDescent="0.35">
      <c r="A369" s="160"/>
      <c r="B369" s="509" t="s">
        <v>108</v>
      </c>
      <c r="C369" s="510"/>
      <c r="D369" s="510"/>
      <c r="E369" s="510"/>
      <c r="F369" s="510"/>
      <c r="G369" s="511"/>
      <c r="H369" s="515" t="str">
        <f>IF(入力様式【No.8】!$P$17="","",入力様式【No.8】!$P$17)</f>
        <v/>
      </c>
      <c r="I369" s="516"/>
      <c r="J369" s="516"/>
      <c r="K369" s="516"/>
      <c r="L369" s="517"/>
      <c r="M369" s="456" t="str">
        <f>IF(入力様式【No.8】!$Q$17="","",入力様式【No.8】!$Q$17)</f>
        <v/>
      </c>
      <c r="N369" s="457"/>
    </row>
    <row r="370" spans="1:16" ht="25.5" customHeight="1" x14ac:dyDescent="0.35">
      <c r="A370" s="160"/>
      <c r="B370" s="512"/>
      <c r="C370" s="513"/>
      <c r="D370" s="513"/>
      <c r="E370" s="513"/>
      <c r="F370" s="513"/>
      <c r="G370" s="514"/>
      <c r="H370" s="518"/>
      <c r="I370" s="519"/>
      <c r="J370" s="519"/>
      <c r="K370" s="519"/>
      <c r="L370" s="520"/>
      <c r="M370" s="458"/>
      <c r="N370" s="459"/>
    </row>
    <row r="371" spans="1:16" ht="19.5" customHeight="1" x14ac:dyDescent="0.35">
      <c r="A371" s="160"/>
      <c r="B371" s="160"/>
      <c r="C371" s="160"/>
      <c r="D371" s="160"/>
      <c r="E371" s="160"/>
      <c r="F371" s="160"/>
      <c r="H371" s="160"/>
      <c r="I371" s="160"/>
      <c r="J371" s="160"/>
      <c r="K371" s="160"/>
      <c r="L371" s="160"/>
      <c r="M371" s="197"/>
      <c r="N371" s="197"/>
    </row>
    <row r="372" spans="1:16" s="161" customFormat="1" ht="26" customHeight="1" x14ac:dyDescent="0.35">
      <c r="B372" s="161" t="s">
        <v>249</v>
      </c>
      <c r="E372" s="247"/>
      <c r="F372" s="247"/>
      <c r="G372" s="247"/>
      <c r="H372" s="248"/>
      <c r="I372" s="248"/>
      <c r="J372" s="248"/>
      <c r="K372" s="248"/>
      <c r="L372" s="248"/>
    </row>
    <row r="373" spans="1:16" ht="25.5" customHeight="1" x14ac:dyDescent="0.35">
      <c r="A373" s="160"/>
      <c r="B373" s="455" t="s">
        <v>228</v>
      </c>
      <c r="C373" s="455"/>
      <c r="D373" s="455"/>
      <c r="E373" s="455"/>
      <c r="F373" s="455"/>
      <c r="G373" s="455"/>
      <c r="H373" s="485" t="str">
        <f>IF(入力様式【No.8】!$P$19="","",入力様式【No.8】!$P$19)</f>
        <v/>
      </c>
      <c r="I373" s="485"/>
      <c r="J373" s="485"/>
      <c r="K373" s="485"/>
      <c r="L373" s="486"/>
      <c r="M373" s="456" t="str">
        <f>IF(入力様式【No.8】!$Q$19="","",入力様式【No.8】!$Q$19)</f>
        <v/>
      </c>
      <c r="N373" s="457"/>
    </row>
    <row r="374" spans="1:16" ht="25.5" customHeight="1" x14ac:dyDescent="0.35">
      <c r="A374" s="160"/>
      <c r="B374" s="455"/>
      <c r="C374" s="455"/>
      <c r="D374" s="455"/>
      <c r="E374" s="455"/>
      <c r="F374" s="455"/>
      <c r="G374" s="455"/>
      <c r="H374" s="487"/>
      <c r="I374" s="487"/>
      <c r="J374" s="487"/>
      <c r="K374" s="487"/>
      <c r="L374" s="488"/>
      <c r="M374" s="458"/>
      <c r="N374" s="459"/>
    </row>
    <row r="375" spans="1:16" ht="19.5" customHeight="1" x14ac:dyDescent="0.35">
      <c r="A375" s="160"/>
      <c r="B375" s="160"/>
      <c r="C375" s="160"/>
      <c r="D375" s="160"/>
      <c r="E375" s="199"/>
      <c r="F375" s="199"/>
      <c r="H375" s="160"/>
      <c r="I375" s="160"/>
      <c r="J375" s="160"/>
      <c r="K375" s="160"/>
      <c r="L375" s="160"/>
      <c r="M375" s="160"/>
      <c r="N375" s="160"/>
    </row>
    <row r="376" spans="1:16" s="161" customFormat="1" ht="26" customHeight="1" thickBot="1" x14ac:dyDescent="0.4">
      <c r="B376" s="161" t="s">
        <v>250</v>
      </c>
      <c r="G376" s="247"/>
      <c r="P376" s="249"/>
    </row>
    <row r="377" spans="1:16" ht="25.5" customHeight="1" x14ac:dyDescent="0.35">
      <c r="A377" s="160"/>
      <c r="B377" s="469" t="s">
        <v>251</v>
      </c>
      <c r="C377" s="470"/>
      <c r="D377" s="470"/>
      <c r="E377" s="470"/>
      <c r="F377" s="470"/>
      <c r="G377" s="471"/>
      <c r="H377" s="475" t="str">
        <f>入力様式【No.8】!$U$7</f>
        <v/>
      </c>
      <c r="I377" s="476"/>
      <c r="J377" s="476"/>
      <c r="K377" s="476"/>
      <c r="L377" s="477"/>
      <c r="M377" s="481" t="str">
        <f>IF(H377="","","kl")</f>
        <v/>
      </c>
      <c r="N377" s="482"/>
    </row>
    <row r="378" spans="1:16" ht="25.5" customHeight="1" thickBot="1" x14ac:dyDescent="0.4">
      <c r="A378" s="160"/>
      <c r="B378" s="472"/>
      <c r="C378" s="473"/>
      <c r="D378" s="473"/>
      <c r="E378" s="473"/>
      <c r="F378" s="473"/>
      <c r="G378" s="474"/>
      <c r="H378" s="478"/>
      <c r="I378" s="479"/>
      <c r="J378" s="479"/>
      <c r="K378" s="479"/>
      <c r="L378" s="480"/>
      <c r="M378" s="483"/>
      <c r="N378" s="484"/>
    </row>
    <row r="379" spans="1:16" ht="19.5" customHeight="1" x14ac:dyDescent="0.35">
      <c r="A379" s="160"/>
      <c r="B379" s="160"/>
      <c r="C379" s="160"/>
      <c r="D379" s="160"/>
      <c r="E379" s="160"/>
      <c r="F379" s="160"/>
      <c r="G379" s="162"/>
      <c r="H379" s="160"/>
      <c r="I379" s="160"/>
      <c r="J379" s="160"/>
      <c r="K379" s="160"/>
      <c r="L379" s="160"/>
      <c r="M379" s="160"/>
      <c r="N379" s="160"/>
    </row>
    <row r="380" spans="1:16" s="161" customFormat="1" ht="26" customHeight="1" x14ac:dyDescent="0.35">
      <c r="B380" s="161" t="s">
        <v>55</v>
      </c>
      <c r="G380" s="247"/>
    </row>
    <row r="381" spans="1:16" ht="18.75" customHeight="1" x14ac:dyDescent="0.35">
      <c r="A381" s="160"/>
      <c r="B381" s="460" t="str">
        <f>IF(入力様式【No.8】!$S$18="","",入力様式【No.8】!$S$18)</f>
        <v/>
      </c>
      <c r="C381" s="461"/>
      <c r="D381" s="461"/>
      <c r="E381" s="461"/>
      <c r="F381" s="461"/>
      <c r="G381" s="461"/>
      <c r="H381" s="461"/>
      <c r="I381" s="461"/>
      <c r="J381" s="461"/>
      <c r="K381" s="461"/>
      <c r="L381" s="461"/>
      <c r="M381" s="461"/>
      <c r="N381" s="462"/>
    </row>
    <row r="382" spans="1:16" ht="18.75" customHeight="1" x14ac:dyDescent="0.35">
      <c r="A382" s="160"/>
      <c r="B382" s="463"/>
      <c r="C382" s="464"/>
      <c r="D382" s="464"/>
      <c r="E382" s="464"/>
      <c r="F382" s="464"/>
      <c r="G382" s="464"/>
      <c r="H382" s="464"/>
      <c r="I382" s="464"/>
      <c r="J382" s="464"/>
      <c r="K382" s="464"/>
      <c r="L382" s="464"/>
      <c r="M382" s="464"/>
      <c r="N382" s="465"/>
    </row>
    <row r="383" spans="1:16" ht="18.75" customHeight="1" x14ac:dyDescent="0.35">
      <c r="A383" s="160"/>
      <c r="B383" s="466"/>
      <c r="C383" s="467"/>
      <c r="D383" s="467"/>
      <c r="E383" s="467"/>
      <c r="F383" s="467"/>
      <c r="G383" s="467"/>
      <c r="H383" s="467"/>
      <c r="I383" s="467"/>
      <c r="J383" s="467"/>
      <c r="K383" s="467"/>
      <c r="L383" s="467"/>
      <c r="M383" s="467"/>
      <c r="N383" s="468"/>
    </row>
    <row r="384" spans="1:16" ht="18.75" customHeight="1" x14ac:dyDescent="0.35">
      <c r="A384" s="160"/>
      <c r="B384" s="160"/>
      <c r="C384" s="160"/>
      <c r="D384" s="160"/>
      <c r="E384" s="160"/>
      <c r="F384" s="160"/>
      <c r="G384" s="162"/>
      <c r="H384" s="160"/>
      <c r="I384" s="160"/>
      <c r="J384" s="160"/>
      <c r="K384" s="160"/>
      <c r="L384" s="160"/>
      <c r="M384" s="160"/>
      <c r="N384" s="160"/>
    </row>
    <row r="385" spans="1:16" ht="18.75" customHeight="1" x14ac:dyDescent="0.35">
      <c r="A385" s="160"/>
      <c r="B385" s="160"/>
      <c r="C385" s="160"/>
      <c r="D385" s="160"/>
      <c r="E385" s="160"/>
      <c r="F385" s="160"/>
      <c r="G385" s="162"/>
      <c r="H385" s="160"/>
      <c r="I385" s="160"/>
      <c r="J385" s="160"/>
      <c r="K385" s="160"/>
      <c r="L385" s="160"/>
      <c r="M385" s="160"/>
      <c r="N385" s="160"/>
    </row>
    <row r="386" spans="1:16" s="228" customFormat="1" ht="59.5" customHeight="1" x14ac:dyDescent="0.35">
      <c r="B386" s="584" t="s">
        <v>282</v>
      </c>
      <c r="C386" s="584"/>
      <c r="D386" s="584"/>
      <c r="E386" s="584"/>
      <c r="F386" s="584"/>
      <c r="G386" s="584"/>
      <c r="H386" s="584"/>
      <c r="I386" s="584"/>
      <c r="J386" s="584"/>
      <c r="K386" s="584"/>
      <c r="L386" s="584"/>
      <c r="M386" s="584"/>
      <c r="N386" s="584"/>
    </row>
    <row r="387" spans="1:16" ht="19.5" customHeight="1" x14ac:dyDescent="0.35">
      <c r="A387" s="160"/>
    </row>
    <row r="388" spans="1:16" s="167" customFormat="1" ht="40" customHeight="1" x14ac:dyDescent="0.35">
      <c r="B388" s="585" t="s">
        <v>193</v>
      </c>
      <c r="C388" s="586"/>
      <c r="D388" s="587"/>
      <c r="E388" s="581" t="str">
        <f>IF(入力様式【No.9】!$E$2="","",入力様式【No.9】!$E$2)</f>
        <v/>
      </c>
      <c r="F388" s="583"/>
      <c r="G388" s="245"/>
      <c r="H388" s="588"/>
      <c r="I388" s="588"/>
      <c r="J388" s="588"/>
      <c r="K388" s="588"/>
      <c r="L388" s="589"/>
      <c r="M388" s="589"/>
      <c r="N388" s="589"/>
    </row>
    <row r="389" spans="1:16" ht="18.75" customHeight="1" x14ac:dyDescent="0.35">
      <c r="A389" s="160"/>
      <c r="B389" s="191"/>
      <c r="C389" s="191"/>
      <c r="D389" s="191"/>
      <c r="E389" s="191"/>
      <c r="F389" s="191"/>
      <c r="G389" s="162"/>
      <c r="H389" s="160"/>
      <c r="I389" s="160"/>
      <c r="J389" s="160"/>
      <c r="L389" s="160"/>
      <c r="M389" s="160"/>
      <c r="N389" s="160"/>
    </row>
    <row r="390" spans="1:16" s="161" customFormat="1" ht="26" customHeight="1" x14ac:dyDescent="0.35">
      <c r="B390" s="161" t="s">
        <v>30</v>
      </c>
      <c r="E390" s="247"/>
      <c r="F390" s="247"/>
      <c r="G390" s="247"/>
      <c r="H390" s="161" t="s">
        <v>91</v>
      </c>
    </row>
    <row r="391" spans="1:16" s="167" customFormat="1" ht="40" customHeight="1" x14ac:dyDescent="0.35">
      <c r="B391" s="578" t="s">
        <v>32</v>
      </c>
      <c r="C391" s="579"/>
      <c r="D391" s="580"/>
      <c r="E391" s="543" t="str">
        <f>IF(入力様式【No.9】!$F$7="","",入力様式【No.9】!$E$7&amp;入力様式【No.9】!$F$7)</f>
        <v/>
      </c>
      <c r="F391" s="577"/>
      <c r="G391" s="245"/>
      <c r="H391" s="578" t="s">
        <v>40</v>
      </c>
      <c r="I391" s="579"/>
      <c r="J391" s="579"/>
      <c r="K391" s="580"/>
      <c r="L391" s="581" t="str">
        <f>IF(入力様式【No.9】!$E12="","",入力様式【No.9】!$E12)</f>
        <v/>
      </c>
      <c r="M391" s="582"/>
      <c r="N391" s="583"/>
    </row>
    <row r="392" spans="1:16" s="167" customFormat="1" ht="40" customHeight="1" x14ac:dyDescent="0.35">
      <c r="B392" s="578" t="s">
        <v>199</v>
      </c>
      <c r="C392" s="579"/>
      <c r="D392" s="580"/>
      <c r="E392" s="543" t="str">
        <f>IF(入力様式【No.9】!$E$8="","",入力様式【No.9】!$E$8)</f>
        <v/>
      </c>
      <c r="F392" s="577"/>
      <c r="G392" s="245"/>
      <c r="H392" s="521" t="s">
        <v>255</v>
      </c>
      <c r="I392" s="522"/>
      <c r="J392" s="522"/>
      <c r="K392" s="523"/>
      <c r="L392" s="581" t="str">
        <f>IF(入力様式【No.9】!$E13="","",入力様式【No.9】!$E13)</f>
        <v/>
      </c>
      <c r="M392" s="582"/>
      <c r="N392" s="583"/>
    </row>
    <row r="393" spans="1:16" s="167" customFormat="1" ht="40" customHeight="1" x14ac:dyDescent="0.35">
      <c r="B393" s="578" t="s">
        <v>35</v>
      </c>
      <c r="C393" s="579"/>
      <c r="D393" s="580"/>
      <c r="E393" s="543" t="str">
        <f>IF(入力様式【No.9】!$E$9="","",入力様式【No.9】!$E$9)</f>
        <v/>
      </c>
      <c r="F393" s="577"/>
      <c r="G393" s="245"/>
      <c r="H393" s="578" t="s">
        <v>44</v>
      </c>
      <c r="I393" s="579"/>
      <c r="J393" s="579"/>
      <c r="K393" s="580"/>
      <c r="L393" s="581" t="str">
        <f>IF(入力様式【No.9】!$E14="","",入力様式【No.9】!$E14)</f>
        <v/>
      </c>
      <c r="M393" s="582"/>
      <c r="N393" s="583"/>
      <c r="P393" s="246"/>
    </row>
    <row r="394" spans="1:16" ht="23.5" customHeight="1" x14ac:dyDescent="0.35">
      <c r="A394" s="160"/>
      <c r="B394" s="160"/>
      <c r="C394" s="160"/>
      <c r="D394" s="160"/>
      <c r="E394" s="162"/>
      <c r="F394" s="162"/>
      <c r="G394" s="162"/>
      <c r="H394" s="192"/>
      <c r="I394" s="192"/>
      <c r="J394" s="160"/>
      <c r="K394" s="160"/>
      <c r="L394" s="160"/>
      <c r="M394" s="160"/>
      <c r="N394" s="160"/>
    </row>
    <row r="395" spans="1:16" s="161" customFormat="1" ht="26" customHeight="1" x14ac:dyDescent="0.35">
      <c r="B395" s="161" t="s">
        <v>31</v>
      </c>
      <c r="D395" s="247"/>
      <c r="E395" s="247"/>
      <c r="F395" s="247"/>
      <c r="G395" s="247"/>
    </row>
    <row r="396" spans="1:16" s="167" customFormat="1" ht="40" customHeight="1" x14ac:dyDescent="0.35">
      <c r="B396" s="545" t="s">
        <v>99</v>
      </c>
      <c r="C396" s="546"/>
      <c r="D396" s="240" t="s">
        <v>100</v>
      </c>
      <c r="E396" s="566" t="str">
        <f>IF(入力様式【No.9】!$J$7="","",入力様式【No.9】!$J$7)</f>
        <v/>
      </c>
      <c r="F396" s="567"/>
      <c r="G396" s="567"/>
      <c r="H396" s="567"/>
      <c r="I396" s="567"/>
      <c r="J396" s="567"/>
      <c r="K396" s="567"/>
      <c r="L396" s="567"/>
      <c r="M396" s="567"/>
      <c r="N396" s="568"/>
    </row>
    <row r="397" spans="1:16" s="167" customFormat="1" ht="40" customHeight="1" x14ac:dyDescent="0.35">
      <c r="B397" s="547"/>
      <c r="C397" s="548"/>
      <c r="D397" s="240" t="s">
        <v>85</v>
      </c>
      <c r="E397" s="566" t="str">
        <f>IF(入力様式【No.9】!$J$8="","",入力様式【No.9】!$J$8)</f>
        <v/>
      </c>
      <c r="F397" s="567"/>
      <c r="G397" s="567"/>
      <c r="H397" s="567"/>
      <c r="I397" s="567"/>
      <c r="J397" s="567"/>
      <c r="K397" s="567"/>
      <c r="L397" s="567"/>
      <c r="M397" s="567"/>
      <c r="N397" s="568"/>
    </row>
    <row r="398" spans="1:16" s="167" customFormat="1" ht="40" customHeight="1" x14ac:dyDescent="0.35">
      <c r="B398" s="549"/>
      <c r="C398" s="550"/>
      <c r="D398" s="240" t="s">
        <v>86</v>
      </c>
      <c r="E398" s="566" t="str">
        <f>IF(入力様式【No.9】!$J$9="","",入力様式【No.9】!$J$9)</f>
        <v/>
      </c>
      <c r="F398" s="567"/>
      <c r="G398" s="567"/>
      <c r="H398" s="567"/>
      <c r="I398" s="567"/>
      <c r="J398" s="567"/>
      <c r="K398" s="567"/>
      <c r="L398" s="567"/>
      <c r="M398" s="567"/>
      <c r="N398" s="568"/>
    </row>
    <row r="399" spans="1:16" s="167" customFormat="1" ht="40" customHeight="1" x14ac:dyDescent="0.35">
      <c r="B399" s="521" t="s">
        <v>3</v>
      </c>
      <c r="C399" s="522"/>
      <c r="D399" s="523"/>
      <c r="E399" s="566" t="str">
        <f>IF(入力様式【No.9】!$J$10="","",入力様式【No.9】!$J$10)</f>
        <v/>
      </c>
      <c r="F399" s="567"/>
      <c r="G399" s="567"/>
      <c r="H399" s="567"/>
      <c r="I399" s="567"/>
      <c r="J399" s="567"/>
      <c r="K399" s="567"/>
      <c r="L399" s="567"/>
      <c r="M399" s="567"/>
      <c r="N399" s="568"/>
      <c r="P399" s="246"/>
    </row>
    <row r="400" spans="1:16" s="167" customFormat="1" ht="40" customHeight="1" x14ac:dyDescent="0.35">
      <c r="B400" s="569" t="s">
        <v>306</v>
      </c>
      <c r="C400" s="570"/>
      <c r="D400" s="240" t="s">
        <v>102</v>
      </c>
      <c r="E400" s="566" t="str">
        <f>IF(入力様式【No.9】!$J$11="","",入力様式【No.9】!$J$11)</f>
        <v/>
      </c>
      <c r="F400" s="567"/>
      <c r="G400" s="567"/>
      <c r="H400" s="567"/>
      <c r="I400" s="567"/>
      <c r="J400" s="567"/>
      <c r="K400" s="567"/>
      <c r="L400" s="567"/>
      <c r="M400" s="567"/>
      <c r="N400" s="568"/>
      <c r="P400" s="246"/>
    </row>
    <row r="401" spans="1:16" s="167" customFormat="1" ht="40" customHeight="1" x14ac:dyDescent="0.35">
      <c r="B401" s="571"/>
      <c r="C401" s="572"/>
      <c r="D401" s="575" t="s">
        <v>104</v>
      </c>
      <c r="E401" s="505" t="s">
        <v>4</v>
      </c>
      <c r="F401" s="542"/>
      <c r="G401" s="506"/>
      <c r="H401" s="505" t="s">
        <v>41</v>
      </c>
      <c r="I401" s="542"/>
      <c r="J401" s="542"/>
      <c r="K401" s="506"/>
      <c r="L401" s="505" t="s">
        <v>42</v>
      </c>
      <c r="M401" s="542"/>
      <c r="N401" s="506"/>
      <c r="P401" s="246"/>
    </row>
    <row r="402" spans="1:16" s="167" customFormat="1" ht="40" customHeight="1" x14ac:dyDescent="0.35">
      <c r="B402" s="573"/>
      <c r="C402" s="574"/>
      <c r="D402" s="576"/>
      <c r="E402" s="543" t="str">
        <f>IF(入力様式【No.9】!$J$14="","",入力様式【No.9】!$J$14)</f>
        <v/>
      </c>
      <c r="F402" s="544"/>
      <c r="G402" s="577"/>
      <c r="H402" s="543" t="str">
        <f>IF(入力様式【No.9】!$K$14="","",入力様式【No.9】!$K$14)</f>
        <v/>
      </c>
      <c r="I402" s="544"/>
      <c r="J402" s="544"/>
      <c r="K402" s="577"/>
      <c r="L402" s="543" t="str">
        <f>IF(入力様式【No.9】!$L$14="","",入力様式【No.9】!$L$14)</f>
        <v/>
      </c>
      <c r="M402" s="544"/>
      <c r="N402" s="577"/>
    </row>
    <row r="403" spans="1:16" ht="23.5" customHeight="1" x14ac:dyDescent="0.35">
      <c r="A403" s="160"/>
      <c r="B403" s="160"/>
      <c r="C403" s="160"/>
      <c r="D403" s="160"/>
      <c r="E403" s="160"/>
      <c r="F403" s="160"/>
      <c r="G403" s="162"/>
      <c r="H403" s="160"/>
      <c r="I403" s="160"/>
      <c r="J403" s="160"/>
      <c r="K403" s="160"/>
      <c r="L403" s="160"/>
      <c r="M403" s="160"/>
      <c r="N403" s="160"/>
    </row>
    <row r="404" spans="1:16" s="161" customFormat="1" ht="26" customHeight="1" x14ac:dyDescent="0.35">
      <c r="B404" s="161" t="s">
        <v>105</v>
      </c>
      <c r="G404" s="247"/>
    </row>
    <row r="405" spans="1:16" s="167" customFormat="1" ht="40" customHeight="1" x14ac:dyDescent="0.35">
      <c r="B405" s="521" t="s">
        <v>221</v>
      </c>
      <c r="C405" s="522"/>
      <c r="D405" s="523"/>
      <c r="E405" s="539" t="str">
        <f>IF(入力様式【No.9】!$J$16="","",入力様式【No.9】!$J$16)</f>
        <v/>
      </c>
      <c r="F405" s="540"/>
      <c r="G405" s="541"/>
      <c r="H405" s="505" t="s">
        <v>220</v>
      </c>
      <c r="I405" s="542"/>
      <c r="J405" s="542"/>
      <c r="K405" s="506"/>
      <c r="L405" s="543" t="str">
        <f>IF(入力様式【No.9】!$P$12="","",入力様式【No.9】!$P$12)</f>
        <v/>
      </c>
      <c r="M405" s="544"/>
      <c r="N405" s="252" t="s">
        <v>57</v>
      </c>
    </row>
    <row r="406" spans="1:16" s="167" customFormat="1" ht="40" customHeight="1" x14ac:dyDescent="0.35">
      <c r="B406" s="545" t="s">
        <v>51</v>
      </c>
      <c r="C406" s="546"/>
      <c r="D406" s="253"/>
      <c r="E406" s="551" t="s">
        <v>46</v>
      </c>
      <c r="F406" s="552"/>
      <c r="G406" s="552"/>
      <c r="H406" s="553"/>
      <c r="I406" s="554" t="s">
        <v>52</v>
      </c>
      <c r="J406" s="551" t="s">
        <v>53</v>
      </c>
      <c r="K406" s="552"/>
      <c r="L406" s="552"/>
      <c r="M406" s="552"/>
      <c r="N406" s="553"/>
    </row>
    <row r="407" spans="1:16" s="167" customFormat="1" ht="40" customHeight="1" x14ac:dyDescent="0.35">
      <c r="B407" s="547"/>
      <c r="C407" s="548"/>
      <c r="D407" s="240" t="s">
        <v>58</v>
      </c>
      <c r="E407" s="557" t="str">
        <f>IF(入力様式【No.9】!$J$18="","",入力様式【No.9】!$J$18)</f>
        <v/>
      </c>
      <c r="F407" s="558"/>
      <c r="G407" s="558"/>
      <c r="H407" s="559"/>
      <c r="I407" s="555"/>
      <c r="J407" s="560" t="str">
        <f>IF(入力様式【No.9】!$L$18="","",入力様式【No.9】!$L$18)</f>
        <v/>
      </c>
      <c r="K407" s="561"/>
      <c r="L407" s="561"/>
      <c r="M407" s="561"/>
      <c r="N407" s="562"/>
    </row>
    <row r="408" spans="1:16" s="167" customFormat="1" ht="40" customHeight="1" x14ac:dyDescent="0.35">
      <c r="B408" s="549"/>
      <c r="C408" s="550"/>
      <c r="D408" s="240" t="s">
        <v>60</v>
      </c>
      <c r="E408" s="563" t="str">
        <f>IF(入力様式【No.9】!$J$19="","",入力様式【No.9】!$J$19)</f>
        <v/>
      </c>
      <c r="F408" s="564"/>
      <c r="G408" s="564"/>
      <c r="H408" s="565"/>
      <c r="I408" s="556"/>
      <c r="J408" s="563" t="str">
        <f>IF(入力様式【No.9】!$L$19="","",入力様式【No.9】!$L$19)</f>
        <v/>
      </c>
      <c r="K408" s="564"/>
      <c r="L408" s="564"/>
      <c r="M408" s="564"/>
      <c r="N408" s="565"/>
    </row>
    <row r="409" spans="1:16" s="167" customFormat="1" ht="40" customHeight="1" x14ac:dyDescent="0.35">
      <c r="B409" s="521" t="s">
        <v>61</v>
      </c>
      <c r="C409" s="522"/>
      <c r="D409" s="523"/>
      <c r="E409" s="524" t="str">
        <f>IF(入力様式【No.9】!$J$20="","",入力様式【No.9】!$J$20)</f>
        <v/>
      </c>
      <c r="F409" s="525"/>
      <c r="G409" s="256" t="s">
        <v>57</v>
      </c>
      <c r="H409" s="521" t="s">
        <v>62</v>
      </c>
      <c r="I409" s="522"/>
      <c r="J409" s="522"/>
      <c r="K409" s="523"/>
      <c r="L409" s="526" t="str">
        <f>IF(入力様式【No.9】!$J$21="","",入力様式【No.9】!$J$21)</f>
        <v/>
      </c>
      <c r="M409" s="527"/>
      <c r="N409" s="254" t="s">
        <v>74</v>
      </c>
    </row>
    <row r="410" spans="1:16" ht="23.5" customHeight="1" x14ac:dyDescent="0.35">
      <c r="A410" s="160"/>
      <c r="B410" s="160"/>
      <c r="C410" s="160"/>
      <c r="D410" s="160"/>
      <c r="E410" s="160"/>
      <c r="F410" s="160"/>
      <c r="G410" s="162"/>
      <c r="H410" s="160"/>
      <c r="I410" s="160"/>
      <c r="J410" s="160"/>
      <c r="K410" s="160"/>
      <c r="L410" s="160"/>
      <c r="M410" s="160"/>
      <c r="N410" s="160"/>
    </row>
    <row r="411" spans="1:16" s="161" customFormat="1" ht="26" customHeight="1" x14ac:dyDescent="0.35">
      <c r="B411" s="161" t="s">
        <v>260</v>
      </c>
      <c r="G411" s="247"/>
    </row>
    <row r="412" spans="1:16" s="167" customFormat="1" ht="40" customHeight="1" x14ac:dyDescent="0.35">
      <c r="B412" s="528" t="s">
        <v>307</v>
      </c>
      <c r="C412" s="529"/>
      <c r="D412" s="530"/>
      <c r="E412" s="531" t="str">
        <f>IF(入力様式【No.9】!$E$16="","",入力様式【No.9】!$E$16)</f>
        <v/>
      </c>
      <c r="F412" s="532"/>
      <c r="G412" s="533"/>
      <c r="H412" s="534" t="str">
        <f>IF(入力様式【No.9】!$N$10="","",入力様式【No.9】!$N$10)</f>
        <v/>
      </c>
      <c r="I412" s="535"/>
      <c r="J412" s="535"/>
      <c r="K412" s="536"/>
      <c r="L412" s="537" t="str">
        <f>IF(入力様式【No.9】!$P$10="","",入力様式【No.9】!$P$10)</f>
        <v/>
      </c>
      <c r="M412" s="538"/>
      <c r="N412" s="250" t="str">
        <f>IFERROR(IF($E412="計画生産量に基づいて算出",入力様式【No.9】!$R$10,"日"),"")</f>
        <v>日</v>
      </c>
      <c r="O412" s="246"/>
    </row>
    <row r="413" spans="1:16" s="167" customFormat="1" ht="40" customHeight="1" x14ac:dyDescent="0.35">
      <c r="B413" s="489" t="s">
        <v>256</v>
      </c>
      <c r="C413" s="490"/>
      <c r="D413" s="491"/>
      <c r="E413" s="495" t="str">
        <f>IF(入力様式【No.9】!$P$7="","",入力様式【No.9】!$P$7)</f>
        <v/>
      </c>
      <c r="F413" s="496"/>
      <c r="G413" s="497"/>
      <c r="H413" s="501" t="s">
        <v>43</v>
      </c>
      <c r="I413" s="502"/>
      <c r="J413" s="505" t="str">
        <f>IF(入力様式【No.9】!$O$13="","",入力様式【No.9】!$O$13)</f>
        <v/>
      </c>
      <c r="K413" s="506"/>
      <c r="L413" s="507" t="str">
        <f>IF(入力様式【No.9】!$P$13="","",入力様式【No.9】!$P$13)</f>
        <v/>
      </c>
      <c r="M413" s="508"/>
      <c r="N413" s="251" t="str">
        <f>N412</f>
        <v>日</v>
      </c>
    </row>
    <row r="414" spans="1:16" s="167" customFormat="1" ht="40" customHeight="1" x14ac:dyDescent="0.35">
      <c r="B414" s="492"/>
      <c r="C414" s="493"/>
      <c r="D414" s="494"/>
      <c r="E414" s="498"/>
      <c r="F414" s="499"/>
      <c r="G414" s="500"/>
      <c r="H414" s="503"/>
      <c r="I414" s="504"/>
      <c r="J414" s="505" t="str">
        <f>IF(入力様式【No.9】!$O$14="","",入力様式【No.9】!$O$14)</f>
        <v/>
      </c>
      <c r="K414" s="506"/>
      <c r="L414" s="507">
        <f>IF(入力様式【No.9】!$P$14="","",入力様式【No.9】!$P$14)</f>
        <v>0</v>
      </c>
      <c r="M414" s="508"/>
      <c r="N414" s="251" t="str">
        <f>N413</f>
        <v>日</v>
      </c>
    </row>
    <row r="415" spans="1:16" ht="23.5" customHeight="1" x14ac:dyDescent="0.35">
      <c r="A415" s="160"/>
      <c r="B415" s="160"/>
      <c r="C415" s="160"/>
      <c r="D415" s="160"/>
      <c r="E415" s="160"/>
      <c r="H415" s="160"/>
      <c r="I415" s="160"/>
      <c r="J415" s="160"/>
      <c r="K415" s="160"/>
      <c r="L415" s="160"/>
      <c r="M415" s="160"/>
      <c r="N415" s="160"/>
    </row>
    <row r="416" spans="1:16" s="161" customFormat="1" ht="26" customHeight="1" x14ac:dyDescent="0.35">
      <c r="B416" s="161" t="s">
        <v>107</v>
      </c>
      <c r="E416" s="247"/>
      <c r="F416" s="247"/>
      <c r="G416" s="247"/>
    </row>
    <row r="417" spans="1:16" ht="25.5" customHeight="1" x14ac:dyDescent="0.35">
      <c r="A417" s="160"/>
      <c r="B417" s="509" t="s">
        <v>108</v>
      </c>
      <c r="C417" s="510"/>
      <c r="D417" s="510"/>
      <c r="E417" s="510"/>
      <c r="F417" s="510"/>
      <c r="G417" s="511"/>
      <c r="H417" s="515" t="str">
        <f>IF(入力様式【No.9】!$P$17="","",入力様式【No.9】!$P$17)</f>
        <v/>
      </c>
      <c r="I417" s="516"/>
      <c r="J417" s="516"/>
      <c r="K417" s="516"/>
      <c r="L417" s="517"/>
      <c r="M417" s="456" t="str">
        <f>IF(入力様式【No.9】!$Q$17="","",入力様式【No.9】!$Q$17)</f>
        <v/>
      </c>
      <c r="N417" s="457"/>
    </row>
    <row r="418" spans="1:16" ht="25.5" customHeight="1" x14ac:dyDescent="0.35">
      <c r="A418" s="160"/>
      <c r="B418" s="512"/>
      <c r="C418" s="513"/>
      <c r="D418" s="513"/>
      <c r="E418" s="513"/>
      <c r="F418" s="513"/>
      <c r="G418" s="514"/>
      <c r="H418" s="518"/>
      <c r="I418" s="519"/>
      <c r="J418" s="519"/>
      <c r="K418" s="519"/>
      <c r="L418" s="520"/>
      <c r="M418" s="458"/>
      <c r="N418" s="459"/>
    </row>
    <row r="419" spans="1:16" ht="19.5" customHeight="1" x14ac:dyDescent="0.35">
      <c r="A419" s="160"/>
      <c r="B419" s="160"/>
      <c r="C419" s="160"/>
      <c r="D419" s="160"/>
      <c r="E419" s="160"/>
      <c r="F419" s="160"/>
      <c r="H419" s="160"/>
      <c r="I419" s="160"/>
      <c r="J419" s="160"/>
      <c r="K419" s="160"/>
      <c r="L419" s="160"/>
      <c r="M419" s="197"/>
      <c r="N419" s="197"/>
    </row>
    <row r="420" spans="1:16" s="161" customFormat="1" ht="26" customHeight="1" x14ac:dyDescent="0.35">
      <c r="B420" s="161" t="s">
        <v>249</v>
      </c>
      <c r="E420" s="247"/>
      <c r="F420" s="247"/>
      <c r="G420" s="247"/>
      <c r="H420" s="248"/>
      <c r="I420" s="248"/>
      <c r="J420" s="248"/>
      <c r="K420" s="248"/>
      <c r="L420" s="248"/>
    </row>
    <row r="421" spans="1:16" ht="25.5" customHeight="1" x14ac:dyDescent="0.35">
      <c r="A421" s="160"/>
      <c r="B421" s="455" t="s">
        <v>228</v>
      </c>
      <c r="C421" s="455"/>
      <c r="D421" s="455"/>
      <c r="E421" s="455"/>
      <c r="F421" s="455"/>
      <c r="G421" s="455"/>
      <c r="H421" s="485" t="str">
        <f>IF(入力様式【No.9】!$P$19="","",入力様式【No.9】!$P$19)</f>
        <v/>
      </c>
      <c r="I421" s="485"/>
      <c r="J421" s="485"/>
      <c r="K421" s="485"/>
      <c r="L421" s="486"/>
      <c r="M421" s="456" t="str">
        <f>IF(入力様式【No.9】!$Q$19="","",入力様式【No.9】!$Q$19)</f>
        <v/>
      </c>
      <c r="N421" s="457"/>
    </row>
    <row r="422" spans="1:16" ht="25.5" customHeight="1" x14ac:dyDescent="0.35">
      <c r="A422" s="160"/>
      <c r="B422" s="455"/>
      <c r="C422" s="455"/>
      <c r="D422" s="455"/>
      <c r="E422" s="455"/>
      <c r="F422" s="455"/>
      <c r="G422" s="455"/>
      <c r="H422" s="487"/>
      <c r="I422" s="487"/>
      <c r="J422" s="487"/>
      <c r="K422" s="487"/>
      <c r="L422" s="488"/>
      <c r="M422" s="458"/>
      <c r="N422" s="459"/>
    </row>
    <row r="423" spans="1:16" ht="19.5" customHeight="1" x14ac:dyDescent="0.35">
      <c r="A423" s="160"/>
      <c r="B423" s="160"/>
      <c r="C423" s="160"/>
      <c r="D423" s="160"/>
      <c r="E423" s="199"/>
      <c r="F423" s="199"/>
      <c r="H423" s="160"/>
      <c r="I423" s="160"/>
      <c r="J423" s="160"/>
      <c r="K423" s="160"/>
      <c r="L423" s="160"/>
      <c r="M423" s="160"/>
      <c r="N423" s="160"/>
    </row>
    <row r="424" spans="1:16" s="161" customFormat="1" ht="26" customHeight="1" thickBot="1" x14ac:dyDescent="0.4">
      <c r="B424" s="161" t="s">
        <v>250</v>
      </c>
      <c r="G424" s="247"/>
      <c r="P424" s="249"/>
    </row>
    <row r="425" spans="1:16" ht="25.5" customHeight="1" x14ac:dyDescent="0.35">
      <c r="A425" s="160"/>
      <c r="B425" s="469" t="s">
        <v>251</v>
      </c>
      <c r="C425" s="470"/>
      <c r="D425" s="470"/>
      <c r="E425" s="470"/>
      <c r="F425" s="470"/>
      <c r="G425" s="471"/>
      <c r="H425" s="475" t="str">
        <f>入力様式【No.9】!$U$7</f>
        <v/>
      </c>
      <c r="I425" s="476"/>
      <c r="J425" s="476"/>
      <c r="K425" s="476"/>
      <c r="L425" s="477"/>
      <c r="M425" s="481" t="str">
        <f>IF(H425="","","kl")</f>
        <v/>
      </c>
      <c r="N425" s="482"/>
    </row>
    <row r="426" spans="1:16" ht="25.5" customHeight="1" thickBot="1" x14ac:dyDescent="0.4">
      <c r="A426" s="160"/>
      <c r="B426" s="472"/>
      <c r="C426" s="473"/>
      <c r="D426" s="473"/>
      <c r="E426" s="473"/>
      <c r="F426" s="473"/>
      <c r="G426" s="474"/>
      <c r="H426" s="478"/>
      <c r="I426" s="479"/>
      <c r="J426" s="479"/>
      <c r="K426" s="479"/>
      <c r="L426" s="480"/>
      <c r="M426" s="483"/>
      <c r="N426" s="484"/>
    </row>
    <row r="427" spans="1:16" ht="19.5" customHeight="1" x14ac:dyDescent="0.35">
      <c r="A427" s="160"/>
      <c r="B427" s="160"/>
      <c r="C427" s="160"/>
      <c r="D427" s="160"/>
      <c r="E427" s="160"/>
      <c r="F427" s="160"/>
      <c r="G427" s="162"/>
      <c r="H427" s="160"/>
      <c r="I427" s="160"/>
      <c r="J427" s="160"/>
      <c r="K427" s="160"/>
      <c r="L427" s="160"/>
      <c r="M427" s="160"/>
      <c r="N427" s="160"/>
    </row>
    <row r="428" spans="1:16" s="161" customFormat="1" ht="26" customHeight="1" x14ac:dyDescent="0.35">
      <c r="B428" s="161" t="s">
        <v>55</v>
      </c>
      <c r="G428" s="247"/>
    </row>
    <row r="429" spans="1:16" ht="18.75" customHeight="1" x14ac:dyDescent="0.35">
      <c r="A429" s="160"/>
      <c r="B429" s="460" t="str">
        <f>IF(入力様式【No.9】!$S$18="","",入力様式【No.9】!$S$18)</f>
        <v/>
      </c>
      <c r="C429" s="461"/>
      <c r="D429" s="461"/>
      <c r="E429" s="461"/>
      <c r="F429" s="461"/>
      <c r="G429" s="461"/>
      <c r="H429" s="461"/>
      <c r="I429" s="461"/>
      <c r="J429" s="461"/>
      <c r="K429" s="461"/>
      <c r="L429" s="461"/>
      <c r="M429" s="461"/>
      <c r="N429" s="462"/>
    </row>
    <row r="430" spans="1:16" ht="18.75" customHeight="1" x14ac:dyDescent="0.35">
      <c r="A430" s="160"/>
      <c r="B430" s="463"/>
      <c r="C430" s="464"/>
      <c r="D430" s="464"/>
      <c r="E430" s="464"/>
      <c r="F430" s="464"/>
      <c r="G430" s="464"/>
      <c r="H430" s="464"/>
      <c r="I430" s="464"/>
      <c r="J430" s="464"/>
      <c r="K430" s="464"/>
      <c r="L430" s="464"/>
      <c r="M430" s="464"/>
      <c r="N430" s="465"/>
    </row>
    <row r="431" spans="1:16" ht="18.75" customHeight="1" x14ac:dyDescent="0.35">
      <c r="A431" s="160"/>
      <c r="B431" s="466"/>
      <c r="C431" s="467"/>
      <c r="D431" s="467"/>
      <c r="E431" s="467"/>
      <c r="F431" s="467"/>
      <c r="G431" s="467"/>
      <c r="H431" s="467"/>
      <c r="I431" s="467"/>
      <c r="J431" s="467"/>
      <c r="K431" s="467"/>
      <c r="L431" s="467"/>
      <c r="M431" s="467"/>
      <c r="N431" s="468"/>
    </row>
    <row r="432" spans="1:16" ht="18.75" customHeight="1" x14ac:dyDescent="0.35">
      <c r="A432" s="160"/>
      <c r="B432" s="160"/>
      <c r="C432" s="160"/>
      <c r="D432" s="160"/>
      <c r="E432" s="160"/>
      <c r="F432" s="160"/>
      <c r="G432" s="162"/>
      <c r="H432" s="160"/>
      <c r="I432" s="160"/>
      <c r="J432" s="160"/>
      <c r="K432" s="160"/>
      <c r="L432" s="160"/>
      <c r="M432" s="160"/>
      <c r="N432" s="160"/>
    </row>
    <row r="433" spans="1:16" ht="18.75" customHeight="1" x14ac:dyDescent="0.35">
      <c r="A433" s="160"/>
      <c r="B433" s="160"/>
      <c r="C433" s="160"/>
      <c r="D433" s="160"/>
      <c r="E433" s="160"/>
      <c r="F433" s="160"/>
      <c r="G433" s="162"/>
      <c r="H433" s="160"/>
      <c r="I433" s="160"/>
      <c r="J433" s="160"/>
      <c r="K433" s="160"/>
      <c r="L433" s="160"/>
      <c r="M433" s="160"/>
      <c r="N433" s="160"/>
    </row>
    <row r="434" spans="1:16" s="228" customFormat="1" ht="59.5" customHeight="1" x14ac:dyDescent="0.35">
      <c r="B434" s="584" t="s">
        <v>282</v>
      </c>
      <c r="C434" s="584"/>
      <c r="D434" s="584"/>
      <c r="E434" s="584"/>
      <c r="F434" s="584"/>
      <c r="G434" s="584"/>
      <c r="H434" s="584"/>
      <c r="I434" s="584"/>
      <c r="J434" s="584"/>
      <c r="K434" s="584"/>
      <c r="L434" s="584"/>
      <c r="M434" s="584"/>
      <c r="N434" s="584"/>
    </row>
    <row r="435" spans="1:16" ht="19.5" customHeight="1" x14ac:dyDescent="0.35">
      <c r="A435" s="160"/>
    </row>
    <row r="436" spans="1:16" s="167" customFormat="1" ht="40" customHeight="1" x14ac:dyDescent="0.35">
      <c r="B436" s="585" t="s">
        <v>193</v>
      </c>
      <c r="C436" s="586"/>
      <c r="D436" s="587"/>
      <c r="E436" s="581" t="str">
        <f>IF(入力様式【No.10】!$E$2="","",入力様式【No.10】!$E$2)</f>
        <v/>
      </c>
      <c r="F436" s="583"/>
      <c r="G436" s="245"/>
      <c r="H436" s="588"/>
      <c r="I436" s="588"/>
      <c r="J436" s="588"/>
      <c r="K436" s="588"/>
      <c r="L436" s="589"/>
      <c r="M436" s="589"/>
      <c r="N436" s="589"/>
    </row>
    <row r="437" spans="1:16" ht="18.75" customHeight="1" x14ac:dyDescent="0.35">
      <c r="A437" s="160"/>
      <c r="B437" s="191"/>
      <c r="C437" s="191"/>
      <c r="D437" s="191"/>
      <c r="E437" s="191"/>
      <c r="F437" s="191"/>
      <c r="G437" s="162"/>
      <c r="H437" s="160"/>
      <c r="I437" s="160"/>
      <c r="J437" s="160"/>
      <c r="L437" s="160"/>
      <c r="M437" s="160"/>
      <c r="N437" s="160"/>
    </row>
    <row r="438" spans="1:16" s="161" customFormat="1" ht="26" customHeight="1" x14ac:dyDescent="0.35">
      <c r="B438" s="161" t="s">
        <v>30</v>
      </c>
      <c r="E438" s="247"/>
      <c r="F438" s="247"/>
      <c r="G438" s="247"/>
      <c r="H438" s="161" t="s">
        <v>91</v>
      </c>
    </row>
    <row r="439" spans="1:16" s="167" customFormat="1" ht="40" customHeight="1" x14ac:dyDescent="0.35">
      <c r="B439" s="578" t="s">
        <v>32</v>
      </c>
      <c r="C439" s="579"/>
      <c r="D439" s="580"/>
      <c r="E439" s="543" t="str">
        <f>IF(入力様式【No.10】!$F$7="","",入力様式【No.10】!$E$7&amp;入力様式【No.10】!$F$7)</f>
        <v/>
      </c>
      <c r="F439" s="577"/>
      <c r="G439" s="245"/>
      <c r="H439" s="578" t="s">
        <v>40</v>
      </c>
      <c r="I439" s="579"/>
      <c r="J439" s="579"/>
      <c r="K439" s="580"/>
      <c r="L439" s="581" t="str">
        <f>IF(入力様式【No.10】!$E12="","",入力様式【No.10】!$E12)</f>
        <v/>
      </c>
      <c r="M439" s="582"/>
      <c r="N439" s="583"/>
    </row>
    <row r="440" spans="1:16" s="167" customFormat="1" ht="40" customHeight="1" x14ac:dyDescent="0.35">
      <c r="B440" s="578" t="s">
        <v>199</v>
      </c>
      <c r="C440" s="579"/>
      <c r="D440" s="580"/>
      <c r="E440" s="543" t="str">
        <f>IF(入力様式【No.10】!$E$8="","",入力様式【No.10】!$E$8)</f>
        <v/>
      </c>
      <c r="F440" s="577"/>
      <c r="G440" s="245"/>
      <c r="H440" s="521" t="s">
        <v>255</v>
      </c>
      <c r="I440" s="522"/>
      <c r="J440" s="522"/>
      <c r="K440" s="523"/>
      <c r="L440" s="581" t="str">
        <f>IF(入力様式【No.10】!$E13="","",入力様式【No.10】!$E13)</f>
        <v/>
      </c>
      <c r="M440" s="582"/>
      <c r="N440" s="583"/>
    </row>
    <row r="441" spans="1:16" s="167" customFormat="1" ht="40" customHeight="1" x14ac:dyDescent="0.35">
      <c r="B441" s="578" t="s">
        <v>35</v>
      </c>
      <c r="C441" s="579"/>
      <c r="D441" s="580"/>
      <c r="E441" s="543" t="str">
        <f>IF(入力様式【No.10】!$E$9="","",入力様式【No.10】!$E$9)</f>
        <v/>
      </c>
      <c r="F441" s="577"/>
      <c r="G441" s="245"/>
      <c r="H441" s="578" t="s">
        <v>44</v>
      </c>
      <c r="I441" s="579"/>
      <c r="J441" s="579"/>
      <c r="K441" s="580"/>
      <c r="L441" s="581" t="str">
        <f>IF(入力様式【No.10】!$E14="","",入力様式【No.10】!$E14)</f>
        <v/>
      </c>
      <c r="M441" s="582"/>
      <c r="N441" s="583"/>
      <c r="P441" s="246"/>
    </row>
    <row r="442" spans="1:16" ht="23.5" customHeight="1" x14ac:dyDescent="0.35">
      <c r="A442" s="160"/>
      <c r="B442" s="160"/>
      <c r="C442" s="160"/>
      <c r="D442" s="160"/>
      <c r="E442" s="162"/>
      <c r="F442" s="162"/>
      <c r="G442" s="162"/>
      <c r="H442" s="192"/>
      <c r="I442" s="192"/>
      <c r="J442" s="160"/>
      <c r="K442" s="160"/>
      <c r="L442" s="160"/>
      <c r="M442" s="160"/>
      <c r="N442" s="160"/>
    </row>
    <row r="443" spans="1:16" s="161" customFormat="1" ht="26" customHeight="1" x14ac:dyDescent="0.35">
      <c r="B443" s="161" t="s">
        <v>31</v>
      </c>
      <c r="D443" s="247"/>
      <c r="E443" s="247"/>
      <c r="F443" s="247"/>
      <c r="G443" s="247"/>
    </row>
    <row r="444" spans="1:16" s="167" customFormat="1" ht="40" customHeight="1" x14ac:dyDescent="0.35">
      <c r="B444" s="545" t="s">
        <v>99</v>
      </c>
      <c r="C444" s="546"/>
      <c r="D444" s="240" t="s">
        <v>100</v>
      </c>
      <c r="E444" s="566" t="str">
        <f>IF(入力様式【No.10】!$J$7="","",入力様式【No.10】!$J$7)</f>
        <v/>
      </c>
      <c r="F444" s="567"/>
      <c r="G444" s="567"/>
      <c r="H444" s="567"/>
      <c r="I444" s="567"/>
      <c r="J444" s="567"/>
      <c r="K444" s="567"/>
      <c r="L444" s="567"/>
      <c r="M444" s="567"/>
      <c r="N444" s="568"/>
    </row>
    <row r="445" spans="1:16" s="167" customFormat="1" ht="40" customHeight="1" x14ac:dyDescent="0.35">
      <c r="B445" s="547"/>
      <c r="C445" s="548"/>
      <c r="D445" s="240" t="s">
        <v>85</v>
      </c>
      <c r="E445" s="566" t="str">
        <f>IF(入力様式【No.10】!$J$8="","",入力様式【No.10】!$J$8)</f>
        <v/>
      </c>
      <c r="F445" s="567"/>
      <c r="G445" s="567"/>
      <c r="H445" s="567"/>
      <c r="I445" s="567"/>
      <c r="J445" s="567"/>
      <c r="K445" s="567"/>
      <c r="L445" s="567"/>
      <c r="M445" s="567"/>
      <c r="N445" s="568"/>
    </row>
    <row r="446" spans="1:16" s="167" customFormat="1" ht="40" customHeight="1" x14ac:dyDescent="0.35">
      <c r="B446" s="549"/>
      <c r="C446" s="550"/>
      <c r="D446" s="240" t="s">
        <v>86</v>
      </c>
      <c r="E446" s="566" t="str">
        <f>IF(入力様式【No.10】!$J$9="","",入力様式【No.10】!$J$9)</f>
        <v/>
      </c>
      <c r="F446" s="567"/>
      <c r="G446" s="567"/>
      <c r="H446" s="567"/>
      <c r="I446" s="567"/>
      <c r="J446" s="567"/>
      <c r="K446" s="567"/>
      <c r="L446" s="567"/>
      <c r="M446" s="567"/>
      <c r="N446" s="568"/>
    </row>
    <row r="447" spans="1:16" s="167" customFormat="1" ht="40" customHeight="1" x14ac:dyDescent="0.35">
      <c r="B447" s="521" t="s">
        <v>3</v>
      </c>
      <c r="C447" s="522"/>
      <c r="D447" s="523"/>
      <c r="E447" s="566" t="str">
        <f>IF(入力様式【No.10】!$J$10="","",入力様式【No.10】!$J$10)</f>
        <v/>
      </c>
      <c r="F447" s="567"/>
      <c r="G447" s="567"/>
      <c r="H447" s="567"/>
      <c r="I447" s="567"/>
      <c r="J447" s="567"/>
      <c r="K447" s="567"/>
      <c r="L447" s="567"/>
      <c r="M447" s="567"/>
      <c r="N447" s="568"/>
      <c r="P447" s="246"/>
    </row>
    <row r="448" spans="1:16" s="167" customFormat="1" ht="40" customHeight="1" x14ac:dyDescent="0.35">
      <c r="B448" s="569" t="s">
        <v>306</v>
      </c>
      <c r="C448" s="570"/>
      <c r="D448" s="240" t="s">
        <v>102</v>
      </c>
      <c r="E448" s="566" t="str">
        <f>IF(入力様式【No.10】!$J$11="","",入力様式【No.10】!$J$11)</f>
        <v/>
      </c>
      <c r="F448" s="567"/>
      <c r="G448" s="567"/>
      <c r="H448" s="567"/>
      <c r="I448" s="567"/>
      <c r="J448" s="567"/>
      <c r="K448" s="567"/>
      <c r="L448" s="567"/>
      <c r="M448" s="567"/>
      <c r="N448" s="568"/>
      <c r="P448" s="246"/>
    </row>
    <row r="449" spans="1:16" s="167" customFormat="1" ht="40" customHeight="1" x14ac:dyDescent="0.35">
      <c r="B449" s="571"/>
      <c r="C449" s="572"/>
      <c r="D449" s="575" t="s">
        <v>104</v>
      </c>
      <c r="E449" s="505" t="s">
        <v>4</v>
      </c>
      <c r="F449" s="542"/>
      <c r="G449" s="506"/>
      <c r="H449" s="505" t="s">
        <v>41</v>
      </c>
      <c r="I449" s="542"/>
      <c r="J449" s="542"/>
      <c r="K449" s="506"/>
      <c r="L449" s="505" t="s">
        <v>42</v>
      </c>
      <c r="M449" s="542"/>
      <c r="N449" s="506"/>
      <c r="P449" s="246"/>
    </row>
    <row r="450" spans="1:16" s="167" customFormat="1" ht="40" customHeight="1" x14ac:dyDescent="0.35">
      <c r="B450" s="573"/>
      <c r="C450" s="574"/>
      <c r="D450" s="576"/>
      <c r="E450" s="543" t="str">
        <f>IF(入力様式【No.10】!$J$14="","",入力様式【No.10】!$J$14)</f>
        <v/>
      </c>
      <c r="F450" s="544"/>
      <c r="G450" s="577"/>
      <c r="H450" s="543" t="str">
        <f>IF(入力様式【No.10】!$K$14="","",入力様式【No.10】!$K$14)</f>
        <v/>
      </c>
      <c r="I450" s="544"/>
      <c r="J450" s="544"/>
      <c r="K450" s="577"/>
      <c r="L450" s="543" t="str">
        <f>IF(入力様式【No.10】!$L$14="","",入力様式【No.10】!$L$14)</f>
        <v/>
      </c>
      <c r="M450" s="544"/>
      <c r="N450" s="577"/>
    </row>
    <row r="451" spans="1:16" ht="23.5" customHeight="1" x14ac:dyDescent="0.35">
      <c r="A451" s="160"/>
      <c r="B451" s="160"/>
      <c r="C451" s="160"/>
      <c r="D451" s="160"/>
      <c r="E451" s="160"/>
      <c r="F451" s="160"/>
      <c r="G451" s="162"/>
      <c r="H451" s="160"/>
      <c r="I451" s="160"/>
      <c r="J451" s="160"/>
      <c r="K451" s="160"/>
      <c r="L451" s="160"/>
      <c r="M451" s="160"/>
      <c r="N451" s="160"/>
    </row>
    <row r="452" spans="1:16" s="161" customFormat="1" ht="26" customHeight="1" x14ac:dyDescent="0.35">
      <c r="B452" s="161" t="s">
        <v>105</v>
      </c>
      <c r="G452" s="247"/>
    </row>
    <row r="453" spans="1:16" s="167" customFormat="1" ht="40" customHeight="1" x14ac:dyDescent="0.35">
      <c r="B453" s="521" t="s">
        <v>221</v>
      </c>
      <c r="C453" s="522"/>
      <c r="D453" s="523"/>
      <c r="E453" s="539" t="str">
        <f>IF(入力様式【No.10】!$J$16="","",入力様式【No.10】!$J$16)</f>
        <v/>
      </c>
      <c r="F453" s="540"/>
      <c r="G453" s="541"/>
      <c r="H453" s="505" t="s">
        <v>220</v>
      </c>
      <c r="I453" s="542"/>
      <c r="J453" s="542"/>
      <c r="K453" s="506"/>
      <c r="L453" s="543" t="str">
        <f>IF(入力様式【No.10】!$P$12="","",入力様式【No.10】!$P$12)</f>
        <v/>
      </c>
      <c r="M453" s="544"/>
      <c r="N453" s="252" t="s">
        <v>57</v>
      </c>
    </row>
    <row r="454" spans="1:16" s="167" customFormat="1" ht="40" customHeight="1" x14ac:dyDescent="0.35">
      <c r="B454" s="545" t="s">
        <v>51</v>
      </c>
      <c r="C454" s="546"/>
      <c r="D454" s="253"/>
      <c r="E454" s="551" t="s">
        <v>46</v>
      </c>
      <c r="F454" s="552"/>
      <c r="G454" s="552"/>
      <c r="H454" s="553"/>
      <c r="I454" s="554" t="s">
        <v>52</v>
      </c>
      <c r="J454" s="551" t="s">
        <v>53</v>
      </c>
      <c r="K454" s="552"/>
      <c r="L454" s="552"/>
      <c r="M454" s="552"/>
      <c r="N454" s="553"/>
    </row>
    <row r="455" spans="1:16" s="167" customFormat="1" ht="40" customHeight="1" x14ac:dyDescent="0.35">
      <c r="B455" s="547"/>
      <c r="C455" s="548"/>
      <c r="D455" s="240" t="s">
        <v>58</v>
      </c>
      <c r="E455" s="557" t="str">
        <f>IF(入力様式【No.10】!$J$18="","",入力様式【No.10】!$J$18)</f>
        <v/>
      </c>
      <c r="F455" s="558"/>
      <c r="G455" s="558"/>
      <c r="H455" s="559"/>
      <c r="I455" s="555"/>
      <c r="J455" s="560" t="str">
        <f>IF(入力様式【No.10】!$L$18="","",入力様式【No.10】!$L$18)</f>
        <v/>
      </c>
      <c r="K455" s="561"/>
      <c r="L455" s="561"/>
      <c r="M455" s="561"/>
      <c r="N455" s="562"/>
    </row>
    <row r="456" spans="1:16" s="167" customFormat="1" ht="40" customHeight="1" x14ac:dyDescent="0.35">
      <c r="B456" s="549"/>
      <c r="C456" s="550"/>
      <c r="D456" s="240" t="s">
        <v>60</v>
      </c>
      <c r="E456" s="563" t="str">
        <f>IF(入力様式【No.10】!$J$19="","",入力様式【No.10】!$J$19)</f>
        <v/>
      </c>
      <c r="F456" s="564"/>
      <c r="G456" s="564"/>
      <c r="H456" s="565"/>
      <c r="I456" s="556"/>
      <c r="J456" s="563" t="str">
        <f>IF(入力様式【No.10】!$L$19="","",入力様式【No.10】!$L$19)</f>
        <v/>
      </c>
      <c r="K456" s="564"/>
      <c r="L456" s="564"/>
      <c r="M456" s="564"/>
      <c r="N456" s="565"/>
    </row>
    <row r="457" spans="1:16" s="167" customFormat="1" ht="40" customHeight="1" x14ac:dyDescent="0.35">
      <c r="B457" s="521" t="s">
        <v>61</v>
      </c>
      <c r="C457" s="522"/>
      <c r="D457" s="523"/>
      <c r="E457" s="524" t="str">
        <f>IF(入力様式【No.10】!$J$20="","",入力様式【No.10】!$J$20)</f>
        <v/>
      </c>
      <c r="F457" s="525"/>
      <c r="G457" s="256" t="s">
        <v>57</v>
      </c>
      <c r="H457" s="521" t="s">
        <v>62</v>
      </c>
      <c r="I457" s="522"/>
      <c r="J457" s="522"/>
      <c r="K457" s="523"/>
      <c r="L457" s="526" t="str">
        <f>IF(入力様式【No.10】!$J$21="","",入力様式【No.10】!$J$21)</f>
        <v/>
      </c>
      <c r="M457" s="527"/>
      <c r="N457" s="254" t="s">
        <v>74</v>
      </c>
    </row>
    <row r="458" spans="1:16" ht="23.5" customHeight="1" x14ac:dyDescent="0.35">
      <c r="A458" s="160"/>
      <c r="B458" s="160"/>
      <c r="C458" s="160"/>
      <c r="D458" s="160"/>
      <c r="E458" s="160"/>
      <c r="F458" s="160"/>
      <c r="G458" s="162"/>
      <c r="H458" s="160"/>
      <c r="I458" s="160"/>
      <c r="J458" s="160"/>
      <c r="K458" s="160"/>
      <c r="L458" s="160"/>
      <c r="M458" s="160"/>
      <c r="N458" s="160"/>
    </row>
    <row r="459" spans="1:16" s="161" customFormat="1" ht="26" customHeight="1" x14ac:dyDescent="0.35">
      <c r="B459" s="161" t="s">
        <v>260</v>
      </c>
      <c r="G459" s="247"/>
    </row>
    <row r="460" spans="1:16" s="167" customFormat="1" ht="40" customHeight="1" x14ac:dyDescent="0.35">
      <c r="B460" s="528" t="s">
        <v>307</v>
      </c>
      <c r="C460" s="529"/>
      <c r="D460" s="530"/>
      <c r="E460" s="531" t="str">
        <f>IF(入力様式【No.10】!$E$16="","",入力様式【No.10】!$E$16)</f>
        <v/>
      </c>
      <c r="F460" s="532"/>
      <c r="G460" s="533"/>
      <c r="H460" s="534" t="str">
        <f>IF(入力様式【No.10】!$N$10="","",入力様式【No.10】!$N$10)</f>
        <v/>
      </c>
      <c r="I460" s="535"/>
      <c r="J460" s="535"/>
      <c r="K460" s="536"/>
      <c r="L460" s="537" t="str">
        <f>IF(入力様式【No.10】!$P$10="","",入力様式【No.10】!$P$10)</f>
        <v/>
      </c>
      <c r="M460" s="538"/>
      <c r="N460" s="250" t="str">
        <f>IFERROR(IF($E460="計画生産量に基づいて算出",入力様式【No.10】!$R$10,"日"),"")</f>
        <v>日</v>
      </c>
      <c r="O460" s="246"/>
    </row>
    <row r="461" spans="1:16" s="167" customFormat="1" ht="40" customHeight="1" x14ac:dyDescent="0.35">
      <c r="B461" s="489" t="s">
        <v>256</v>
      </c>
      <c r="C461" s="490"/>
      <c r="D461" s="491"/>
      <c r="E461" s="495" t="str">
        <f>IF(入力様式【No.10】!$P$7="","",入力様式【No.10】!$P$7)</f>
        <v/>
      </c>
      <c r="F461" s="496"/>
      <c r="G461" s="497"/>
      <c r="H461" s="501" t="s">
        <v>43</v>
      </c>
      <c r="I461" s="502"/>
      <c r="J461" s="505" t="str">
        <f>IF(入力様式【No.10】!$O$13="","",入力様式【No.10】!$O$13)</f>
        <v/>
      </c>
      <c r="K461" s="506"/>
      <c r="L461" s="507" t="str">
        <f>IF(入力様式【No.10】!$P$13="","",入力様式【No.10】!$P$13)</f>
        <v/>
      </c>
      <c r="M461" s="508"/>
      <c r="N461" s="251" t="str">
        <f>N460</f>
        <v>日</v>
      </c>
    </row>
    <row r="462" spans="1:16" s="167" customFormat="1" ht="40" customHeight="1" x14ac:dyDescent="0.35">
      <c r="B462" s="492"/>
      <c r="C462" s="493"/>
      <c r="D462" s="494"/>
      <c r="E462" s="498"/>
      <c r="F462" s="499"/>
      <c r="G462" s="500"/>
      <c r="H462" s="503"/>
      <c r="I462" s="504"/>
      <c r="J462" s="505" t="str">
        <f>IF(入力様式【No.10】!$O$14="","",入力様式【No.10】!$O$14)</f>
        <v/>
      </c>
      <c r="K462" s="506"/>
      <c r="L462" s="507">
        <f>IF(入力様式【No.10】!$P$14="","",入力様式【No.10】!$P$14)</f>
        <v>0</v>
      </c>
      <c r="M462" s="508"/>
      <c r="N462" s="251" t="str">
        <f>N461</f>
        <v>日</v>
      </c>
    </row>
    <row r="463" spans="1:16" ht="23.5" customHeight="1" x14ac:dyDescent="0.35">
      <c r="A463" s="160"/>
      <c r="B463" s="160"/>
      <c r="C463" s="160"/>
      <c r="D463" s="160"/>
      <c r="E463" s="160"/>
      <c r="H463" s="160"/>
      <c r="I463" s="160"/>
      <c r="J463" s="160"/>
      <c r="K463" s="160"/>
      <c r="L463" s="160"/>
      <c r="M463" s="160"/>
      <c r="N463" s="160"/>
    </row>
    <row r="464" spans="1:16" s="161" customFormat="1" ht="26" customHeight="1" x14ac:dyDescent="0.35">
      <c r="B464" s="161" t="s">
        <v>107</v>
      </c>
      <c r="E464" s="247"/>
      <c r="F464" s="247"/>
      <c r="G464" s="247"/>
    </row>
    <row r="465" spans="1:16" ht="25.5" customHeight="1" x14ac:dyDescent="0.35">
      <c r="A465" s="160"/>
      <c r="B465" s="509" t="s">
        <v>108</v>
      </c>
      <c r="C465" s="510"/>
      <c r="D465" s="510"/>
      <c r="E465" s="510"/>
      <c r="F465" s="510"/>
      <c r="G465" s="511"/>
      <c r="H465" s="515" t="str">
        <f>IF(入力様式【No.10】!$P$17="","",入力様式【No.10】!$P$17)</f>
        <v/>
      </c>
      <c r="I465" s="516"/>
      <c r="J465" s="516"/>
      <c r="K465" s="516"/>
      <c r="L465" s="517"/>
      <c r="M465" s="456" t="str">
        <f>IF(入力様式【No.10】!$Q$17="","",入力様式【No.10】!$Q$17)</f>
        <v/>
      </c>
      <c r="N465" s="457"/>
    </row>
    <row r="466" spans="1:16" ht="25.5" customHeight="1" x14ac:dyDescent="0.35">
      <c r="A466" s="160"/>
      <c r="B466" s="512"/>
      <c r="C466" s="513"/>
      <c r="D466" s="513"/>
      <c r="E466" s="513"/>
      <c r="F466" s="513"/>
      <c r="G466" s="514"/>
      <c r="H466" s="518"/>
      <c r="I466" s="519"/>
      <c r="J466" s="519"/>
      <c r="K466" s="519"/>
      <c r="L466" s="520"/>
      <c r="M466" s="458"/>
      <c r="N466" s="459"/>
    </row>
    <row r="467" spans="1:16" ht="19.5" customHeight="1" x14ac:dyDescent="0.35">
      <c r="A467" s="160"/>
      <c r="B467" s="160"/>
      <c r="C467" s="160"/>
      <c r="D467" s="160"/>
      <c r="E467" s="160"/>
      <c r="F467" s="160"/>
      <c r="H467" s="160"/>
      <c r="I467" s="160"/>
      <c r="J467" s="160"/>
      <c r="K467" s="160"/>
      <c r="L467" s="160"/>
      <c r="M467" s="197"/>
      <c r="N467" s="197"/>
    </row>
    <row r="468" spans="1:16" s="161" customFormat="1" ht="26" customHeight="1" x14ac:dyDescent="0.35">
      <c r="B468" s="161" t="s">
        <v>249</v>
      </c>
      <c r="E468" s="247"/>
      <c r="F468" s="247"/>
      <c r="G468" s="247"/>
      <c r="H468" s="248"/>
      <c r="I468" s="248"/>
      <c r="J468" s="248"/>
      <c r="K468" s="248"/>
      <c r="L468" s="248"/>
    </row>
    <row r="469" spans="1:16" ht="25.5" customHeight="1" x14ac:dyDescent="0.35">
      <c r="A469" s="160"/>
      <c r="B469" s="455" t="s">
        <v>228</v>
      </c>
      <c r="C469" s="455"/>
      <c r="D469" s="455"/>
      <c r="E469" s="455"/>
      <c r="F469" s="455"/>
      <c r="G469" s="455"/>
      <c r="H469" s="485" t="str">
        <f>IF(入力様式【No.10】!$P$19="","",入力様式【No.10】!$P$19)</f>
        <v/>
      </c>
      <c r="I469" s="485"/>
      <c r="J469" s="485"/>
      <c r="K469" s="485"/>
      <c r="L469" s="486"/>
      <c r="M469" s="456" t="str">
        <f>IF(入力様式【No.10】!$Q$19="","",入力様式【No.10】!$Q$19)</f>
        <v/>
      </c>
      <c r="N469" s="457"/>
    </row>
    <row r="470" spans="1:16" ht="25.5" customHeight="1" x14ac:dyDescent="0.35">
      <c r="A470" s="160"/>
      <c r="B470" s="455"/>
      <c r="C470" s="455"/>
      <c r="D470" s="455"/>
      <c r="E470" s="455"/>
      <c r="F470" s="455"/>
      <c r="G470" s="455"/>
      <c r="H470" s="487"/>
      <c r="I470" s="487"/>
      <c r="J470" s="487"/>
      <c r="K470" s="487"/>
      <c r="L470" s="488"/>
      <c r="M470" s="458"/>
      <c r="N470" s="459"/>
    </row>
    <row r="471" spans="1:16" ht="19.5" customHeight="1" x14ac:dyDescent="0.35">
      <c r="A471" s="160"/>
      <c r="B471" s="160"/>
      <c r="C471" s="160"/>
      <c r="D471" s="160"/>
      <c r="E471" s="199"/>
      <c r="F471" s="199"/>
      <c r="H471" s="160"/>
      <c r="I471" s="160"/>
      <c r="J471" s="160"/>
      <c r="K471" s="160"/>
      <c r="L471" s="160"/>
      <c r="M471" s="160"/>
      <c r="N471" s="160"/>
    </row>
    <row r="472" spans="1:16" s="161" customFormat="1" ht="26" customHeight="1" thickBot="1" x14ac:dyDescent="0.4">
      <c r="B472" s="161" t="s">
        <v>250</v>
      </c>
      <c r="G472" s="247"/>
      <c r="P472" s="249"/>
    </row>
    <row r="473" spans="1:16" ht="25.5" customHeight="1" x14ac:dyDescent="0.35">
      <c r="A473" s="160"/>
      <c r="B473" s="469" t="s">
        <v>251</v>
      </c>
      <c r="C473" s="470"/>
      <c r="D473" s="470"/>
      <c r="E473" s="470"/>
      <c r="F473" s="470"/>
      <c r="G473" s="471"/>
      <c r="H473" s="475" t="str">
        <f>入力様式【No.10】!$U$7</f>
        <v/>
      </c>
      <c r="I473" s="476"/>
      <c r="J473" s="476"/>
      <c r="K473" s="476"/>
      <c r="L473" s="477"/>
      <c r="M473" s="481" t="str">
        <f>IF(H473="","","kl")</f>
        <v/>
      </c>
      <c r="N473" s="482"/>
    </row>
    <row r="474" spans="1:16" ht="25.5" customHeight="1" thickBot="1" x14ac:dyDescent="0.4">
      <c r="A474" s="160"/>
      <c r="B474" s="472"/>
      <c r="C474" s="473"/>
      <c r="D474" s="473"/>
      <c r="E474" s="473"/>
      <c r="F474" s="473"/>
      <c r="G474" s="474"/>
      <c r="H474" s="478"/>
      <c r="I474" s="479"/>
      <c r="J474" s="479"/>
      <c r="K474" s="479"/>
      <c r="L474" s="480"/>
      <c r="M474" s="483"/>
      <c r="N474" s="484"/>
    </row>
    <row r="475" spans="1:16" ht="19.5" customHeight="1" x14ac:dyDescent="0.35">
      <c r="A475" s="160"/>
      <c r="B475" s="160"/>
      <c r="C475" s="160"/>
      <c r="D475" s="160"/>
      <c r="E475" s="160"/>
      <c r="F475" s="160"/>
      <c r="G475" s="162"/>
      <c r="H475" s="160"/>
      <c r="I475" s="160"/>
      <c r="J475" s="160"/>
      <c r="K475" s="160"/>
      <c r="L475" s="160"/>
      <c r="M475" s="160"/>
      <c r="N475" s="160"/>
    </row>
    <row r="476" spans="1:16" s="161" customFormat="1" ht="26" customHeight="1" x14ac:dyDescent="0.35">
      <c r="B476" s="161" t="s">
        <v>55</v>
      </c>
      <c r="G476" s="247"/>
    </row>
    <row r="477" spans="1:16" ht="18.75" customHeight="1" x14ac:dyDescent="0.35">
      <c r="A477" s="160"/>
      <c r="B477" s="460" t="str">
        <f>IF(入力様式【No.10】!$S$18="","",入力様式【No.10】!$S$18)</f>
        <v/>
      </c>
      <c r="C477" s="461"/>
      <c r="D477" s="461"/>
      <c r="E477" s="461"/>
      <c r="F477" s="461"/>
      <c r="G477" s="461"/>
      <c r="H477" s="461"/>
      <c r="I477" s="461"/>
      <c r="J477" s="461"/>
      <c r="K477" s="461"/>
      <c r="L477" s="461"/>
      <c r="M477" s="461"/>
      <c r="N477" s="462"/>
    </row>
    <row r="478" spans="1:16" ht="18.75" customHeight="1" x14ac:dyDescent="0.35">
      <c r="A478" s="160"/>
      <c r="B478" s="463"/>
      <c r="C478" s="464"/>
      <c r="D478" s="464"/>
      <c r="E478" s="464"/>
      <c r="F478" s="464"/>
      <c r="G478" s="464"/>
      <c r="H478" s="464"/>
      <c r="I478" s="464"/>
      <c r="J478" s="464"/>
      <c r="K478" s="464"/>
      <c r="L478" s="464"/>
      <c r="M478" s="464"/>
      <c r="N478" s="465"/>
    </row>
    <row r="479" spans="1:16" ht="18.5" customHeight="1" x14ac:dyDescent="0.35">
      <c r="A479" s="160"/>
      <c r="B479" s="466"/>
      <c r="C479" s="467"/>
      <c r="D479" s="467"/>
      <c r="E479" s="467"/>
      <c r="F479" s="467"/>
      <c r="G479" s="467"/>
      <c r="H479" s="467"/>
      <c r="I479" s="467"/>
      <c r="J479" s="467"/>
      <c r="K479" s="467"/>
      <c r="L479" s="467"/>
      <c r="M479" s="467"/>
      <c r="N479" s="468"/>
    </row>
    <row r="480" spans="1:16" ht="18.75" customHeight="1" x14ac:dyDescent="0.35">
      <c r="A480" s="160"/>
      <c r="B480" s="160"/>
      <c r="C480" s="160"/>
      <c r="D480" s="160"/>
      <c r="E480" s="160"/>
      <c r="F480" s="160"/>
      <c r="G480" s="162"/>
      <c r="H480" s="160"/>
      <c r="I480" s="160"/>
      <c r="J480" s="160"/>
      <c r="K480" s="160"/>
      <c r="L480" s="160"/>
      <c r="M480" s="160"/>
      <c r="N480" s="160"/>
    </row>
    <row r="481" spans="1:16" ht="18.75" customHeight="1" x14ac:dyDescent="0.35">
      <c r="A481" s="160"/>
      <c r="B481" s="160"/>
      <c r="C481" s="160"/>
      <c r="D481" s="160"/>
      <c r="E481" s="160"/>
      <c r="F481" s="160"/>
      <c r="G481" s="162"/>
      <c r="H481" s="160"/>
      <c r="I481" s="160"/>
      <c r="J481" s="160"/>
      <c r="K481" s="160"/>
      <c r="L481" s="160"/>
      <c r="M481" s="160"/>
      <c r="N481" s="160"/>
    </row>
    <row r="482" spans="1:16" s="228" customFormat="1" ht="59.5" customHeight="1" x14ac:dyDescent="0.35">
      <c r="B482" s="584" t="s">
        <v>282</v>
      </c>
      <c r="C482" s="584"/>
      <c r="D482" s="584"/>
      <c r="E482" s="584"/>
      <c r="F482" s="584"/>
      <c r="G482" s="584"/>
      <c r="H482" s="584"/>
      <c r="I482" s="584"/>
      <c r="J482" s="584"/>
      <c r="K482" s="584"/>
      <c r="L482" s="584"/>
      <c r="M482" s="584"/>
      <c r="N482" s="584"/>
    </row>
    <row r="483" spans="1:16" ht="19.5" customHeight="1" x14ac:dyDescent="0.35">
      <c r="A483" s="160"/>
    </row>
    <row r="484" spans="1:16" s="167" customFormat="1" ht="40" customHeight="1" x14ac:dyDescent="0.35">
      <c r="B484" s="585" t="s">
        <v>193</v>
      </c>
      <c r="C484" s="586"/>
      <c r="D484" s="587"/>
      <c r="E484" s="581" t="str">
        <f>IF(入力様式【No.11】!$E$2="","",入力様式【No.11】!$E$2)</f>
        <v/>
      </c>
      <c r="F484" s="583"/>
      <c r="G484" s="245"/>
      <c r="H484" s="588"/>
      <c r="I484" s="588"/>
      <c r="J484" s="588"/>
      <c r="K484" s="588"/>
      <c r="L484" s="589"/>
      <c r="M484" s="589"/>
      <c r="N484" s="589"/>
    </row>
    <row r="485" spans="1:16" ht="18.75" customHeight="1" x14ac:dyDescent="0.35">
      <c r="A485" s="160"/>
      <c r="B485" s="191"/>
      <c r="C485" s="191"/>
      <c r="D485" s="191"/>
      <c r="E485" s="191"/>
      <c r="F485" s="191"/>
      <c r="G485" s="162"/>
      <c r="H485" s="160"/>
      <c r="I485" s="160"/>
      <c r="J485" s="160"/>
      <c r="L485" s="160"/>
      <c r="M485" s="160"/>
      <c r="N485" s="160"/>
    </row>
    <row r="486" spans="1:16" s="161" customFormat="1" ht="26" customHeight="1" x14ac:dyDescent="0.35">
      <c r="B486" s="161" t="s">
        <v>30</v>
      </c>
      <c r="E486" s="247"/>
      <c r="F486" s="247"/>
      <c r="G486" s="247"/>
      <c r="H486" s="161" t="s">
        <v>91</v>
      </c>
    </row>
    <row r="487" spans="1:16" s="167" customFormat="1" ht="40" customHeight="1" x14ac:dyDescent="0.35">
      <c r="B487" s="578" t="s">
        <v>32</v>
      </c>
      <c r="C487" s="579"/>
      <c r="D487" s="580"/>
      <c r="E487" s="543" t="str">
        <f>IF(入力様式【No.11】!$F$7="","",入力様式【No.11】!$E$7&amp;入力様式【No.11】!$F$7)</f>
        <v/>
      </c>
      <c r="F487" s="577"/>
      <c r="G487" s="245"/>
      <c r="H487" s="578" t="s">
        <v>40</v>
      </c>
      <c r="I487" s="579"/>
      <c r="J487" s="579"/>
      <c r="K487" s="580"/>
      <c r="L487" s="581" t="str">
        <f>IF(入力様式【No.11】!$E12="","",入力様式【No.11】!$E12)</f>
        <v/>
      </c>
      <c r="M487" s="582"/>
      <c r="N487" s="583"/>
    </row>
    <row r="488" spans="1:16" s="167" customFormat="1" ht="40" customHeight="1" x14ac:dyDescent="0.35">
      <c r="B488" s="578" t="s">
        <v>199</v>
      </c>
      <c r="C488" s="579"/>
      <c r="D488" s="580"/>
      <c r="E488" s="543" t="str">
        <f>IF(入力様式【No.11】!$E$8="","",入力様式【No.11】!$E$8)</f>
        <v/>
      </c>
      <c r="F488" s="577"/>
      <c r="G488" s="245"/>
      <c r="H488" s="521" t="s">
        <v>255</v>
      </c>
      <c r="I488" s="522"/>
      <c r="J488" s="522"/>
      <c r="K488" s="523"/>
      <c r="L488" s="581" t="str">
        <f>IF(入力様式【No.11】!$E13="","",入力様式【No.11】!$E13)</f>
        <v/>
      </c>
      <c r="M488" s="582"/>
      <c r="N488" s="583"/>
    </row>
    <row r="489" spans="1:16" s="167" customFormat="1" ht="40" customHeight="1" x14ac:dyDescent="0.35">
      <c r="B489" s="578" t="s">
        <v>35</v>
      </c>
      <c r="C489" s="579"/>
      <c r="D489" s="580"/>
      <c r="E489" s="543" t="str">
        <f>IF(入力様式【No.11】!$E$9="","",入力様式【No.11】!$E$9)</f>
        <v/>
      </c>
      <c r="F489" s="577"/>
      <c r="G489" s="245"/>
      <c r="H489" s="578" t="s">
        <v>44</v>
      </c>
      <c r="I489" s="579"/>
      <c r="J489" s="579"/>
      <c r="K489" s="580"/>
      <c r="L489" s="581" t="str">
        <f>IF(入力様式【No.11】!$E14="","",入力様式【No.11】!$E14)</f>
        <v/>
      </c>
      <c r="M489" s="582"/>
      <c r="N489" s="583"/>
      <c r="P489" s="246"/>
    </row>
    <row r="490" spans="1:16" ht="23.5" customHeight="1" x14ac:dyDescent="0.35">
      <c r="A490" s="160"/>
      <c r="B490" s="160"/>
      <c r="C490" s="160"/>
      <c r="D490" s="160"/>
      <c r="E490" s="162"/>
      <c r="F490" s="162"/>
      <c r="G490" s="162"/>
      <c r="H490" s="192"/>
      <c r="I490" s="192"/>
      <c r="J490" s="160"/>
      <c r="K490" s="160"/>
      <c r="L490" s="160"/>
      <c r="M490" s="160"/>
      <c r="N490" s="160"/>
    </row>
    <row r="491" spans="1:16" s="161" customFormat="1" ht="26" customHeight="1" x14ac:dyDescent="0.35">
      <c r="B491" s="161" t="s">
        <v>31</v>
      </c>
      <c r="D491" s="247"/>
      <c r="E491" s="247"/>
      <c r="F491" s="247"/>
      <c r="G491" s="247"/>
    </row>
    <row r="492" spans="1:16" s="167" customFormat="1" ht="40" customHeight="1" x14ac:dyDescent="0.35">
      <c r="B492" s="545" t="s">
        <v>99</v>
      </c>
      <c r="C492" s="546"/>
      <c r="D492" s="240" t="s">
        <v>100</v>
      </c>
      <c r="E492" s="566" t="str">
        <f>IF(入力様式【No.11】!$J$7="","",入力様式【No.11】!$J$7)</f>
        <v/>
      </c>
      <c r="F492" s="567"/>
      <c r="G492" s="567"/>
      <c r="H492" s="567"/>
      <c r="I492" s="567"/>
      <c r="J492" s="567"/>
      <c r="K492" s="567"/>
      <c r="L492" s="567"/>
      <c r="M492" s="567"/>
      <c r="N492" s="568"/>
    </row>
    <row r="493" spans="1:16" s="167" customFormat="1" ht="40" customHeight="1" x14ac:dyDescent="0.35">
      <c r="B493" s="547"/>
      <c r="C493" s="548"/>
      <c r="D493" s="240" t="s">
        <v>85</v>
      </c>
      <c r="E493" s="566" t="str">
        <f>IF(入力様式【No.11】!$J$8="","",入力様式【No.11】!$J$8)</f>
        <v/>
      </c>
      <c r="F493" s="567"/>
      <c r="G493" s="567"/>
      <c r="H493" s="567"/>
      <c r="I493" s="567"/>
      <c r="J493" s="567"/>
      <c r="K493" s="567"/>
      <c r="L493" s="567"/>
      <c r="M493" s="567"/>
      <c r="N493" s="568"/>
    </row>
    <row r="494" spans="1:16" s="167" customFormat="1" ht="40" customHeight="1" x14ac:dyDescent="0.35">
      <c r="B494" s="549"/>
      <c r="C494" s="550"/>
      <c r="D494" s="240" t="s">
        <v>86</v>
      </c>
      <c r="E494" s="566" t="str">
        <f>IF(入力様式【No.11】!$J$9="","",入力様式【No.11】!$J$9)</f>
        <v/>
      </c>
      <c r="F494" s="567"/>
      <c r="G494" s="567"/>
      <c r="H494" s="567"/>
      <c r="I494" s="567"/>
      <c r="J494" s="567"/>
      <c r="K494" s="567"/>
      <c r="L494" s="567"/>
      <c r="M494" s="567"/>
      <c r="N494" s="568"/>
    </row>
    <row r="495" spans="1:16" s="167" customFormat="1" ht="40" customHeight="1" x14ac:dyDescent="0.35">
      <c r="B495" s="521" t="s">
        <v>3</v>
      </c>
      <c r="C495" s="522"/>
      <c r="D495" s="523"/>
      <c r="E495" s="566" t="str">
        <f>IF(入力様式【No.11】!$J$10="","",入力様式【No.11】!$J$10)</f>
        <v/>
      </c>
      <c r="F495" s="567"/>
      <c r="G495" s="567"/>
      <c r="H495" s="567"/>
      <c r="I495" s="567"/>
      <c r="J495" s="567"/>
      <c r="K495" s="567"/>
      <c r="L495" s="567"/>
      <c r="M495" s="567"/>
      <c r="N495" s="568"/>
      <c r="P495" s="246"/>
    </row>
    <row r="496" spans="1:16" s="167" customFormat="1" ht="40" customHeight="1" x14ac:dyDescent="0.35">
      <c r="B496" s="569" t="s">
        <v>306</v>
      </c>
      <c r="C496" s="570"/>
      <c r="D496" s="240" t="s">
        <v>102</v>
      </c>
      <c r="E496" s="566" t="str">
        <f>IF(入力様式【No.11】!$J$11="","",入力様式【No.11】!$J$11)</f>
        <v/>
      </c>
      <c r="F496" s="567"/>
      <c r="G496" s="567"/>
      <c r="H496" s="567"/>
      <c r="I496" s="567"/>
      <c r="J496" s="567"/>
      <c r="K496" s="567"/>
      <c r="L496" s="567"/>
      <c r="M496" s="567"/>
      <c r="N496" s="568"/>
      <c r="P496" s="246"/>
    </row>
    <row r="497" spans="1:16" s="167" customFormat="1" ht="40" customHeight="1" x14ac:dyDescent="0.35">
      <c r="B497" s="571"/>
      <c r="C497" s="572"/>
      <c r="D497" s="575" t="s">
        <v>104</v>
      </c>
      <c r="E497" s="505" t="s">
        <v>4</v>
      </c>
      <c r="F497" s="542"/>
      <c r="G497" s="506"/>
      <c r="H497" s="505" t="s">
        <v>41</v>
      </c>
      <c r="I497" s="542"/>
      <c r="J497" s="542"/>
      <c r="K497" s="506"/>
      <c r="L497" s="505" t="s">
        <v>42</v>
      </c>
      <c r="M497" s="542"/>
      <c r="N497" s="506"/>
      <c r="P497" s="246"/>
    </row>
    <row r="498" spans="1:16" s="167" customFormat="1" ht="40" customHeight="1" x14ac:dyDescent="0.35">
      <c r="B498" s="573"/>
      <c r="C498" s="574"/>
      <c r="D498" s="576"/>
      <c r="E498" s="543" t="str">
        <f>IF(入力様式【No.11】!$J$14="","",入力様式【No.11】!$J$14)</f>
        <v/>
      </c>
      <c r="F498" s="544"/>
      <c r="G498" s="577"/>
      <c r="H498" s="543" t="str">
        <f>IF(入力様式【No.11】!$K$14="","",入力様式【No.11】!$K$14)</f>
        <v/>
      </c>
      <c r="I498" s="544"/>
      <c r="J498" s="544"/>
      <c r="K498" s="577"/>
      <c r="L498" s="543" t="str">
        <f>IF(入力様式【No.11】!$L$14="","",入力様式【No.11】!$L$14)</f>
        <v/>
      </c>
      <c r="M498" s="544"/>
      <c r="N498" s="577"/>
    </row>
    <row r="499" spans="1:16" ht="23.5" customHeight="1" x14ac:dyDescent="0.35">
      <c r="A499" s="160"/>
      <c r="B499" s="160"/>
      <c r="C499" s="160"/>
      <c r="D499" s="160"/>
      <c r="E499" s="160"/>
      <c r="F499" s="160"/>
      <c r="G499" s="162"/>
      <c r="H499" s="160"/>
      <c r="I499" s="160"/>
      <c r="J499" s="160"/>
      <c r="K499" s="160"/>
      <c r="L499" s="160"/>
      <c r="M499" s="160"/>
      <c r="N499" s="160"/>
    </row>
    <row r="500" spans="1:16" s="161" customFormat="1" ht="26" customHeight="1" x14ac:dyDescent="0.35">
      <c r="B500" s="161" t="s">
        <v>105</v>
      </c>
      <c r="G500" s="247"/>
    </row>
    <row r="501" spans="1:16" s="167" customFormat="1" ht="40" customHeight="1" x14ac:dyDescent="0.35">
      <c r="B501" s="521" t="s">
        <v>221</v>
      </c>
      <c r="C501" s="522"/>
      <c r="D501" s="523"/>
      <c r="E501" s="539" t="str">
        <f>IF(入力様式【No.11】!$J$16="","",入力様式【No.11】!$J$16)</f>
        <v/>
      </c>
      <c r="F501" s="540"/>
      <c r="G501" s="541"/>
      <c r="H501" s="505" t="s">
        <v>220</v>
      </c>
      <c r="I501" s="542"/>
      <c r="J501" s="542"/>
      <c r="K501" s="506"/>
      <c r="L501" s="543" t="str">
        <f>IF(入力様式【No.11】!$P$12="","",入力様式【No.11】!$P$12)</f>
        <v/>
      </c>
      <c r="M501" s="544"/>
      <c r="N501" s="252" t="s">
        <v>57</v>
      </c>
    </row>
    <row r="502" spans="1:16" s="167" customFormat="1" ht="40" customHeight="1" x14ac:dyDescent="0.35">
      <c r="B502" s="545" t="s">
        <v>51</v>
      </c>
      <c r="C502" s="546"/>
      <c r="D502" s="253"/>
      <c r="E502" s="551" t="s">
        <v>46</v>
      </c>
      <c r="F502" s="552"/>
      <c r="G502" s="552"/>
      <c r="H502" s="553"/>
      <c r="I502" s="554" t="s">
        <v>52</v>
      </c>
      <c r="J502" s="551" t="s">
        <v>53</v>
      </c>
      <c r="K502" s="552"/>
      <c r="L502" s="552"/>
      <c r="M502" s="552"/>
      <c r="N502" s="553"/>
    </row>
    <row r="503" spans="1:16" s="167" customFormat="1" ht="40" customHeight="1" x14ac:dyDescent="0.35">
      <c r="B503" s="547"/>
      <c r="C503" s="548"/>
      <c r="D503" s="240" t="s">
        <v>58</v>
      </c>
      <c r="E503" s="557" t="str">
        <f>IF(入力様式【No.11】!$J$18="","",入力様式【No.11】!$J$18)</f>
        <v/>
      </c>
      <c r="F503" s="558"/>
      <c r="G503" s="558"/>
      <c r="H503" s="559"/>
      <c r="I503" s="555"/>
      <c r="J503" s="560" t="str">
        <f>IF(入力様式【No.11】!$L$18="","",入力様式【No.11】!$L$18)</f>
        <v/>
      </c>
      <c r="K503" s="561"/>
      <c r="L503" s="561"/>
      <c r="M503" s="561"/>
      <c r="N503" s="562"/>
    </row>
    <row r="504" spans="1:16" s="167" customFormat="1" ht="40" customHeight="1" x14ac:dyDescent="0.35">
      <c r="B504" s="549"/>
      <c r="C504" s="550"/>
      <c r="D504" s="240" t="s">
        <v>60</v>
      </c>
      <c r="E504" s="563" t="str">
        <f>IF(入力様式【No.11】!$J$19="","",入力様式【No.11】!$J$19)</f>
        <v/>
      </c>
      <c r="F504" s="564"/>
      <c r="G504" s="564"/>
      <c r="H504" s="565"/>
      <c r="I504" s="556"/>
      <c r="J504" s="563" t="str">
        <f>IF(入力様式【No.11】!$L$19="","",入力様式【No.11】!$L$19)</f>
        <v/>
      </c>
      <c r="K504" s="564"/>
      <c r="L504" s="564"/>
      <c r="M504" s="564"/>
      <c r="N504" s="565"/>
    </row>
    <row r="505" spans="1:16" s="167" customFormat="1" ht="40" customHeight="1" x14ac:dyDescent="0.35">
      <c r="B505" s="521" t="s">
        <v>61</v>
      </c>
      <c r="C505" s="522"/>
      <c r="D505" s="523"/>
      <c r="E505" s="524" t="str">
        <f>IF(入力様式【No.11】!$J$20="","",入力様式【No.11】!$J$20)</f>
        <v/>
      </c>
      <c r="F505" s="525"/>
      <c r="G505" s="256" t="s">
        <v>57</v>
      </c>
      <c r="H505" s="521" t="s">
        <v>62</v>
      </c>
      <c r="I505" s="522"/>
      <c r="J505" s="522"/>
      <c r="K505" s="523"/>
      <c r="L505" s="526" t="str">
        <f>IF(入力様式【No.11】!$J$21="","",入力様式【No.11】!$J$21)</f>
        <v/>
      </c>
      <c r="M505" s="527"/>
      <c r="N505" s="254" t="s">
        <v>74</v>
      </c>
    </row>
    <row r="506" spans="1:16" ht="23.5" customHeight="1" x14ac:dyDescent="0.35">
      <c r="A506" s="160"/>
      <c r="B506" s="160"/>
      <c r="C506" s="160"/>
      <c r="D506" s="160"/>
      <c r="E506" s="160"/>
      <c r="F506" s="160"/>
      <c r="G506" s="162"/>
      <c r="H506" s="160"/>
      <c r="I506" s="160"/>
      <c r="J506" s="160"/>
      <c r="K506" s="160"/>
      <c r="L506" s="160"/>
      <c r="M506" s="160"/>
      <c r="N506" s="160"/>
    </row>
    <row r="507" spans="1:16" s="161" customFormat="1" ht="26" customHeight="1" x14ac:dyDescent="0.35">
      <c r="B507" s="161" t="s">
        <v>260</v>
      </c>
      <c r="G507" s="247"/>
    </row>
    <row r="508" spans="1:16" s="167" customFormat="1" ht="40" customHeight="1" x14ac:dyDescent="0.35">
      <c r="B508" s="528" t="s">
        <v>307</v>
      </c>
      <c r="C508" s="529"/>
      <c r="D508" s="530"/>
      <c r="E508" s="531" t="str">
        <f>IF(入力様式【No.11】!$E$16="","",入力様式【No.11】!$E$16)</f>
        <v/>
      </c>
      <c r="F508" s="532"/>
      <c r="G508" s="533"/>
      <c r="H508" s="534" t="str">
        <f>IF(入力様式【No.11】!$N$10="","",入力様式【No.11】!$N$10)</f>
        <v/>
      </c>
      <c r="I508" s="535"/>
      <c r="J508" s="535"/>
      <c r="K508" s="536"/>
      <c r="L508" s="537" t="str">
        <f>IF(入力様式【No.11】!$P$10="","",入力様式【No.11】!$P$10)</f>
        <v/>
      </c>
      <c r="M508" s="538"/>
      <c r="N508" s="250" t="str">
        <f>IFERROR(IF($E508="計画生産量に基づいて算出",入力様式【No.11】!$R$10,"日"),"")</f>
        <v>日</v>
      </c>
      <c r="O508" s="246"/>
    </row>
    <row r="509" spans="1:16" s="167" customFormat="1" ht="40" customHeight="1" x14ac:dyDescent="0.35">
      <c r="B509" s="489" t="s">
        <v>256</v>
      </c>
      <c r="C509" s="490"/>
      <c r="D509" s="491"/>
      <c r="E509" s="495" t="str">
        <f>IF(入力様式【No.11】!$P$7="","",入力様式【No.11】!$P$7)</f>
        <v/>
      </c>
      <c r="F509" s="496"/>
      <c r="G509" s="497"/>
      <c r="H509" s="501" t="s">
        <v>43</v>
      </c>
      <c r="I509" s="502"/>
      <c r="J509" s="505" t="str">
        <f>IF(入力様式【No.11】!$O$13="","",入力様式【No.11】!$O$13)</f>
        <v/>
      </c>
      <c r="K509" s="506"/>
      <c r="L509" s="507" t="str">
        <f>IF(入力様式【No.11】!$P$13="","",入力様式【No.11】!$P$13)</f>
        <v/>
      </c>
      <c r="M509" s="508"/>
      <c r="N509" s="251" t="str">
        <f>N508</f>
        <v>日</v>
      </c>
    </row>
    <row r="510" spans="1:16" s="167" customFormat="1" ht="40" customHeight="1" x14ac:dyDescent="0.35">
      <c r="B510" s="492"/>
      <c r="C510" s="493"/>
      <c r="D510" s="494"/>
      <c r="E510" s="498"/>
      <c r="F510" s="499"/>
      <c r="G510" s="500"/>
      <c r="H510" s="503"/>
      <c r="I510" s="504"/>
      <c r="J510" s="505" t="str">
        <f>IF(入力様式【No.11】!$O$14="","",入力様式【No.11】!$O$14)</f>
        <v/>
      </c>
      <c r="K510" s="506"/>
      <c r="L510" s="507">
        <f>IF(入力様式【No.11】!$P$14="","",入力様式【No.11】!$P$14)</f>
        <v>0</v>
      </c>
      <c r="M510" s="508"/>
      <c r="N510" s="251" t="str">
        <f>N509</f>
        <v>日</v>
      </c>
    </row>
    <row r="511" spans="1:16" ht="23.5" customHeight="1" x14ac:dyDescent="0.35">
      <c r="A511" s="160"/>
      <c r="B511" s="160"/>
      <c r="C511" s="160"/>
      <c r="D511" s="160"/>
      <c r="E511" s="160"/>
      <c r="H511" s="160"/>
      <c r="I511" s="160"/>
      <c r="J511" s="160"/>
      <c r="K511" s="160"/>
      <c r="L511" s="160"/>
      <c r="M511" s="160"/>
      <c r="N511" s="160"/>
    </row>
    <row r="512" spans="1:16" s="161" customFormat="1" ht="26" customHeight="1" x14ac:dyDescent="0.35">
      <c r="B512" s="161" t="s">
        <v>107</v>
      </c>
      <c r="E512" s="247"/>
      <c r="F512" s="247"/>
      <c r="G512" s="247"/>
    </row>
    <row r="513" spans="1:16" ht="25.5" customHeight="1" x14ac:dyDescent="0.35">
      <c r="A513" s="160"/>
      <c r="B513" s="509" t="s">
        <v>108</v>
      </c>
      <c r="C513" s="510"/>
      <c r="D513" s="510"/>
      <c r="E513" s="510"/>
      <c r="F513" s="510"/>
      <c r="G513" s="511"/>
      <c r="H513" s="515" t="str">
        <f>IF(入力様式【No.11】!$P$17="","",入力様式【No.11】!$P$17)</f>
        <v/>
      </c>
      <c r="I513" s="516"/>
      <c r="J513" s="516"/>
      <c r="K513" s="516"/>
      <c r="L513" s="517"/>
      <c r="M513" s="456" t="str">
        <f>IF(入力様式【No.11】!$Q$17="","",入力様式【No.11】!$Q$17)</f>
        <v/>
      </c>
      <c r="N513" s="457"/>
    </row>
    <row r="514" spans="1:16" ht="25.5" customHeight="1" x14ac:dyDescent="0.35">
      <c r="A514" s="160"/>
      <c r="B514" s="512"/>
      <c r="C514" s="513"/>
      <c r="D514" s="513"/>
      <c r="E514" s="513"/>
      <c r="F514" s="513"/>
      <c r="G514" s="514"/>
      <c r="H514" s="518"/>
      <c r="I514" s="519"/>
      <c r="J514" s="519"/>
      <c r="K514" s="519"/>
      <c r="L514" s="520"/>
      <c r="M514" s="458"/>
      <c r="N514" s="459"/>
    </row>
    <row r="515" spans="1:16" ht="19.5" customHeight="1" x14ac:dyDescent="0.35">
      <c r="A515" s="160"/>
      <c r="B515" s="160"/>
      <c r="C515" s="160"/>
      <c r="D515" s="160"/>
      <c r="E515" s="160"/>
      <c r="F515" s="160"/>
      <c r="H515" s="160"/>
      <c r="I515" s="160"/>
      <c r="J515" s="160"/>
      <c r="K515" s="160"/>
      <c r="L515" s="160"/>
      <c r="M515" s="197"/>
      <c r="N515" s="197"/>
    </row>
    <row r="516" spans="1:16" s="161" customFormat="1" ht="26" customHeight="1" x14ac:dyDescent="0.35">
      <c r="B516" s="161" t="s">
        <v>249</v>
      </c>
      <c r="E516" s="247"/>
      <c r="F516" s="247"/>
      <c r="G516" s="247"/>
      <c r="H516" s="248"/>
      <c r="I516" s="248"/>
      <c r="J516" s="248"/>
      <c r="K516" s="248"/>
      <c r="L516" s="248"/>
    </row>
    <row r="517" spans="1:16" ht="25.5" customHeight="1" x14ac:dyDescent="0.35">
      <c r="A517" s="160"/>
      <c r="B517" s="455" t="s">
        <v>228</v>
      </c>
      <c r="C517" s="455"/>
      <c r="D517" s="455"/>
      <c r="E517" s="455"/>
      <c r="F517" s="455"/>
      <c r="G517" s="455"/>
      <c r="H517" s="485" t="str">
        <f>IF(入力様式【No.11】!$P$19="","",入力様式【No.11】!$P$19)</f>
        <v/>
      </c>
      <c r="I517" s="485"/>
      <c r="J517" s="485"/>
      <c r="K517" s="485"/>
      <c r="L517" s="486"/>
      <c r="M517" s="456" t="str">
        <f>IF(入力様式【No.11】!$Q$19="","",入力様式【No.11】!$Q$19)</f>
        <v/>
      </c>
      <c r="N517" s="457"/>
    </row>
    <row r="518" spans="1:16" ht="25.5" customHeight="1" x14ac:dyDescent="0.35">
      <c r="A518" s="160"/>
      <c r="B518" s="455"/>
      <c r="C518" s="455"/>
      <c r="D518" s="455"/>
      <c r="E518" s="455"/>
      <c r="F518" s="455"/>
      <c r="G518" s="455"/>
      <c r="H518" s="487"/>
      <c r="I518" s="487"/>
      <c r="J518" s="487"/>
      <c r="K518" s="487"/>
      <c r="L518" s="488"/>
      <c r="M518" s="458"/>
      <c r="N518" s="459"/>
    </row>
    <row r="519" spans="1:16" ht="19.5" customHeight="1" x14ac:dyDescent="0.35">
      <c r="A519" s="160"/>
      <c r="B519" s="160"/>
      <c r="C519" s="160"/>
      <c r="D519" s="160"/>
      <c r="E519" s="199"/>
      <c r="F519" s="199"/>
      <c r="H519" s="160"/>
      <c r="I519" s="160"/>
      <c r="J519" s="160"/>
      <c r="K519" s="160"/>
      <c r="L519" s="160"/>
      <c r="M519" s="160"/>
      <c r="N519" s="160"/>
    </row>
    <row r="520" spans="1:16" s="161" customFormat="1" ht="26" customHeight="1" thickBot="1" x14ac:dyDescent="0.4">
      <c r="B520" s="161" t="s">
        <v>250</v>
      </c>
      <c r="G520" s="247"/>
      <c r="P520" s="249"/>
    </row>
    <row r="521" spans="1:16" ht="25.5" customHeight="1" x14ac:dyDescent="0.35">
      <c r="A521" s="160"/>
      <c r="B521" s="469" t="s">
        <v>251</v>
      </c>
      <c r="C521" s="470"/>
      <c r="D521" s="470"/>
      <c r="E521" s="470"/>
      <c r="F521" s="470"/>
      <c r="G521" s="471"/>
      <c r="H521" s="475" t="str">
        <f>入力様式【No.11】!$U$7</f>
        <v/>
      </c>
      <c r="I521" s="476"/>
      <c r="J521" s="476"/>
      <c r="K521" s="476"/>
      <c r="L521" s="477"/>
      <c r="M521" s="481" t="str">
        <f>IF(H521="","","kl")</f>
        <v/>
      </c>
      <c r="N521" s="482"/>
    </row>
    <row r="522" spans="1:16" ht="25.5" customHeight="1" thickBot="1" x14ac:dyDescent="0.4">
      <c r="A522" s="160"/>
      <c r="B522" s="472"/>
      <c r="C522" s="473"/>
      <c r="D522" s="473"/>
      <c r="E522" s="473"/>
      <c r="F522" s="473"/>
      <c r="G522" s="474"/>
      <c r="H522" s="478"/>
      <c r="I522" s="479"/>
      <c r="J522" s="479"/>
      <c r="K522" s="479"/>
      <c r="L522" s="480"/>
      <c r="M522" s="483"/>
      <c r="N522" s="484"/>
    </row>
    <row r="523" spans="1:16" ht="19.5" customHeight="1" x14ac:dyDescent="0.35">
      <c r="A523" s="160"/>
      <c r="B523" s="160"/>
      <c r="C523" s="160"/>
      <c r="D523" s="160"/>
      <c r="E523" s="160"/>
      <c r="F523" s="160"/>
      <c r="G523" s="162"/>
      <c r="H523" s="160"/>
      <c r="I523" s="160"/>
      <c r="J523" s="160"/>
      <c r="K523" s="160"/>
      <c r="L523" s="160"/>
      <c r="M523" s="160"/>
      <c r="N523" s="160"/>
    </row>
    <row r="524" spans="1:16" s="161" customFormat="1" ht="26" customHeight="1" x14ac:dyDescent="0.35">
      <c r="B524" s="161" t="s">
        <v>55</v>
      </c>
      <c r="G524" s="247"/>
    </row>
    <row r="525" spans="1:16" ht="18.75" customHeight="1" x14ac:dyDescent="0.35">
      <c r="A525" s="160"/>
      <c r="B525" s="460" t="str">
        <f>IF(入力様式【No.11】!$S$18="","",入力様式【No.11】!$S$18)</f>
        <v/>
      </c>
      <c r="C525" s="461"/>
      <c r="D525" s="461"/>
      <c r="E525" s="461"/>
      <c r="F525" s="461"/>
      <c r="G525" s="461"/>
      <c r="H525" s="461"/>
      <c r="I525" s="461"/>
      <c r="J525" s="461"/>
      <c r="K525" s="461"/>
      <c r="L525" s="461"/>
      <c r="M525" s="461"/>
      <c r="N525" s="462"/>
    </row>
    <row r="526" spans="1:16" ht="18.75" customHeight="1" x14ac:dyDescent="0.35">
      <c r="A526" s="160"/>
      <c r="B526" s="463"/>
      <c r="C526" s="464"/>
      <c r="D526" s="464"/>
      <c r="E526" s="464"/>
      <c r="F526" s="464"/>
      <c r="G526" s="464"/>
      <c r="H526" s="464"/>
      <c r="I526" s="464"/>
      <c r="J526" s="464"/>
      <c r="K526" s="464"/>
      <c r="L526" s="464"/>
      <c r="M526" s="464"/>
      <c r="N526" s="465"/>
    </row>
    <row r="527" spans="1:16" ht="18.75" customHeight="1" x14ac:dyDescent="0.35">
      <c r="A527" s="160"/>
      <c r="B527" s="466"/>
      <c r="C527" s="467"/>
      <c r="D527" s="467"/>
      <c r="E527" s="467"/>
      <c r="F527" s="467"/>
      <c r="G527" s="467"/>
      <c r="H527" s="467"/>
      <c r="I527" s="467"/>
      <c r="J527" s="467"/>
      <c r="K527" s="467"/>
      <c r="L527" s="467"/>
      <c r="M527" s="467"/>
      <c r="N527" s="468"/>
    </row>
    <row r="528" spans="1:16" ht="18.75" customHeight="1" x14ac:dyDescent="0.35">
      <c r="A528" s="160"/>
      <c r="B528" s="229"/>
      <c r="C528" s="229"/>
      <c r="D528" s="229"/>
      <c r="E528" s="229"/>
      <c r="F528" s="229"/>
      <c r="G528" s="257"/>
      <c r="H528" s="229"/>
      <c r="I528" s="229"/>
      <c r="J528" s="229"/>
      <c r="K528" s="229"/>
      <c r="L528" s="229"/>
      <c r="M528" s="229"/>
      <c r="N528" s="229"/>
    </row>
    <row r="529" spans="1:16" ht="18.75" customHeight="1" x14ac:dyDescent="0.35">
      <c r="A529" s="160"/>
      <c r="B529" s="160"/>
      <c r="C529" s="160"/>
      <c r="D529" s="160"/>
      <c r="E529" s="160"/>
      <c r="F529" s="160"/>
      <c r="G529" s="162"/>
      <c r="H529" s="160"/>
      <c r="I529" s="160"/>
      <c r="J529" s="160"/>
      <c r="K529" s="160"/>
      <c r="L529" s="160"/>
      <c r="M529" s="160"/>
      <c r="N529" s="160"/>
    </row>
    <row r="530" spans="1:16" s="228" customFormat="1" ht="59.5" customHeight="1" x14ac:dyDescent="0.35">
      <c r="B530" s="584" t="s">
        <v>282</v>
      </c>
      <c r="C530" s="584"/>
      <c r="D530" s="584"/>
      <c r="E530" s="584"/>
      <c r="F530" s="584"/>
      <c r="G530" s="584"/>
      <c r="H530" s="584"/>
      <c r="I530" s="584"/>
      <c r="J530" s="584"/>
      <c r="K530" s="584"/>
      <c r="L530" s="584"/>
      <c r="M530" s="584"/>
      <c r="N530" s="584"/>
    </row>
    <row r="531" spans="1:16" ht="19.5" customHeight="1" x14ac:dyDescent="0.35">
      <c r="A531" s="160"/>
    </row>
    <row r="532" spans="1:16" s="167" customFormat="1" ht="40" customHeight="1" x14ac:dyDescent="0.35">
      <c r="B532" s="585" t="s">
        <v>193</v>
      </c>
      <c r="C532" s="586"/>
      <c r="D532" s="587"/>
      <c r="E532" s="581" t="str">
        <f>IF(入力様式【No.12】!$E$2="","",入力様式【No.12】!$E$2)</f>
        <v/>
      </c>
      <c r="F532" s="583"/>
      <c r="G532" s="245"/>
      <c r="H532" s="588"/>
      <c r="I532" s="588"/>
      <c r="J532" s="588"/>
      <c r="K532" s="588"/>
      <c r="L532" s="589"/>
      <c r="M532" s="589"/>
      <c r="N532" s="589"/>
    </row>
    <row r="533" spans="1:16" ht="18.75" customHeight="1" x14ac:dyDescent="0.35">
      <c r="A533" s="160"/>
      <c r="B533" s="191"/>
      <c r="C533" s="191"/>
      <c r="D533" s="191"/>
      <c r="E533" s="191"/>
      <c r="F533" s="191"/>
      <c r="G533" s="162"/>
      <c r="H533" s="160"/>
      <c r="I533" s="160"/>
      <c r="J533" s="160"/>
      <c r="L533" s="160"/>
      <c r="M533" s="160"/>
      <c r="N533" s="160"/>
    </row>
    <row r="534" spans="1:16" s="161" customFormat="1" ht="26" customHeight="1" x14ac:dyDescent="0.35">
      <c r="B534" s="161" t="s">
        <v>30</v>
      </c>
      <c r="E534" s="247"/>
      <c r="F534" s="247"/>
      <c r="G534" s="247"/>
      <c r="H534" s="161" t="s">
        <v>91</v>
      </c>
    </row>
    <row r="535" spans="1:16" s="167" customFormat="1" ht="40" customHeight="1" x14ac:dyDescent="0.35">
      <c r="B535" s="578" t="s">
        <v>32</v>
      </c>
      <c r="C535" s="579"/>
      <c r="D535" s="580"/>
      <c r="E535" s="543" t="str">
        <f>IF(入力様式【No.12】!$F$7="","",入力様式【No.12】!$E$7&amp;入力様式【No.12】!$F$7)</f>
        <v/>
      </c>
      <c r="F535" s="577"/>
      <c r="G535" s="245"/>
      <c r="H535" s="578" t="s">
        <v>40</v>
      </c>
      <c r="I535" s="579"/>
      <c r="J535" s="579"/>
      <c r="K535" s="580"/>
      <c r="L535" s="581" t="str">
        <f>IF(入力様式【No.12】!$E12="","",入力様式【No.12】!$E12)</f>
        <v/>
      </c>
      <c r="M535" s="582"/>
      <c r="N535" s="583"/>
    </row>
    <row r="536" spans="1:16" s="167" customFormat="1" ht="40" customHeight="1" x14ac:dyDescent="0.35">
      <c r="B536" s="578" t="s">
        <v>199</v>
      </c>
      <c r="C536" s="579"/>
      <c r="D536" s="580"/>
      <c r="E536" s="543" t="str">
        <f>IF(入力様式【No.12】!$E$8="","",入力様式【No.12】!$E$8)</f>
        <v/>
      </c>
      <c r="F536" s="577"/>
      <c r="G536" s="245"/>
      <c r="H536" s="521" t="s">
        <v>255</v>
      </c>
      <c r="I536" s="522"/>
      <c r="J536" s="522"/>
      <c r="K536" s="523"/>
      <c r="L536" s="581" t="str">
        <f>IF(入力様式【No.12】!$E13="","",入力様式【No.12】!$E13)</f>
        <v/>
      </c>
      <c r="M536" s="582"/>
      <c r="N536" s="583"/>
    </row>
    <row r="537" spans="1:16" s="167" customFormat="1" ht="40" customHeight="1" x14ac:dyDescent="0.35">
      <c r="B537" s="578" t="s">
        <v>35</v>
      </c>
      <c r="C537" s="579"/>
      <c r="D537" s="580"/>
      <c r="E537" s="543" t="str">
        <f>IF(入力様式【No.12】!$E$9="","",入力様式【No.12】!$E$9)</f>
        <v/>
      </c>
      <c r="F537" s="577"/>
      <c r="G537" s="245"/>
      <c r="H537" s="578" t="s">
        <v>44</v>
      </c>
      <c r="I537" s="579"/>
      <c r="J537" s="579"/>
      <c r="K537" s="580"/>
      <c r="L537" s="581" t="str">
        <f>IF(入力様式【No.12】!$E14="","",入力様式【No.12】!$E14)</f>
        <v/>
      </c>
      <c r="M537" s="582"/>
      <c r="N537" s="583"/>
      <c r="P537" s="246"/>
    </row>
    <row r="538" spans="1:16" ht="23.5" customHeight="1" x14ac:dyDescent="0.35">
      <c r="A538" s="160"/>
      <c r="B538" s="160"/>
      <c r="C538" s="160"/>
      <c r="D538" s="160"/>
      <c r="E538" s="162"/>
      <c r="F538" s="162"/>
      <c r="G538" s="162"/>
      <c r="H538" s="192"/>
      <c r="I538" s="192"/>
      <c r="J538" s="160"/>
      <c r="K538" s="160"/>
      <c r="L538" s="160"/>
      <c r="M538" s="160"/>
      <c r="N538" s="160"/>
    </row>
    <row r="539" spans="1:16" s="161" customFormat="1" ht="26" customHeight="1" x14ac:dyDescent="0.35">
      <c r="B539" s="161" t="s">
        <v>31</v>
      </c>
      <c r="D539" s="247"/>
      <c r="E539" s="247"/>
      <c r="F539" s="247"/>
      <c r="G539" s="247"/>
    </row>
    <row r="540" spans="1:16" s="167" customFormat="1" ht="40" customHeight="1" x14ac:dyDescent="0.35">
      <c r="B540" s="545" t="s">
        <v>99</v>
      </c>
      <c r="C540" s="546"/>
      <c r="D540" s="240" t="s">
        <v>100</v>
      </c>
      <c r="E540" s="566" t="str">
        <f>IF(入力様式【No.12】!$J$7="","",入力様式【No.12】!$J$7)</f>
        <v/>
      </c>
      <c r="F540" s="567"/>
      <c r="G540" s="567"/>
      <c r="H540" s="567"/>
      <c r="I540" s="567"/>
      <c r="J540" s="567"/>
      <c r="K540" s="567"/>
      <c r="L540" s="567"/>
      <c r="M540" s="567"/>
      <c r="N540" s="568"/>
    </row>
    <row r="541" spans="1:16" s="167" customFormat="1" ht="40" customHeight="1" x14ac:dyDescent="0.35">
      <c r="B541" s="547"/>
      <c r="C541" s="548"/>
      <c r="D541" s="240" t="s">
        <v>85</v>
      </c>
      <c r="E541" s="566" t="str">
        <f>IF(入力様式【No.12】!$J$8="","",入力様式【No.12】!$J$8)</f>
        <v/>
      </c>
      <c r="F541" s="567"/>
      <c r="G541" s="567"/>
      <c r="H541" s="567"/>
      <c r="I541" s="567"/>
      <c r="J541" s="567"/>
      <c r="K541" s="567"/>
      <c r="L541" s="567"/>
      <c r="M541" s="567"/>
      <c r="N541" s="568"/>
    </row>
    <row r="542" spans="1:16" s="167" customFormat="1" ht="40" customHeight="1" x14ac:dyDescent="0.35">
      <c r="B542" s="549"/>
      <c r="C542" s="550"/>
      <c r="D542" s="240" t="s">
        <v>86</v>
      </c>
      <c r="E542" s="566" t="str">
        <f>IF(入力様式【No.12】!$J$9="","",入力様式【No.12】!$J$9)</f>
        <v/>
      </c>
      <c r="F542" s="567"/>
      <c r="G542" s="567"/>
      <c r="H542" s="567"/>
      <c r="I542" s="567"/>
      <c r="J542" s="567"/>
      <c r="K542" s="567"/>
      <c r="L542" s="567"/>
      <c r="M542" s="567"/>
      <c r="N542" s="568"/>
    </row>
    <row r="543" spans="1:16" s="167" customFormat="1" ht="40" customHeight="1" x14ac:dyDescent="0.35">
      <c r="B543" s="521" t="s">
        <v>3</v>
      </c>
      <c r="C543" s="522"/>
      <c r="D543" s="523"/>
      <c r="E543" s="566" t="str">
        <f>IF(入力様式【No.12】!$J$10="","",入力様式【No.12】!$J$10)</f>
        <v/>
      </c>
      <c r="F543" s="567"/>
      <c r="G543" s="567"/>
      <c r="H543" s="567"/>
      <c r="I543" s="567"/>
      <c r="J543" s="567"/>
      <c r="K543" s="567"/>
      <c r="L543" s="567"/>
      <c r="M543" s="567"/>
      <c r="N543" s="568"/>
      <c r="P543" s="246"/>
    </row>
    <row r="544" spans="1:16" s="167" customFormat="1" ht="40" customHeight="1" x14ac:dyDescent="0.35">
      <c r="B544" s="569" t="s">
        <v>306</v>
      </c>
      <c r="C544" s="570"/>
      <c r="D544" s="240" t="s">
        <v>102</v>
      </c>
      <c r="E544" s="566" t="str">
        <f>IF(入力様式【No.12】!$J$11="","",入力様式【No.12】!$J$11)</f>
        <v/>
      </c>
      <c r="F544" s="567"/>
      <c r="G544" s="567"/>
      <c r="H544" s="567"/>
      <c r="I544" s="567"/>
      <c r="J544" s="567"/>
      <c r="K544" s="567"/>
      <c r="L544" s="567"/>
      <c r="M544" s="567"/>
      <c r="N544" s="568"/>
      <c r="P544" s="246"/>
    </row>
    <row r="545" spans="1:16" s="167" customFormat="1" ht="40" customHeight="1" x14ac:dyDescent="0.35">
      <c r="B545" s="571"/>
      <c r="C545" s="572"/>
      <c r="D545" s="575" t="s">
        <v>104</v>
      </c>
      <c r="E545" s="505" t="s">
        <v>4</v>
      </c>
      <c r="F545" s="542"/>
      <c r="G545" s="506"/>
      <c r="H545" s="505" t="s">
        <v>41</v>
      </c>
      <c r="I545" s="542"/>
      <c r="J545" s="542"/>
      <c r="K545" s="506"/>
      <c r="L545" s="505" t="s">
        <v>42</v>
      </c>
      <c r="M545" s="542"/>
      <c r="N545" s="506"/>
      <c r="P545" s="246"/>
    </row>
    <row r="546" spans="1:16" s="167" customFormat="1" ht="40" customHeight="1" x14ac:dyDescent="0.35">
      <c r="B546" s="573"/>
      <c r="C546" s="574"/>
      <c r="D546" s="576"/>
      <c r="E546" s="543" t="str">
        <f>IF(入力様式【No.12】!$J$14="","",入力様式【No.12】!$J$14)</f>
        <v/>
      </c>
      <c r="F546" s="544"/>
      <c r="G546" s="577"/>
      <c r="H546" s="543" t="str">
        <f>IF(入力様式【No.12】!$K$14="","",入力様式【No.12】!$K$14)</f>
        <v/>
      </c>
      <c r="I546" s="544"/>
      <c r="J546" s="544"/>
      <c r="K546" s="577"/>
      <c r="L546" s="543" t="str">
        <f>IF(入力様式【No.12】!$L$14="","",入力様式【No.12】!$L$14)</f>
        <v/>
      </c>
      <c r="M546" s="544"/>
      <c r="N546" s="577"/>
    </row>
    <row r="547" spans="1:16" ht="23.5" customHeight="1" x14ac:dyDescent="0.35">
      <c r="A547" s="160"/>
      <c r="B547" s="160"/>
      <c r="C547" s="160"/>
      <c r="D547" s="160"/>
      <c r="E547" s="160"/>
      <c r="F547" s="160"/>
      <c r="G547" s="162"/>
      <c r="H547" s="160"/>
      <c r="I547" s="160"/>
      <c r="J547" s="160"/>
      <c r="K547" s="160"/>
      <c r="L547" s="160"/>
      <c r="M547" s="160"/>
      <c r="N547" s="160"/>
    </row>
    <row r="548" spans="1:16" s="161" customFormat="1" ht="26" customHeight="1" x14ac:dyDescent="0.35">
      <c r="B548" s="161" t="s">
        <v>105</v>
      </c>
      <c r="G548" s="247"/>
    </row>
    <row r="549" spans="1:16" s="167" customFormat="1" ht="40" customHeight="1" x14ac:dyDescent="0.35">
      <c r="B549" s="521" t="s">
        <v>221</v>
      </c>
      <c r="C549" s="522"/>
      <c r="D549" s="523"/>
      <c r="E549" s="539" t="str">
        <f>IF(入力様式【No.12】!$J$16="","",入力様式【No.12】!$J$16)</f>
        <v/>
      </c>
      <c r="F549" s="540"/>
      <c r="G549" s="541"/>
      <c r="H549" s="505" t="s">
        <v>220</v>
      </c>
      <c r="I549" s="542"/>
      <c r="J549" s="542"/>
      <c r="K549" s="506"/>
      <c r="L549" s="543" t="str">
        <f>IF(入力様式【No.12】!$P$12="","",入力様式【No.12】!$P$12)</f>
        <v/>
      </c>
      <c r="M549" s="544"/>
      <c r="N549" s="252" t="s">
        <v>57</v>
      </c>
    </row>
    <row r="550" spans="1:16" s="167" customFormat="1" ht="40" customHeight="1" x14ac:dyDescent="0.35">
      <c r="B550" s="545" t="s">
        <v>51</v>
      </c>
      <c r="C550" s="546"/>
      <c r="D550" s="253"/>
      <c r="E550" s="551" t="s">
        <v>46</v>
      </c>
      <c r="F550" s="552"/>
      <c r="G550" s="552"/>
      <c r="H550" s="553"/>
      <c r="I550" s="554" t="s">
        <v>52</v>
      </c>
      <c r="J550" s="551" t="s">
        <v>53</v>
      </c>
      <c r="K550" s="552"/>
      <c r="L550" s="552"/>
      <c r="M550" s="552"/>
      <c r="N550" s="553"/>
    </row>
    <row r="551" spans="1:16" s="167" customFormat="1" ht="40" customHeight="1" x14ac:dyDescent="0.35">
      <c r="B551" s="547"/>
      <c r="C551" s="548"/>
      <c r="D551" s="240" t="s">
        <v>58</v>
      </c>
      <c r="E551" s="557" t="str">
        <f>IF(入力様式【No.12】!$J$18="","",入力様式【No.12】!$J$18)</f>
        <v/>
      </c>
      <c r="F551" s="558"/>
      <c r="G551" s="558"/>
      <c r="H551" s="559"/>
      <c r="I551" s="555"/>
      <c r="J551" s="560" t="str">
        <f>IF(入力様式【No.12】!$L$18="","",入力様式【No.12】!$L$18)</f>
        <v/>
      </c>
      <c r="K551" s="561"/>
      <c r="L551" s="561"/>
      <c r="M551" s="561"/>
      <c r="N551" s="562"/>
    </row>
    <row r="552" spans="1:16" s="167" customFormat="1" ht="40" customHeight="1" x14ac:dyDescent="0.35">
      <c r="B552" s="549"/>
      <c r="C552" s="550"/>
      <c r="D552" s="240" t="s">
        <v>60</v>
      </c>
      <c r="E552" s="563" t="str">
        <f>IF(入力様式【No.12】!$J$19="","",入力様式【No.12】!$J$19)</f>
        <v/>
      </c>
      <c r="F552" s="564"/>
      <c r="G552" s="564"/>
      <c r="H552" s="565"/>
      <c r="I552" s="556"/>
      <c r="J552" s="563" t="str">
        <f>IF(入力様式【No.12】!$L$19="","",入力様式【No.12】!$L$19)</f>
        <v/>
      </c>
      <c r="K552" s="564"/>
      <c r="L552" s="564"/>
      <c r="M552" s="564"/>
      <c r="N552" s="565"/>
    </row>
    <row r="553" spans="1:16" s="167" customFormat="1" ht="40" customHeight="1" x14ac:dyDescent="0.35">
      <c r="B553" s="521" t="s">
        <v>61</v>
      </c>
      <c r="C553" s="522"/>
      <c r="D553" s="523"/>
      <c r="E553" s="524" t="str">
        <f>IF(入力様式【No.12】!$J$20="","",入力様式【No.12】!$J$20)</f>
        <v/>
      </c>
      <c r="F553" s="525"/>
      <c r="G553" s="256" t="s">
        <v>57</v>
      </c>
      <c r="H553" s="521" t="s">
        <v>62</v>
      </c>
      <c r="I553" s="522"/>
      <c r="J553" s="522"/>
      <c r="K553" s="523"/>
      <c r="L553" s="526" t="str">
        <f>IF(入力様式【No.12】!$J$21="","",入力様式【No.12】!$J$21)</f>
        <v/>
      </c>
      <c r="M553" s="527"/>
      <c r="N553" s="254" t="s">
        <v>74</v>
      </c>
    </row>
    <row r="554" spans="1:16" ht="23.5" customHeight="1" x14ac:dyDescent="0.35">
      <c r="A554" s="160"/>
      <c r="B554" s="160"/>
      <c r="C554" s="160"/>
      <c r="D554" s="160"/>
      <c r="E554" s="160"/>
      <c r="F554" s="160"/>
      <c r="G554" s="162"/>
      <c r="H554" s="160"/>
      <c r="I554" s="160"/>
      <c r="J554" s="160"/>
      <c r="K554" s="160"/>
      <c r="L554" s="160"/>
      <c r="M554" s="160"/>
      <c r="N554" s="160"/>
    </row>
    <row r="555" spans="1:16" s="161" customFormat="1" ht="26" customHeight="1" x14ac:dyDescent="0.35">
      <c r="B555" s="161" t="s">
        <v>260</v>
      </c>
      <c r="G555" s="247"/>
    </row>
    <row r="556" spans="1:16" s="167" customFormat="1" ht="40" customHeight="1" x14ac:dyDescent="0.35">
      <c r="B556" s="528" t="s">
        <v>307</v>
      </c>
      <c r="C556" s="529"/>
      <c r="D556" s="530"/>
      <c r="E556" s="531" t="str">
        <f>IF(入力様式【No.12】!$E$16="","",入力様式【No.12】!$E$16)</f>
        <v/>
      </c>
      <c r="F556" s="532"/>
      <c r="G556" s="533"/>
      <c r="H556" s="534" t="str">
        <f>IF(入力様式【No.12】!$N$10="","",入力様式【No.12】!$N$10)</f>
        <v/>
      </c>
      <c r="I556" s="535"/>
      <c r="J556" s="535"/>
      <c r="K556" s="536"/>
      <c r="L556" s="537" t="str">
        <f>IF(入力様式【No.12】!$P$10="","",入力様式【No.12】!$P$10)</f>
        <v/>
      </c>
      <c r="M556" s="538"/>
      <c r="N556" s="250" t="str">
        <f>IFERROR(IF($E556="計画生産量に基づいて算出",入力様式【No.12】!$R$10,"日"),"")</f>
        <v>日</v>
      </c>
      <c r="O556" s="246"/>
    </row>
    <row r="557" spans="1:16" s="167" customFormat="1" ht="40" customHeight="1" x14ac:dyDescent="0.35">
      <c r="B557" s="489" t="s">
        <v>256</v>
      </c>
      <c r="C557" s="490"/>
      <c r="D557" s="491"/>
      <c r="E557" s="495" t="str">
        <f>IF(入力様式【No.12】!$P$7="","",入力様式【No.12】!$P$7)</f>
        <v/>
      </c>
      <c r="F557" s="496"/>
      <c r="G557" s="497"/>
      <c r="H557" s="501" t="s">
        <v>43</v>
      </c>
      <c r="I557" s="502"/>
      <c r="J557" s="505" t="str">
        <f>IF(入力様式【No.12】!$O$13="","",入力様式【No.12】!$O$13)</f>
        <v/>
      </c>
      <c r="K557" s="506"/>
      <c r="L557" s="507" t="str">
        <f>IF(入力様式【No.12】!$P$13="","",入力様式【No.12】!$P$13)</f>
        <v/>
      </c>
      <c r="M557" s="508"/>
      <c r="N557" s="251" t="str">
        <f>N556</f>
        <v>日</v>
      </c>
    </row>
    <row r="558" spans="1:16" s="167" customFormat="1" ht="40" customHeight="1" x14ac:dyDescent="0.35">
      <c r="B558" s="492"/>
      <c r="C558" s="493"/>
      <c r="D558" s="494"/>
      <c r="E558" s="498"/>
      <c r="F558" s="499"/>
      <c r="G558" s="500"/>
      <c r="H558" s="503"/>
      <c r="I558" s="504"/>
      <c r="J558" s="505" t="str">
        <f>IF(入力様式【No.12】!$O$14="","",入力様式【No.12】!$O$14)</f>
        <v/>
      </c>
      <c r="K558" s="506"/>
      <c r="L558" s="507">
        <f>IF(入力様式【No.12】!$P$14="","",入力様式【No.12】!$P$14)</f>
        <v>0</v>
      </c>
      <c r="M558" s="508"/>
      <c r="N558" s="251" t="str">
        <f>N557</f>
        <v>日</v>
      </c>
    </row>
    <row r="559" spans="1:16" ht="23.5" customHeight="1" x14ac:dyDescent="0.35">
      <c r="A559" s="160"/>
      <c r="B559" s="160"/>
      <c r="C559" s="160"/>
      <c r="D559" s="160"/>
      <c r="E559" s="160"/>
      <c r="H559" s="160"/>
      <c r="I559" s="160"/>
      <c r="J559" s="160"/>
      <c r="K559" s="160"/>
      <c r="L559" s="160"/>
      <c r="M559" s="160"/>
      <c r="N559" s="160"/>
    </row>
    <row r="560" spans="1:16" s="161" customFormat="1" ht="26" customHeight="1" x14ac:dyDescent="0.35">
      <c r="B560" s="161" t="s">
        <v>107</v>
      </c>
      <c r="E560" s="247"/>
      <c r="F560" s="247"/>
      <c r="G560" s="247"/>
    </row>
    <row r="561" spans="1:16" ht="25.5" customHeight="1" x14ac:dyDescent="0.35">
      <c r="A561" s="160"/>
      <c r="B561" s="509" t="s">
        <v>108</v>
      </c>
      <c r="C561" s="510"/>
      <c r="D561" s="510"/>
      <c r="E561" s="510"/>
      <c r="F561" s="510"/>
      <c r="G561" s="511"/>
      <c r="H561" s="515" t="str">
        <f>IF(入力様式【No.12】!$P$17="","",入力様式【No.12】!$P$17)</f>
        <v/>
      </c>
      <c r="I561" s="516"/>
      <c r="J561" s="516"/>
      <c r="K561" s="516"/>
      <c r="L561" s="517"/>
      <c r="M561" s="456" t="str">
        <f>IF(入力様式【No.12】!$Q$17="","",入力様式【No.12】!$Q$17)</f>
        <v/>
      </c>
      <c r="N561" s="457"/>
    </row>
    <row r="562" spans="1:16" ht="25.5" customHeight="1" x14ac:dyDescent="0.35">
      <c r="A562" s="160"/>
      <c r="B562" s="512"/>
      <c r="C562" s="513"/>
      <c r="D562" s="513"/>
      <c r="E562" s="513"/>
      <c r="F562" s="513"/>
      <c r="G562" s="514"/>
      <c r="H562" s="518"/>
      <c r="I562" s="519"/>
      <c r="J562" s="519"/>
      <c r="K562" s="519"/>
      <c r="L562" s="520"/>
      <c r="M562" s="458"/>
      <c r="N562" s="459"/>
    </row>
    <row r="563" spans="1:16" ht="19.5" customHeight="1" x14ac:dyDescent="0.35">
      <c r="A563" s="160"/>
      <c r="B563" s="160"/>
      <c r="C563" s="160"/>
      <c r="D563" s="160"/>
      <c r="E563" s="160"/>
      <c r="F563" s="160"/>
      <c r="H563" s="160"/>
      <c r="I563" s="160"/>
      <c r="J563" s="160"/>
      <c r="K563" s="160"/>
      <c r="L563" s="160"/>
      <c r="M563" s="197"/>
      <c r="N563" s="197"/>
    </row>
    <row r="564" spans="1:16" s="161" customFormat="1" ht="26" customHeight="1" x14ac:dyDescent="0.35">
      <c r="B564" s="161" t="s">
        <v>249</v>
      </c>
      <c r="E564" s="247"/>
      <c r="F564" s="247"/>
      <c r="G564" s="247"/>
      <c r="H564" s="248"/>
      <c r="I564" s="248"/>
      <c r="J564" s="248"/>
      <c r="K564" s="248"/>
      <c r="L564" s="248"/>
    </row>
    <row r="565" spans="1:16" ht="25.5" customHeight="1" x14ac:dyDescent="0.35">
      <c r="A565" s="160"/>
      <c r="B565" s="455" t="s">
        <v>228</v>
      </c>
      <c r="C565" s="455"/>
      <c r="D565" s="455"/>
      <c r="E565" s="455"/>
      <c r="F565" s="455"/>
      <c r="G565" s="455"/>
      <c r="H565" s="485" t="str">
        <f>IF(入力様式【No.12】!$P$19="","",入力様式【No.12】!$P$19)</f>
        <v/>
      </c>
      <c r="I565" s="485"/>
      <c r="J565" s="485"/>
      <c r="K565" s="485"/>
      <c r="L565" s="486"/>
      <c r="M565" s="456" t="str">
        <f>IF(入力様式【No.12】!$Q$19="","",入力様式【No.12】!$Q$19)</f>
        <v/>
      </c>
      <c r="N565" s="457"/>
    </row>
    <row r="566" spans="1:16" ht="25.5" customHeight="1" x14ac:dyDescent="0.35">
      <c r="A566" s="160"/>
      <c r="B566" s="455"/>
      <c r="C566" s="455"/>
      <c r="D566" s="455"/>
      <c r="E566" s="455"/>
      <c r="F566" s="455"/>
      <c r="G566" s="455"/>
      <c r="H566" s="487"/>
      <c r="I566" s="487"/>
      <c r="J566" s="487"/>
      <c r="K566" s="487"/>
      <c r="L566" s="488"/>
      <c r="M566" s="458"/>
      <c r="N566" s="459"/>
    </row>
    <row r="567" spans="1:16" ht="19.5" customHeight="1" x14ac:dyDescent="0.35">
      <c r="A567" s="160"/>
      <c r="B567" s="160"/>
      <c r="C567" s="160"/>
      <c r="D567" s="160"/>
      <c r="E567" s="199"/>
      <c r="F567" s="199"/>
      <c r="H567" s="160"/>
      <c r="I567" s="160"/>
      <c r="J567" s="160"/>
      <c r="K567" s="160"/>
      <c r="L567" s="160"/>
      <c r="M567" s="160"/>
      <c r="N567" s="160"/>
    </row>
    <row r="568" spans="1:16" s="161" customFormat="1" ht="26" customHeight="1" thickBot="1" x14ac:dyDescent="0.4">
      <c r="B568" s="161" t="s">
        <v>250</v>
      </c>
      <c r="G568" s="247"/>
      <c r="P568" s="249"/>
    </row>
    <row r="569" spans="1:16" ht="25.5" customHeight="1" x14ac:dyDescent="0.35">
      <c r="A569" s="160"/>
      <c r="B569" s="469" t="s">
        <v>251</v>
      </c>
      <c r="C569" s="470"/>
      <c r="D569" s="470"/>
      <c r="E569" s="470"/>
      <c r="F569" s="470"/>
      <c r="G569" s="471"/>
      <c r="H569" s="475" t="str">
        <f>入力様式【No.12】!$U$7</f>
        <v/>
      </c>
      <c r="I569" s="476"/>
      <c r="J569" s="476"/>
      <c r="K569" s="476"/>
      <c r="L569" s="477"/>
      <c r="M569" s="481" t="str">
        <f>IF(H569="","","kl")</f>
        <v/>
      </c>
      <c r="N569" s="482"/>
    </row>
    <row r="570" spans="1:16" ht="25.5" customHeight="1" thickBot="1" x14ac:dyDescent="0.4">
      <c r="A570" s="160"/>
      <c r="B570" s="472"/>
      <c r="C570" s="473"/>
      <c r="D570" s="473"/>
      <c r="E570" s="473"/>
      <c r="F570" s="473"/>
      <c r="G570" s="474"/>
      <c r="H570" s="478"/>
      <c r="I570" s="479"/>
      <c r="J570" s="479"/>
      <c r="K570" s="479"/>
      <c r="L570" s="480"/>
      <c r="M570" s="483"/>
      <c r="N570" s="484"/>
    </row>
    <row r="571" spans="1:16" ht="19.5" customHeight="1" x14ac:dyDescent="0.35">
      <c r="A571" s="160"/>
      <c r="B571" s="160"/>
      <c r="C571" s="160"/>
      <c r="D571" s="160"/>
      <c r="E571" s="160"/>
      <c r="F571" s="160"/>
      <c r="G571" s="162"/>
      <c r="H571" s="160"/>
      <c r="I571" s="160"/>
      <c r="J571" s="160"/>
      <c r="K571" s="160"/>
      <c r="L571" s="160"/>
      <c r="M571" s="160"/>
      <c r="N571" s="160"/>
    </row>
    <row r="572" spans="1:16" s="161" customFormat="1" ht="26" customHeight="1" x14ac:dyDescent="0.35">
      <c r="B572" s="161" t="s">
        <v>55</v>
      </c>
      <c r="G572" s="247"/>
    </row>
    <row r="573" spans="1:16" ht="18.75" customHeight="1" x14ac:dyDescent="0.35">
      <c r="A573" s="160"/>
      <c r="B573" s="460" t="str">
        <f>IF(入力様式【No.12】!$S$18="","",入力様式【No.12】!$S$18)</f>
        <v/>
      </c>
      <c r="C573" s="461"/>
      <c r="D573" s="461"/>
      <c r="E573" s="461"/>
      <c r="F573" s="461"/>
      <c r="G573" s="461"/>
      <c r="H573" s="461"/>
      <c r="I573" s="461"/>
      <c r="J573" s="461"/>
      <c r="K573" s="461"/>
      <c r="L573" s="461"/>
      <c r="M573" s="461"/>
      <c r="N573" s="462"/>
    </row>
    <row r="574" spans="1:16" ht="18.75" customHeight="1" x14ac:dyDescent="0.35">
      <c r="A574" s="160"/>
      <c r="B574" s="463"/>
      <c r="C574" s="464"/>
      <c r="D574" s="464"/>
      <c r="E574" s="464"/>
      <c r="F574" s="464"/>
      <c r="G574" s="464"/>
      <c r="H574" s="464"/>
      <c r="I574" s="464"/>
      <c r="J574" s="464"/>
      <c r="K574" s="464"/>
      <c r="L574" s="464"/>
      <c r="M574" s="464"/>
      <c r="N574" s="465"/>
    </row>
    <row r="575" spans="1:16" ht="18.75" customHeight="1" x14ac:dyDescent="0.35">
      <c r="A575" s="160"/>
      <c r="B575" s="466"/>
      <c r="C575" s="467"/>
      <c r="D575" s="467"/>
      <c r="E575" s="467"/>
      <c r="F575" s="467"/>
      <c r="G575" s="467"/>
      <c r="H575" s="467"/>
      <c r="I575" s="467"/>
      <c r="J575" s="467"/>
      <c r="K575" s="467"/>
      <c r="L575" s="467"/>
      <c r="M575" s="467"/>
      <c r="N575" s="468"/>
    </row>
    <row r="576" spans="1:16" ht="18.75" customHeight="1" x14ac:dyDescent="0.35">
      <c r="A576" s="160"/>
      <c r="B576" s="160"/>
      <c r="C576" s="160"/>
      <c r="D576" s="160"/>
      <c r="E576" s="160"/>
      <c r="F576" s="160"/>
      <c r="G576" s="162"/>
      <c r="H576" s="160"/>
      <c r="I576" s="160"/>
      <c r="J576" s="160"/>
      <c r="K576" s="160"/>
      <c r="L576" s="160"/>
      <c r="M576" s="160"/>
      <c r="N576" s="160"/>
    </row>
    <row r="577" spans="1:14" ht="18.75" customHeight="1" x14ac:dyDescent="0.35">
      <c r="A577" s="160"/>
      <c r="B577" s="160"/>
      <c r="C577" s="160"/>
      <c r="D577" s="160"/>
      <c r="E577" s="160"/>
      <c r="F577" s="162"/>
      <c r="G577" s="162"/>
      <c r="H577" s="160"/>
      <c r="I577" s="160"/>
      <c r="J577" s="160"/>
      <c r="K577" s="160"/>
      <c r="L577" s="160"/>
      <c r="M577" s="160"/>
      <c r="N577" s="160"/>
    </row>
    <row r="578" spans="1:14" ht="18.75" customHeight="1" x14ac:dyDescent="0.35">
      <c r="A578" s="160"/>
      <c r="B578" s="160"/>
      <c r="C578" s="160"/>
      <c r="D578" s="160"/>
      <c r="E578" s="160"/>
      <c r="F578" s="162"/>
      <c r="G578" s="162"/>
      <c r="H578" s="160"/>
      <c r="I578" s="160"/>
      <c r="J578" s="160"/>
      <c r="K578" s="160"/>
      <c r="L578" s="160"/>
      <c r="M578" s="160"/>
      <c r="N578" s="160"/>
    </row>
    <row r="579" spans="1:14" ht="18.75" customHeight="1" x14ac:dyDescent="0.35">
      <c r="A579" s="160"/>
      <c r="B579" s="160"/>
      <c r="C579" s="160"/>
      <c r="D579" s="160"/>
      <c r="E579" s="160"/>
      <c r="F579" s="162"/>
      <c r="G579" s="162"/>
      <c r="H579" s="160"/>
      <c r="I579" s="160"/>
      <c r="J579" s="160"/>
      <c r="K579" s="160"/>
      <c r="L579" s="160"/>
      <c r="M579" s="160"/>
      <c r="N579" s="160"/>
    </row>
    <row r="580" spans="1:14" ht="18.75" customHeight="1" x14ac:dyDescent="0.35">
      <c r="A580" s="160"/>
      <c r="B580" s="160"/>
      <c r="C580" s="160"/>
      <c r="D580" s="160"/>
      <c r="E580" s="160"/>
      <c r="F580" s="162"/>
      <c r="G580" s="162"/>
      <c r="H580" s="160"/>
      <c r="I580" s="160"/>
      <c r="J580" s="160"/>
      <c r="K580" s="160"/>
      <c r="L580" s="160"/>
      <c r="M580" s="160"/>
      <c r="N580" s="160"/>
    </row>
    <row r="581" spans="1:14" ht="18.75" customHeight="1" x14ac:dyDescent="0.35">
      <c r="A581" s="160"/>
      <c r="B581" s="160"/>
      <c r="C581" s="160"/>
      <c r="D581" s="160"/>
      <c r="E581" s="160"/>
      <c r="F581" s="162"/>
      <c r="G581" s="162"/>
      <c r="H581" s="160"/>
      <c r="I581" s="160"/>
      <c r="J581" s="160"/>
      <c r="K581" s="160"/>
      <c r="L581" s="160"/>
      <c r="M581" s="160"/>
      <c r="N581" s="160"/>
    </row>
    <row r="582" spans="1:14" ht="18.75" customHeight="1" x14ac:dyDescent="0.35">
      <c r="A582" s="160"/>
      <c r="B582" s="160"/>
      <c r="C582" s="160"/>
      <c r="D582" s="160"/>
      <c r="E582" s="160"/>
      <c r="F582" s="162"/>
      <c r="G582" s="162"/>
      <c r="H582" s="160"/>
      <c r="I582" s="160"/>
      <c r="J582" s="160"/>
      <c r="K582" s="160"/>
      <c r="L582" s="160"/>
      <c r="M582" s="160"/>
      <c r="N582" s="160"/>
    </row>
    <row r="583" spans="1:14" ht="18.75" customHeight="1" x14ac:dyDescent="0.35">
      <c r="A583" s="160"/>
      <c r="B583" s="160"/>
      <c r="C583" s="160"/>
      <c r="D583" s="160"/>
      <c r="E583" s="160"/>
      <c r="F583" s="162"/>
      <c r="G583" s="162"/>
      <c r="H583" s="160"/>
      <c r="I583" s="160"/>
      <c r="J583" s="160"/>
      <c r="K583" s="160"/>
      <c r="L583" s="160"/>
      <c r="M583" s="160"/>
      <c r="N583" s="160"/>
    </row>
    <row r="584" spans="1:14" ht="18.75" customHeight="1" x14ac:dyDescent="0.35">
      <c r="A584" s="160"/>
      <c r="B584" s="160"/>
      <c r="C584" s="160"/>
      <c r="D584" s="160"/>
      <c r="E584" s="160"/>
      <c r="F584" s="162"/>
      <c r="G584" s="162"/>
      <c r="H584" s="160"/>
      <c r="I584" s="160"/>
      <c r="J584" s="160"/>
      <c r="K584" s="160"/>
      <c r="L584" s="160"/>
      <c r="M584" s="160"/>
      <c r="N584" s="160"/>
    </row>
    <row r="585" spans="1:14" ht="18.75" customHeight="1" x14ac:dyDescent="0.35">
      <c r="A585" s="160"/>
      <c r="B585" s="160"/>
      <c r="C585" s="160"/>
      <c r="D585" s="160"/>
      <c r="E585" s="160"/>
      <c r="F585" s="162"/>
      <c r="G585" s="162"/>
      <c r="H585" s="160"/>
      <c r="I585" s="160"/>
      <c r="J585" s="160"/>
      <c r="K585" s="160"/>
      <c r="L585" s="160"/>
      <c r="M585" s="160"/>
      <c r="N585" s="160"/>
    </row>
    <row r="586" spans="1:14" ht="18.75" customHeight="1" x14ac:dyDescent="0.35">
      <c r="A586" s="160"/>
      <c r="B586" s="160"/>
      <c r="C586" s="160"/>
      <c r="D586" s="160"/>
      <c r="E586" s="160"/>
      <c r="F586" s="162"/>
      <c r="G586" s="162"/>
      <c r="H586" s="160"/>
      <c r="I586" s="160"/>
      <c r="J586" s="160"/>
      <c r="K586" s="160"/>
      <c r="L586" s="160"/>
      <c r="M586" s="160"/>
      <c r="N586" s="160"/>
    </row>
    <row r="587" spans="1:14" ht="18.75" customHeight="1" x14ac:dyDescent="0.35">
      <c r="A587" s="160"/>
      <c r="B587" s="160"/>
      <c r="C587" s="160"/>
      <c r="D587" s="160"/>
      <c r="E587" s="160"/>
      <c r="F587" s="162"/>
      <c r="G587" s="162"/>
      <c r="H587" s="160"/>
      <c r="I587" s="160"/>
      <c r="J587" s="160"/>
      <c r="K587" s="160"/>
      <c r="L587" s="160"/>
      <c r="M587" s="160"/>
      <c r="N587" s="160"/>
    </row>
    <row r="588" spans="1:14" ht="18.75" customHeight="1" x14ac:dyDescent="0.35">
      <c r="A588" s="160"/>
      <c r="B588" s="160"/>
      <c r="C588" s="160"/>
      <c r="D588" s="160"/>
      <c r="E588" s="160"/>
      <c r="F588" s="162"/>
      <c r="G588" s="162"/>
      <c r="H588" s="160"/>
      <c r="I588" s="160"/>
      <c r="J588" s="160"/>
      <c r="K588" s="160"/>
      <c r="L588" s="160"/>
      <c r="M588" s="160"/>
      <c r="N588" s="160"/>
    </row>
    <row r="589" spans="1:14" ht="18.75" customHeight="1" x14ac:dyDescent="0.35">
      <c r="A589" s="160"/>
      <c r="B589" s="160"/>
      <c r="C589" s="160"/>
      <c r="D589" s="160"/>
      <c r="E589" s="160"/>
      <c r="F589" s="162"/>
      <c r="G589" s="162"/>
      <c r="H589" s="160"/>
      <c r="I589" s="160"/>
      <c r="J589" s="160"/>
      <c r="K589" s="160"/>
      <c r="L589" s="160"/>
      <c r="M589" s="160"/>
      <c r="N589" s="160"/>
    </row>
    <row r="590" spans="1:14" ht="18.75" customHeight="1" x14ac:dyDescent="0.35">
      <c r="A590" s="160"/>
      <c r="B590" s="160"/>
      <c r="C590" s="160"/>
      <c r="D590" s="160"/>
      <c r="E590" s="160"/>
      <c r="F590" s="162"/>
      <c r="G590" s="162"/>
      <c r="H590" s="160"/>
      <c r="I590" s="160"/>
      <c r="J590" s="160"/>
      <c r="K590" s="160"/>
      <c r="L590" s="160"/>
      <c r="M590" s="160"/>
      <c r="N590" s="160"/>
    </row>
    <row r="591" spans="1:14" ht="18.75" customHeight="1" x14ac:dyDescent="0.35">
      <c r="A591" s="160"/>
      <c r="B591" s="160"/>
      <c r="C591" s="160"/>
      <c r="D591" s="160"/>
      <c r="E591" s="160"/>
      <c r="F591" s="162"/>
      <c r="G591" s="162"/>
      <c r="H591" s="160"/>
      <c r="I591" s="160"/>
      <c r="J591" s="160"/>
      <c r="K591" s="160"/>
      <c r="L591" s="160"/>
      <c r="M591" s="160"/>
      <c r="N591" s="160"/>
    </row>
    <row r="592" spans="1:14" ht="18.75" customHeight="1" x14ac:dyDescent="0.35">
      <c r="A592" s="160"/>
      <c r="B592" s="160"/>
      <c r="C592" s="160"/>
      <c r="D592" s="160"/>
      <c r="E592" s="160"/>
      <c r="F592" s="162"/>
      <c r="G592" s="162"/>
      <c r="H592" s="160"/>
      <c r="I592" s="160"/>
      <c r="J592" s="160"/>
      <c r="K592" s="160"/>
      <c r="L592" s="160"/>
      <c r="M592" s="160"/>
      <c r="N592" s="160"/>
    </row>
    <row r="593" spans="1:14" ht="18.75" customHeight="1" x14ac:dyDescent="0.35">
      <c r="A593" s="160"/>
      <c r="B593" s="160"/>
      <c r="C593" s="160"/>
      <c r="D593" s="160"/>
      <c r="E593" s="160"/>
      <c r="F593" s="162"/>
      <c r="G593" s="162"/>
      <c r="H593" s="160"/>
      <c r="I593" s="160"/>
      <c r="J593" s="160"/>
      <c r="K593" s="160"/>
      <c r="L593" s="160"/>
      <c r="M593" s="160"/>
      <c r="N593" s="160"/>
    </row>
    <row r="594" spans="1:14" ht="18.75" customHeight="1" x14ac:dyDescent="0.35">
      <c r="A594" s="160"/>
      <c r="B594" s="160"/>
      <c r="C594" s="160"/>
      <c r="D594" s="160"/>
      <c r="E594" s="160"/>
      <c r="F594" s="162"/>
      <c r="G594" s="162"/>
      <c r="H594" s="160"/>
      <c r="I594" s="160"/>
      <c r="J594" s="160"/>
      <c r="K594" s="160"/>
      <c r="L594" s="160"/>
      <c r="M594" s="160"/>
      <c r="N594" s="160"/>
    </row>
    <row r="595" spans="1:14" ht="18.75" customHeight="1" x14ac:dyDescent="0.35">
      <c r="A595" s="160"/>
      <c r="B595" s="160"/>
      <c r="C595" s="160"/>
      <c r="D595" s="160"/>
      <c r="E595" s="160"/>
      <c r="F595" s="162"/>
      <c r="G595" s="162"/>
      <c r="H595" s="160"/>
      <c r="I595" s="160"/>
      <c r="J595" s="160"/>
      <c r="K595" s="160"/>
      <c r="L595" s="160"/>
      <c r="M595" s="160"/>
      <c r="N595" s="160"/>
    </row>
    <row r="596" spans="1:14" ht="18.75" customHeight="1" x14ac:dyDescent="0.35">
      <c r="A596" s="160"/>
      <c r="B596" s="160"/>
      <c r="C596" s="160"/>
      <c r="D596" s="160"/>
      <c r="E596" s="160"/>
      <c r="F596" s="162"/>
      <c r="G596" s="162"/>
      <c r="H596" s="160"/>
      <c r="I596" s="160"/>
      <c r="J596" s="160"/>
      <c r="K596" s="160"/>
      <c r="L596" s="160"/>
      <c r="M596" s="160"/>
      <c r="N596" s="160"/>
    </row>
    <row r="597" spans="1:14" ht="18.75" customHeight="1" x14ac:dyDescent="0.35">
      <c r="A597" s="160"/>
      <c r="B597" s="160"/>
      <c r="C597" s="160"/>
      <c r="D597" s="160"/>
      <c r="E597" s="160"/>
      <c r="F597" s="162"/>
      <c r="G597" s="162"/>
      <c r="H597" s="160"/>
      <c r="I597" s="160"/>
      <c r="J597" s="160"/>
      <c r="K597" s="160"/>
      <c r="L597" s="160"/>
      <c r="M597" s="160"/>
      <c r="N597" s="160"/>
    </row>
    <row r="598" spans="1:14" ht="18.75" customHeight="1" x14ac:dyDescent="0.35">
      <c r="A598" s="160"/>
      <c r="B598" s="160"/>
      <c r="C598" s="160"/>
      <c r="D598" s="160"/>
      <c r="E598" s="160"/>
      <c r="F598" s="162"/>
      <c r="G598" s="162"/>
      <c r="H598" s="160"/>
      <c r="I598" s="160"/>
      <c r="J598" s="160"/>
      <c r="K598" s="160"/>
      <c r="L598" s="160"/>
      <c r="M598" s="160"/>
      <c r="N598" s="160"/>
    </row>
    <row r="599" spans="1:14" ht="18.75" customHeight="1" x14ac:dyDescent="0.35">
      <c r="A599" s="160"/>
      <c r="B599" s="160"/>
      <c r="C599" s="160"/>
      <c r="D599" s="160"/>
      <c r="E599" s="160"/>
      <c r="F599" s="162"/>
      <c r="G599" s="162"/>
      <c r="H599" s="160"/>
      <c r="I599" s="160"/>
      <c r="J599" s="160"/>
      <c r="K599" s="160"/>
      <c r="L599" s="160"/>
      <c r="M599" s="160"/>
      <c r="N599" s="160"/>
    </row>
    <row r="600" spans="1:14" ht="18.75" customHeight="1" x14ac:dyDescent="0.35">
      <c r="A600" s="160"/>
      <c r="B600" s="160"/>
      <c r="C600" s="160"/>
      <c r="D600" s="160"/>
      <c r="E600" s="160"/>
      <c r="F600" s="162"/>
      <c r="G600" s="162"/>
      <c r="H600" s="160"/>
      <c r="I600" s="160"/>
      <c r="J600" s="160"/>
      <c r="K600" s="160"/>
      <c r="L600" s="160"/>
      <c r="M600" s="160"/>
      <c r="N600" s="160"/>
    </row>
    <row r="601" spans="1:14" ht="18.75" customHeight="1" x14ac:dyDescent="0.35">
      <c r="A601" s="160"/>
      <c r="B601" s="160"/>
      <c r="C601" s="160"/>
      <c r="D601" s="160"/>
      <c r="E601" s="160"/>
      <c r="F601" s="162"/>
      <c r="G601" s="162"/>
      <c r="H601" s="160"/>
      <c r="I601" s="160"/>
      <c r="J601" s="160"/>
      <c r="K601" s="160"/>
      <c r="L601" s="160"/>
      <c r="M601" s="160"/>
      <c r="N601" s="160"/>
    </row>
    <row r="602" spans="1:14" ht="18.75" customHeight="1" x14ac:dyDescent="0.35">
      <c r="A602" s="160"/>
      <c r="B602" s="160"/>
      <c r="C602" s="160"/>
      <c r="D602" s="160"/>
      <c r="E602" s="160"/>
      <c r="F602" s="162"/>
      <c r="G602" s="162"/>
      <c r="H602" s="160"/>
      <c r="I602" s="160"/>
      <c r="J602" s="160"/>
      <c r="K602" s="160"/>
      <c r="L602" s="160"/>
      <c r="M602" s="160"/>
      <c r="N602" s="160"/>
    </row>
    <row r="603" spans="1:14" ht="18.75" customHeight="1" x14ac:dyDescent="0.35">
      <c r="A603" s="160"/>
      <c r="B603" s="160"/>
      <c r="C603" s="160"/>
      <c r="D603" s="160"/>
      <c r="E603" s="160"/>
      <c r="F603" s="162"/>
      <c r="G603" s="162"/>
      <c r="H603" s="160"/>
      <c r="I603" s="160"/>
      <c r="J603" s="160"/>
      <c r="K603" s="160"/>
      <c r="L603" s="160"/>
      <c r="M603" s="160"/>
      <c r="N603" s="160"/>
    </row>
    <row r="604" spans="1:14" ht="18.75" customHeight="1" x14ac:dyDescent="0.35">
      <c r="A604" s="160"/>
      <c r="B604" s="160"/>
      <c r="C604" s="160"/>
      <c r="D604" s="160"/>
      <c r="E604" s="160"/>
      <c r="F604" s="162"/>
      <c r="G604" s="162"/>
      <c r="H604" s="160"/>
      <c r="I604" s="160"/>
      <c r="J604" s="160"/>
      <c r="K604" s="160"/>
      <c r="L604" s="160"/>
      <c r="M604" s="160"/>
      <c r="N604" s="160"/>
    </row>
    <row r="605" spans="1:14" ht="18.75" customHeight="1" x14ac:dyDescent="0.35">
      <c r="A605" s="160"/>
      <c r="B605" s="160"/>
      <c r="C605" s="160"/>
      <c r="D605" s="160"/>
      <c r="E605" s="160"/>
      <c r="F605" s="162"/>
      <c r="G605" s="162"/>
      <c r="H605" s="160"/>
      <c r="I605" s="160"/>
      <c r="J605" s="160"/>
      <c r="K605" s="160"/>
      <c r="L605" s="160"/>
      <c r="M605" s="160"/>
      <c r="N605" s="160"/>
    </row>
    <row r="606" spans="1:14" ht="18.75" customHeight="1" x14ac:dyDescent="0.35">
      <c r="A606" s="160"/>
      <c r="B606" s="160"/>
      <c r="C606" s="160"/>
      <c r="D606" s="160"/>
      <c r="E606" s="160"/>
      <c r="F606" s="162"/>
      <c r="G606" s="162"/>
      <c r="H606" s="160"/>
      <c r="I606" s="160"/>
      <c r="J606" s="160"/>
      <c r="K606" s="160"/>
      <c r="L606" s="160"/>
      <c r="M606" s="160"/>
      <c r="N606" s="160"/>
    </row>
    <row r="607" spans="1:14" ht="18.75" customHeight="1" x14ac:dyDescent="0.35">
      <c r="A607" s="160"/>
      <c r="B607" s="160"/>
      <c r="C607" s="160"/>
      <c r="D607" s="160"/>
      <c r="E607" s="160"/>
      <c r="F607" s="162"/>
      <c r="G607" s="162"/>
      <c r="H607" s="160"/>
      <c r="I607" s="160"/>
      <c r="J607" s="160"/>
      <c r="K607" s="160"/>
      <c r="L607" s="160"/>
      <c r="M607" s="160"/>
      <c r="N607" s="160"/>
    </row>
    <row r="608" spans="1:14" ht="18.75" customHeight="1" x14ac:dyDescent="0.35">
      <c r="A608" s="160"/>
      <c r="B608" s="160"/>
      <c r="C608" s="160"/>
      <c r="D608" s="160"/>
      <c r="E608" s="160"/>
      <c r="F608" s="162"/>
      <c r="G608" s="162"/>
      <c r="H608" s="160"/>
      <c r="I608" s="160"/>
      <c r="J608" s="160"/>
      <c r="K608" s="160"/>
      <c r="L608" s="160"/>
      <c r="M608" s="160"/>
      <c r="N608" s="160"/>
    </row>
    <row r="609" spans="1:14" ht="18.75" customHeight="1" x14ac:dyDescent="0.35">
      <c r="A609" s="160"/>
      <c r="B609" s="160"/>
      <c r="C609" s="160"/>
      <c r="D609" s="160"/>
      <c r="E609" s="160"/>
      <c r="F609" s="162"/>
      <c r="G609" s="162"/>
      <c r="H609" s="160"/>
      <c r="I609" s="160"/>
      <c r="J609" s="160"/>
      <c r="K609" s="160"/>
      <c r="L609" s="160"/>
      <c r="M609" s="160"/>
      <c r="N609" s="160"/>
    </row>
    <row r="610" spans="1:14" ht="18.75" customHeight="1" x14ac:dyDescent="0.35">
      <c r="A610" s="160"/>
      <c r="B610" s="160"/>
      <c r="C610" s="160"/>
      <c r="D610" s="160"/>
      <c r="E610" s="160"/>
      <c r="F610" s="162"/>
      <c r="G610" s="162"/>
      <c r="H610" s="160"/>
      <c r="I610" s="160"/>
      <c r="J610" s="160"/>
      <c r="K610" s="160"/>
      <c r="L610" s="160"/>
      <c r="M610" s="160"/>
      <c r="N610" s="160"/>
    </row>
    <row r="611" spans="1:14" ht="18.75" customHeight="1" x14ac:dyDescent="0.35">
      <c r="A611" s="160"/>
      <c r="B611" s="160"/>
      <c r="C611" s="160"/>
      <c r="D611" s="160"/>
      <c r="E611" s="160"/>
      <c r="F611" s="162"/>
      <c r="G611" s="162"/>
      <c r="H611" s="160"/>
      <c r="I611" s="160"/>
      <c r="J611" s="160"/>
      <c r="K611" s="160"/>
      <c r="L611" s="160"/>
      <c r="M611" s="160"/>
      <c r="N611" s="160"/>
    </row>
    <row r="612" spans="1:14" ht="18.75" customHeight="1" x14ac:dyDescent="0.35">
      <c r="A612" s="160"/>
      <c r="B612" s="160"/>
      <c r="C612" s="160"/>
      <c r="D612" s="160"/>
      <c r="E612" s="160"/>
      <c r="F612" s="162"/>
      <c r="G612" s="162"/>
      <c r="H612" s="160"/>
      <c r="I612" s="160"/>
      <c r="J612" s="160"/>
      <c r="K612" s="160"/>
      <c r="L612" s="160"/>
      <c r="M612" s="160"/>
      <c r="N612" s="160"/>
    </row>
    <row r="613" spans="1:14" ht="18.75" customHeight="1" x14ac:dyDescent="0.35">
      <c r="A613" s="160"/>
      <c r="B613" s="160"/>
      <c r="C613" s="160"/>
      <c r="D613" s="160"/>
      <c r="E613" s="160"/>
      <c r="F613" s="162"/>
      <c r="G613" s="162"/>
      <c r="H613" s="160"/>
      <c r="I613" s="160"/>
      <c r="J613" s="160"/>
      <c r="K613" s="160"/>
      <c r="L613" s="160"/>
      <c r="M613" s="160"/>
      <c r="N613" s="160"/>
    </row>
    <row r="614" spans="1:14" ht="18.75" customHeight="1" x14ac:dyDescent="0.35">
      <c r="A614" s="160"/>
      <c r="B614" s="160"/>
      <c r="C614" s="160"/>
      <c r="D614" s="160"/>
      <c r="E614" s="160"/>
      <c r="F614" s="162"/>
      <c r="G614" s="162"/>
      <c r="H614" s="160"/>
      <c r="I614" s="160"/>
      <c r="J614" s="160"/>
      <c r="K614" s="160"/>
      <c r="L614" s="160"/>
      <c r="M614" s="160"/>
      <c r="N614" s="160"/>
    </row>
    <row r="615" spans="1:14" ht="18.75" customHeight="1" x14ac:dyDescent="0.35">
      <c r="A615" s="160"/>
      <c r="B615" s="160"/>
      <c r="C615" s="160"/>
      <c r="D615" s="160"/>
      <c r="E615" s="160"/>
      <c r="F615" s="162"/>
      <c r="G615" s="162"/>
      <c r="H615" s="160"/>
      <c r="I615" s="160"/>
      <c r="J615" s="160"/>
      <c r="K615" s="160"/>
      <c r="L615" s="160"/>
      <c r="M615" s="160"/>
      <c r="N615" s="160"/>
    </row>
    <row r="616" spans="1:14" ht="18.75" customHeight="1" x14ac:dyDescent="0.35">
      <c r="A616" s="160"/>
      <c r="B616" s="160"/>
      <c r="C616" s="160"/>
      <c r="D616" s="160"/>
      <c r="E616" s="160"/>
      <c r="F616" s="162"/>
      <c r="G616" s="162"/>
      <c r="H616" s="160"/>
      <c r="I616" s="160"/>
      <c r="J616" s="160"/>
      <c r="K616" s="160"/>
      <c r="L616" s="160"/>
      <c r="M616" s="160"/>
      <c r="N616" s="160"/>
    </row>
    <row r="617" spans="1:14" ht="18.75" customHeight="1" x14ac:dyDescent="0.35">
      <c r="A617" s="160"/>
      <c r="B617" s="160"/>
      <c r="C617" s="160"/>
      <c r="D617" s="160"/>
      <c r="E617" s="160"/>
      <c r="F617" s="162"/>
      <c r="G617" s="162"/>
      <c r="H617" s="160"/>
      <c r="I617" s="160"/>
      <c r="J617" s="160"/>
      <c r="K617" s="160"/>
      <c r="L617" s="160"/>
      <c r="M617" s="160"/>
      <c r="N617" s="160"/>
    </row>
    <row r="618" spans="1:14" ht="18.75" customHeight="1" x14ac:dyDescent="0.35">
      <c r="A618" s="160"/>
      <c r="B618" s="160"/>
      <c r="C618" s="160"/>
      <c r="D618" s="160"/>
      <c r="E618" s="160"/>
      <c r="F618" s="162"/>
      <c r="G618" s="162"/>
      <c r="H618" s="160"/>
      <c r="I618" s="160"/>
      <c r="J618" s="160"/>
      <c r="K618" s="160"/>
      <c r="L618" s="160"/>
      <c r="M618" s="160"/>
      <c r="N618" s="160"/>
    </row>
    <row r="619" spans="1:14" ht="18.75" customHeight="1" x14ac:dyDescent="0.35">
      <c r="A619" s="160"/>
      <c r="B619" s="160"/>
      <c r="C619" s="160"/>
      <c r="D619" s="160"/>
      <c r="E619" s="160"/>
      <c r="F619" s="162"/>
      <c r="G619" s="162"/>
      <c r="H619" s="160"/>
      <c r="I619" s="160"/>
      <c r="J619" s="160"/>
      <c r="K619" s="160"/>
      <c r="L619" s="160"/>
      <c r="M619" s="160"/>
      <c r="N619" s="160"/>
    </row>
    <row r="620" spans="1:14" ht="18.75" customHeight="1" x14ac:dyDescent="0.35">
      <c r="A620" s="160"/>
      <c r="B620" s="160"/>
      <c r="C620" s="160"/>
      <c r="D620" s="160"/>
      <c r="E620" s="160"/>
      <c r="F620" s="162"/>
      <c r="G620" s="162"/>
      <c r="H620" s="160"/>
      <c r="I620" s="160"/>
      <c r="J620" s="160"/>
      <c r="K620" s="160"/>
      <c r="L620" s="160"/>
      <c r="M620" s="160"/>
      <c r="N620" s="160"/>
    </row>
    <row r="621" spans="1:14" ht="18.75" customHeight="1" x14ac:dyDescent="0.35">
      <c r="A621" s="160"/>
      <c r="B621" s="160"/>
      <c r="C621" s="160"/>
      <c r="D621" s="160"/>
      <c r="E621" s="160"/>
      <c r="F621" s="162"/>
      <c r="G621" s="162"/>
      <c r="H621" s="160"/>
      <c r="I621" s="160"/>
      <c r="J621" s="160"/>
      <c r="K621" s="160"/>
      <c r="L621" s="160"/>
      <c r="M621" s="160"/>
      <c r="N621" s="160"/>
    </row>
    <row r="622" spans="1:14" ht="18.75" customHeight="1" x14ac:dyDescent="0.35">
      <c r="A622" s="160"/>
      <c r="B622" s="160"/>
      <c r="C622" s="160"/>
      <c r="D622" s="160"/>
      <c r="E622" s="160"/>
      <c r="F622" s="162"/>
      <c r="G622" s="162"/>
      <c r="H622" s="160"/>
      <c r="I622" s="160"/>
      <c r="J622" s="160"/>
      <c r="K622" s="160"/>
      <c r="L622" s="160"/>
      <c r="M622" s="160"/>
      <c r="N622" s="160"/>
    </row>
    <row r="623" spans="1:14" ht="18.75" customHeight="1" x14ac:dyDescent="0.35">
      <c r="A623" s="160"/>
      <c r="B623" s="160"/>
      <c r="C623" s="160"/>
      <c r="D623" s="160"/>
      <c r="E623" s="160"/>
      <c r="F623" s="162"/>
      <c r="G623" s="162"/>
      <c r="H623" s="160"/>
      <c r="I623" s="160"/>
      <c r="J623" s="160"/>
      <c r="K623" s="160"/>
      <c r="L623" s="160"/>
      <c r="M623" s="160"/>
      <c r="N623" s="160"/>
    </row>
    <row r="624" spans="1:14" ht="18.75" customHeight="1" x14ac:dyDescent="0.35">
      <c r="A624" s="160"/>
      <c r="B624" s="160"/>
      <c r="C624" s="160"/>
      <c r="D624" s="160"/>
      <c r="E624" s="160"/>
      <c r="F624" s="162"/>
      <c r="G624" s="162"/>
      <c r="H624" s="160"/>
      <c r="I624" s="160"/>
      <c r="J624" s="160"/>
      <c r="K624" s="160"/>
      <c r="L624" s="160"/>
      <c r="M624" s="160"/>
      <c r="N624" s="160"/>
    </row>
    <row r="625" spans="1:14" ht="18.75" customHeight="1" x14ac:dyDescent="0.35">
      <c r="A625" s="160"/>
      <c r="B625" s="160"/>
      <c r="C625" s="160"/>
      <c r="D625" s="160"/>
      <c r="E625" s="160"/>
      <c r="F625" s="162"/>
      <c r="G625" s="162"/>
      <c r="H625" s="160"/>
      <c r="I625" s="160"/>
      <c r="J625" s="160"/>
      <c r="K625" s="160"/>
      <c r="L625" s="160"/>
      <c r="M625" s="160"/>
      <c r="N625" s="160"/>
    </row>
    <row r="626" spans="1:14" ht="18.75" customHeight="1" x14ac:dyDescent="0.35">
      <c r="A626" s="160"/>
      <c r="B626" s="160"/>
      <c r="C626" s="160"/>
      <c r="D626" s="160"/>
      <c r="E626" s="160"/>
      <c r="F626" s="162"/>
      <c r="G626" s="162"/>
      <c r="H626" s="160"/>
      <c r="I626" s="160"/>
      <c r="J626" s="160"/>
      <c r="K626" s="160"/>
      <c r="L626" s="160"/>
      <c r="M626" s="160"/>
      <c r="N626" s="160"/>
    </row>
    <row r="627" spans="1:14" ht="18.75" customHeight="1" x14ac:dyDescent="0.35">
      <c r="A627" s="160"/>
      <c r="B627" s="160"/>
      <c r="C627" s="160"/>
      <c r="D627" s="160"/>
      <c r="E627" s="160"/>
      <c r="F627" s="162"/>
      <c r="G627" s="162"/>
      <c r="H627" s="160"/>
      <c r="I627" s="160"/>
      <c r="J627" s="160"/>
      <c r="K627" s="160"/>
      <c r="L627" s="160"/>
      <c r="M627" s="160"/>
      <c r="N627" s="160"/>
    </row>
    <row r="628" spans="1:14" ht="18.75" customHeight="1" x14ac:dyDescent="0.35">
      <c r="A628" s="160"/>
      <c r="B628" s="160"/>
      <c r="C628" s="160"/>
      <c r="D628" s="160"/>
      <c r="E628" s="160"/>
      <c r="F628" s="162"/>
      <c r="G628" s="162"/>
      <c r="H628" s="160"/>
      <c r="I628" s="160"/>
      <c r="J628" s="160"/>
      <c r="K628" s="160"/>
      <c r="L628" s="160"/>
      <c r="M628" s="160"/>
      <c r="N628" s="160"/>
    </row>
    <row r="629" spans="1:14" ht="18.75" customHeight="1" x14ac:dyDescent="0.35">
      <c r="A629" s="160"/>
      <c r="B629" s="160"/>
      <c r="C629" s="160"/>
      <c r="D629" s="160"/>
      <c r="E629" s="160"/>
      <c r="F629" s="162"/>
      <c r="G629" s="162"/>
      <c r="H629" s="160"/>
      <c r="I629" s="160"/>
      <c r="J629" s="160"/>
      <c r="K629" s="160"/>
      <c r="L629" s="160"/>
      <c r="M629" s="160"/>
      <c r="N629" s="160"/>
    </row>
    <row r="630" spans="1:14" ht="18.75" customHeight="1" x14ac:dyDescent="0.35">
      <c r="A630" s="160"/>
      <c r="B630" s="160"/>
      <c r="C630" s="160"/>
      <c r="D630" s="160"/>
      <c r="E630" s="160"/>
      <c r="F630" s="162"/>
      <c r="G630" s="162"/>
      <c r="H630" s="160"/>
      <c r="I630" s="160"/>
      <c r="J630" s="160"/>
      <c r="K630" s="160"/>
      <c r="L630" s="160"/>
      <c r="M630" s="160"/>
      <c r="N630" s="160"/>
    </row>
    <row r="631" spans="1:14" ht="18.75" customHeight="1" x14ac:dyDescent="0.35">
      <c r="A631" s="160"/>
      <c r="B631" s="160"/>
      <c r="C631" s="160"/>
      <c r="D631" s="160"/>
      <c r="E631" s="160"/>
      <c r="F631" s="162"/>
      <c r="G631" s="162"/>
      <c r="H631" s="160"/>
      <c r="I631" s="160"/>
      <c r="J631" s="160"/>
      <c r="K631" s="160"/>
      <c r="L631" s="160"/>
      <c r="M631" s="160"/>
      <c r="N631" s="160"/>
    </row>
    <row r="632" spans="1:14" ht="18.75" customHeight="1" x14ac:dyDescent="0.35">
      <c r="A632" s="160"/>
      <c r="B632" s="160"/>
      <c r="C632" s="160"/>
      <c r="D632" s="160"/>
      <c r="E632" s="160"/>
      <c r="F632" s="162"/>
      <c r="G632" s="162"/>
      <c r="H632" s="160"/>
      <c r="I632" s="160"/>
      <c r="J632" s="160"/>
      <c r="K632" s="160"/>
      <c r="L632" s="160"/>
      <c r="M632" s="160"/>
      <c r="N632" s="160"/>
    </row>
    <row r="633" spans="1:14" ht="18.75" customHeight="1" x14ac:dyDescent="0.35">
      <c r="A633" s="160"/>
      <c r="B633" s="160"/>
      <c r="C633" s="160"/>
      <c r="D633" s="160"/>
      <c r="E633" s="160"/>
      <c r="F633" s="162"/>
      <c r="G633" s="162"/>
      <c r="H633" s="160"/>
      <c r="I633" s="160"/>
      <c r="J633" s="160"/>
      <c r="K633" s="160"/>
      <c r="L633" s="160"/>
      <c r="M633" s="160"/>
      <c r="N633" s="160"/>
    </row>
    <row r="634" spans="1:14" ht="18.75" customHeight="1" x14ac:dyDescent="0.35">
      <c r="A634" s="160"/>
      <c r="B634" s="160"/>
      <c r="C634" s="160"/>
      <c r="D634" s="160"/>
      <c r="E634" s="160"/>
      <c r="F634" s="162"/>
      <c r="G634" s="162"/>
      <c r="H634" s="160"/>
      <c r="I634" s="160"/>
      <c r="J634" s="160"/>
      <c r="K634" s="160"/>
      <c r="L634" s="160"/>
      <c r="M634" s="160"/>
      <c r="N634" s="160"/>
    </row>
    <row r="635" spans="1:14" ht="18.75" customHeight="1" x14ac:dyDescent="0.35">
      <c r="A635" s="160"/>
      <c r="B635" s="160"/>
      <c r="C635" s="160"/>
      <c r="D635" s="160"/>
      <c r="E635" s="160"/>
      <c r="F635" s="162"/>
      <c r="G635" s="162"/>
      <c r="H635" s="160"/>
      <c r="I635" s="160"/>
      <c r="J635" s="160"/>
      <c r="K635" s="160"/>
      <c r="L635" s="160"/>
      <c r="M635" s="160"/>
      <c r="N635" s="160"/>
    </row>
    <row r="636" spans="1:14" ht="18.75" customHeight="1" x14ac:dyDescent="0.35">
      <c r="A636" s="160"/>
      <c r="B636" s="160"/>
      <c r="C636" s="160"/>
      <c r="D636" s="160"/>
      <c r="E636" s="160"/>
      <c r="F636" s="162"/>
      <c r="G636" s="162"/>
      <c r="H636" s="160"/>
      <c r="I636" s="160"/>
      <c r="J636" s="160"/>
      <c r="K636" s="160"/>
      <c r="L636" s="160"/>
      <c r="M636" s="160"/>
      <c r="N636" s="160"/>
    </row>
    <row r="637" spans="1:14" ht="18.75" customHeight="1" x14ac:dyDescent="0.35">
      <c r="A637" s="160"/>
      <c r="B637" s="160"/>
      <c r="C637" s="160"/>
      <c r="D637" s="160"/>
      <c r="E637" s="160"/>
      <c r="F637" s="162"/>
      <c r="G637" s="162"/>
      <c r="H637" s="160"/>
      <c r="I637" s="160"/>
      <c r="J637" s="160"/>
      <c r="K637" s="160"/>
      <c r="L637" s="160"/>
      <c r="M637" s="160"/>
      <c r="N637" s="160"/>
    </row>
    <row r="638" spans="1:14" ht="18.75" customHeight="1" x14ac:dyDescent="0.35">
      <c r="A638" s="160"/>
      <c r="B638" s="160"/>
      <c r="C638" s="160"/>
      <c r="D638" s="160"/>
      <c r="E638" s="160"/>
      <c r="F638" s="162"/>
      <c r="G638" s="162"/>
      <c r="H638" s="160"/>
      <c r="I638" s="160"/>
      <c r="J638" s="160"/>
      <c r="K638" s="160"/>
      <c r="L638" s="160"/>
      <c r="M638" s="160"/>
      <c r="N638" s="160"/>
    </row>
    <row r="639" spans="1:14" ht="18.75" customHeight="1" x14ac:dyDescent="0.35">
      <c r="A639" s="160"/>
      <c r="B639" s="160"/>
      <c r="C639" s="160"/>
      <c r="D639" s="160"/>
      <c r="E639" s="160"/>
      <c r="F639" s="162"/>
      <c r="G639" s="162"/>
      <c r="H639" s="160"/>
      <c r="I639" s="160"/>
      <c r="J639" s="160"/>
      <c r="K639" s="160"/>
      <c r="L639" s="160"/>
      <c r="M639" s="160"/>
      <c r="N639" s="160"/>
    </row>
    <row r="640" spans="1:14" ht="18.75" customHeight="1" x14ac:dyDescent="0.35">
      <c r="A640" s="160"/>
      <c r="B640" s="160"/>
      <c r="C640" s="160"/>
      <c r="D640" s="160"/>
      <c r="E640" s="160"/>
      <c r="F640" s="162"/>
      <c r="G640" s="162"/>
      <c r="H640" s="160"/>
      <c r="I640" s="160"/>
      <c r="J640" s="160"/>
      <c r="K640" s="160"/>
      <c r="L640" s="160"/>
      <c r="M640" s="160"/>
      <c r="N640" s="160"/>
    </row>
    <row r="641" spans="1:14" ht="18.75" customHeight="1" x14ac:dyDescent="0.35">
      <c r="A641" s="160"/>
      <c r="B641" s="160"/>
      <c r="C641" s="160"/>
      <c r="D641" s="160"/>
      <c r="E641" s="160"/>
      <c r="F641" s="162"/>
      <c r="G641" s="162"/>
      <c r="H641" s="160"/>
      <c r="I641" s="160"/>
      <c r="J641" s="160"/>
      <c r="K641" s="160"/>
      <c r="L641" s="160"/>
      <c r="M641" s="160"/>
      <c r="N641" s="160"/>
    </row>
    <row r="642" spans="1:14" ht="18.75" customHeight="1" x14ac:dyDescent="0.35">
      <c r="A642" s="160"/>
      <c r="B642" s="160"/>
      <c r="C642" s="160"/>
      <c r="D642" s="160"/>
      <c r="E642" s="160"/>
      <c r="F642" s="162"/>
      <c r="G642" s="162"/>
      <c r="H642" s="160"/>
      <c r="I642" s="160"/>
      <c r="J642" s="160"/>
      <c r="K642" s="160"/>
      <c r="L642" s="160"/>
      <c r="M642" s="160"/>
      <c r="N642" s="160"/>
    </row>
    <row r="643" spans="1:14" ht="18.75" customHeight="1" x14ac:dyDescent="0.35">
      <c r="A643" s="160"/>
      <c r="B643" s="160"/>
      <c r="C643" s="160"/>
      <c r="D643" s="160"/>
      <c r="E643" s="160"/>
      <c r="F643" s="162"/>
      <c r="G643" s="162"/>
      <c r="H643" s="160"/>
      <c r="I643" s="160"/>
      <c r="J643" s="160"/>
      <c r="K643" s="160"/>
      <c r="L643" s="160"/>
      <c r="M643" s="160"/>
      <c r="N643" s="160"/>
    </row>
    <row r="644" spans="1:14" ht="18.75" customHeight="1" x14ac:dyDescent="0.35">
      <c r="A644" s="160"/>
      <c r="B644" s="160"/>
      <c r="C644" s="160"/>
      <c r="D644" s="160"/>
      <c r="E644" s="160"/>
      <c r="F644" s="162"/>
      <c r="G644" s="162"/>
      <c r="H644" s="160"/>
      <c r="I644" s="160"/>
      <c r="J644" s="160"/>
      <c r="K644" s="160"/>
      <c r="L644" s="160"/>
      <c r="M644" s="160"/>
      <c r="N644" s="160"/>
    </row>
    <row r="645" spans="1:14" ht="18.75" customHeight="1" x14ac:dyDescent="0.35">
      <c r="A645" s="160"/>
      <c r="B645" s="160"/>
      <c r="C645" s="160"/>
      <c r="D645" s="160"/>
      <c r="E645" s="160"/>
      <c r="F645" s="162"/>
      <c r="G645" s="162"/>
      <c r="H645" s="160"/>
      <c r="I645" s="160"/>
      <c r="J645" s="160"/>
      <c r="K645" s="160"/>
      <c r="L645" s="160"/>
      <c r="M645" s="160"/>
      <c r="N645" s="160"/>
    </row>
    <row r="646" spans="1:14" ht="18.75" customHeight="1" x14ac:dyDescent="0.35">
      <c r="A646" s="160"/>
      <c r="B646" s="160"/>
      <c r="C646" s="160"/>
      <c r="D646" s="160"/>
      <c r="E646" s="160"/>
      <c r="F646" s="162"/>
      <c r="G646" s="162"/>
      <c r="H646" s="160"/>
      <c r="I646" s="160"/>
      <c r="J646" s="160"/>
      <c r="K646" s="160"/>
      <c r="L646" s="160"/>
      <c r="M646" s="160"/>
      <c r="N646" s="160"/>
    </row>
    <row r="647" spans="1:14" ht="18.75" customHeight="1" x14ac:dyDescent="0.35">
      <c r="A647" s="160"/>
      <c r="B647" s="160"/>
      <c r="C647" s="160"/>
      <c r="D647" s="160"/>
      <c r="E647" s="160"/>
      <c r="F647" s="162"/>
      <c r="G647" s="162"/>
      <c r="H647" s="160"/>
      <c r="I647" s="160"/>
      <c r="J647" s="160"/>
      <c r="K647" s="160"/>
      <c r="L647" s="160"/>
      <c r="M647" s="160"/>
      <c r="N647" s="160"/>
    </row>
    <row r="648" spans="1:14" ht="18.75" customHeight="1" x14ac:dyDescent="0.35">
      <c r="A648" s="160"/>
      <c r="B648" s="160"/>
      <c r="C648" s="160"/>
      <c r="D648" s="160"/>
      <c r="E648" s="160"/>
      <c r="F648" s="162"/>
      <c r="G648" s="162"/>
      <c r="H648" s="160"/>
      <c r="I648" s="160"/>
      <c r="J648" s="160"/>
      <c r="K648" s="160"/>
      <c r="L648" s="160"/>
      <c r="M648" s="160"/>
      <c r="N648" s="160"/>
    </row>
    <row r="649" spans="1:14" ht="18.75" customHeight="1" x14ac:dyDescent="0.35">
      <c r="A649" s="160"/>
      <c r="B649" s="160"/>
      <c r="C649" s="160"/>
      <c r="D649" s="160"/>
      <c r="E649" s="160"/>
      <c r="F649" s="162"/>
      <c r="G649" s="162"/>
      <c r="H649" s="160"/>
      <c r="I649" s="160"/>
      <c r="J649" s="160"/>
      <c r="K649" s="160"/>
      <c r="L649" s="160"/>
      <c r="M649" s="160"/>
      <c r="N649" s="160"/>
    </row>
    <row r="650" spans="1:14" ht="18.75" customHeight="1" x14ac:dyDescent="0.35">
      <c r="A650" s="160"/>
      <c r="B650" s="160"/>
      <c r="C650" s="160"/>
      <c r="D650" s="160"/>
      <c r="E650" s="160"/>
      <c r="F650" s="162"/>
      <c r="G650" s="162"/>
      <c r="H650" s="160"/>
      <c r="I650" s="160"/>
      <c r="J650" s="160"/>
      <c r="K650" s="160"/>
      <c r="L650" s="160"/>
      <c r="M650" s="160"/>
      <c r="N650" s="160"/>
    </row>
    <row r="651" spans="1:14" ht="18.75" customHeight="1" x14ac:dyDescent="0.35">
      <c r="A651" s="160"/>
      <c r="B651" s="160"/>
      <c r="C651" s="160"/>
      <c r="D651" s="160"/>
      <c r="E651" s="160"/>
      <c r="F651" s="162"/>
      <c r="G651" s="162"/>
      <c r="H651" s="160"/>
      <c r="I651" s="160"/>
      <c r="J651" s="160"/>
      <c r="K651" s="160"/>
      <c r="L651" s="160"/>
      <c r="M651" s="160"/>
      <c r="N651" s="160"/>
    </row>
    <row r="652" spans="1:14" ht="18.75" customHeight="1" x14ac:dyDescent="0.35">
      <c r="A652" s="160"/>
      <c r="B652" s="160"/>
      <c r="C652" s="160"/>
      <c r="D652" s="160"/>
      <c r="E652" s="160"/>
      <c r="F652" s="162"/>
      <c r="G652" s="162"/>
      <c r="H652" s="160"/>
      <c r="I652" s="160"/>
      <c r="J652" s="160"/>
      <c r="K652" s="160"/>
      <c r="L652" s="160"/>
      <c r="M652" s="160"/>
      <c r="N652" s="160"/>
    </row>
    <row r="653" spans="1:14" ht="18.75" customHeight="1" x14ac:dyDescent="0.35">
      <c r="A653" s="160"/>
      <c r="B653" s="160"/>
      <c r="C653" s="160"/>
      <c r="D653" s="160"/>
      <c r="E653" s="160"/>
      <c r="F653" s="162"/>
      <c r="G653" s="162"/>
      <c r="H653" s="160"/>
      <c r="I653" s="160"/>
      <c r="J653" s="160"/>
      <c r="K653" s="160"/>
      <c r="L653" s="160"/>
      <c r="M653" s="160"/>
      <c r="N653" s="160"/>
    </row>
    <row r="654" spans="1:14" ht="18.75" customHeight="1" x14ac:dyDescent="0.35">
      <c r="A654" s="160"/>
      <c r="B654" s="160"/>
      <c r="C654" s="160"/>
      <c r="D654" s="160"/>
      <c r="E654" s="160"/>
      <c r="F654" s="162"/>
      <c r="G654" s="162"/>
      <c r="H654" s="160"/>
      <c r="I654" s="160"/>
      <c r="J654" s="160"/>
      <c r="K654" s="160"/>
      <c r="L654" s="160"/>
      <c r="M654" s="160"/>
      <c r="N654" s="160"/>
    </row>
    <row r="655" spans="1:14" ht="18.75" customHeight="1" x14ac:dyDescent="0.35">
      <c r="A655" s="160"/>
      <c r="B655" s="160"/>
      <c r="C655" s="160"/>
      <c r="D655" s="160"/>
      <c r="E655" s="160"/>
      <c r="F655" s="162"/>
      <c r="G655" s="162"/>
      <c r="H655" s="160"/>
      <c r="I655" s="160"/>
      <c r="J655" s="160"/>
      <c r="K655" s="160"/>
      <c r="L655" s="160"/>
      <c r="M655" s="160"/>
      <c r="N655" s="160"/>
    </row>
    <row r="656" spans="1:14" ht="18.75" customHeight="1" x14ac:dyDescent="0.35">
      <c r="A656" s="160"/>
      <c r="B656" s="160"/>
      <c r="C656" s="160"/>
      <c r="D656" s="160"/>
      <c r="E656" s="160"/>
      <c r="F656" s="162"/>
      <c r="G656" s="162"/>
      <c r="H656" s="160"/>
      <c r="I656" s="160"/>
      <c r="J656" s="160"/>
      <c r="K656" s="160"/>
      <c r="L656" s="160"/>
      <c r="M656" s="160"/>
      <c r="N656" s="160"/>
    </row>
    <row r="657" spans="1:14" ht="18.75" customHeight="1" x14ac:dyDescent="0.35">
      <c r="A657" s="160"/>
      <c r="B657" s="160"/>
      <c r="C657" s="160"/>
      <c r="D657" s="160"/>
      <c r="E657" s="160"/>
      <c r="F657" s="162"/>
      <c r="G657" s="162"/>
      <c r="H657" s="160"/>
      <c r="I657" s="160"/>
      <c r="J657" s="160"/>
      <c r="K657" s="160"/>
      <c r="L657" s="160"/>
      <c r="M657" s="160"/>
      <c r="N657" s="160"/>
    </row>
    <row r="658" spans="1:14" ht="18.75" customHeight="1" x14ac:dyDescent="0.35">
      <c r="A658" s="160"/>
      <c r="B658" s="160"/>
      <c r="C658" s="160"/>
      <c r="D658" s="160"/>
      <c r="E658" s="160"/>
      <c r="F658" s="162"/>
      <c r="G658" s="162"/>
      <c r="H658" s="160"/>
      <c r="I658" s="160"/>
      <c r="J658" s="160"/>
      <c r="K658" s="160"/>
      <c r="L658" s="160"/>
      <c r="M658" s="160"/>
      <c r="N658" s="160"/>
    </row>
    <row r="659" spans="1:14" ht="18.75" customHeight="1" x14ac:dyDescent="0.35">
      <c r="A659" s="160"/>
      <c r="B659" s="160"/>
      <c r="C659" s="160"/>
      <c r="D659" s="160"/>
      <c r="E659" s="160"/>
      <c r="F659" s="162"/>
      <c r="G659" s="162"/>
      <c r="H659" s="160"/>
      <c r="I659" s="160"/>
      <c r="J659" s="160"/>
      <c r="K659" s="160"/>
      <c r="L659" s="160"/>
      <c r="M659" s="160"/>
      <c r="N659" s="160"/>
    </row>
    <row r="660" spans="1:14" ht="18.75" customHeight="1" x14ac:dyDescent="0.35">
      <c r="A660" s="160"/>
      <c r="B660" s="160"/>
      <c r="C660" s="160"/>
      <c r="D660" s="160"/>
      <c r="E660" s="160"/>
      <c r="F660" s="162"/>
      <c r="G660" s="162"/>
      <c r="H660" s="160"/>
      <c r="I660" s="160"/>
      <c r="J660" s="160"/>
      <c r="K660" s="160"/>
      <c r="L660" s="160"/>
      <c r="M660" s="160"/>
      <c r="N660" s="160"/>
    </row>
    <row r="661" spans="1:14" ht="18.75" customHeight="1" x14ac:dyDescent="0.35">
      <c r="A661" s="160"/>
      <c r="B661" s="160"/>
      <c r="C661" s="160"/>
      <c r="D661" s="160"/>
      <c r="E661" s="160"/>
      <c r="F661" s="162"/>
      <c r="G661" s="162"/>
      <c r="H661" s="160"/>
      <c r="I661" s="160"/>
      <c r="J661" s="160"/>
      <c r="K661" s="160"/>
      <c r="L661" s="160"/>
      <c r="M661" s="160"/>
      <c r="N661" s="160"/>
    </row>
    <row r="662" spans="1:14" ht="18.75" customHeight="1" x14ac:dyDescent="0.35">
      <c r="A662" s="160"/>
      <c r="B662" s="160"/>
      <c r="C662" s="160"/>
      <c r="D662" s="160"/>
      <c r="E662" s="160"/>
      <c r="F662" s="162"/>
      <c r="G662" s="162"/>
      <c r="H662" s="160"/>
      <c r="I662" s="160"/>
      <c r="J662" s="160"/>
      <c r="K662" s="160"/>
      <c r="L662" s="160"/>
      <c r="M662" s="160"/>
      <c r="N662" s="160"/>
    </row>
    <row r="663" spans="1:14" ht="18.75" customHeight="1" x14ac:dyDescent="0.35">
      <c r="A663" s="160"/>
      <c r="B663" s="160"/>
      <c r="C663" s="160"/>
      <c r="D663" s="160"/>
      <c r="E663" s="160"/>
      <c r="F663" s="162"/>
      <c r="G663" s="162"/>
      <c r="H663" s="160"/>
      <c r="I663" s="160"/>
      <c r="J663" s="160"/>
      <c r="K663" s="160"/>
      <c r="L663" s="160"/>
      <c r="M663" s="160"/>
      <c r="N663" s="160"/>
    </row>
    <row r="664" spans="1:14" ht="18.75" customHeight="1" x14ac:dyDescent="0.35">
      <c r="A664" s="160"/>
      <c r="B664" s="160"/>
      <c r="C664" s="160"/>
      <c r="D664" s="160"/>
      <c r="E664" s="160"/>
      <c r="F664" s="162"/>
      <c r="G664" s="162"/>
      <c r="H664" s="160"/>
      <c r="I664" s="160"/>
      <c r="J664" s="160"/>
      <c r="K664" s="160"/>
      <c r="L664" s="160"/>
      <c r="M664" s="160"/>
      <c r="N664" s="160"/>
    </row>
    <row r="665" spans="1:14" ht="18.75" customHeight="1" x14ac:dyDescent="0.35">
      <c r="A665" s="160"/>
      <c r="B665" s="160"/>
      <c r="C665" s="160"/>
      <c r="D665" s="160"/>
      <c r="E665" s="160"/>
      <c r="F665" s="162"/>
      <c r="G665" s="162"/>
      <c r="H665" s="160"/>
      <c r="I665" s="160"/>
      <c r="J665" s="160"/>
      <c r="K665" s="160"/>
      <c r="L665" s="160"/>
      <c r="M665" s="160"/>
      <c r="N665" s="160"/>
    </row>
    <row r="666" spans="1:14" ht="18.75" customHeight="1" x14ac:dyDescent="0.35">
      <c r="A666" s="160"/>
      <c r="B666" s="160"/>
      <c r="C666" s="160"/>
      <c r="D666" s="160"/>
      <c r="E666" s="160"/>
      <c r="F666" s="162"/>
      <c r="G666" s="162"/>
      <c r="H666" s="160"/>
      <c r="I666" s="160"/>
      <c r="J666" s="160"/>
      <c r="K666" s="160"/>
      <c r="L666" s="160"/>
      <c r="M666" s="160"/>
      <c r="N666" s="160"/>
    </row>
    <row r="667" spans="1:14" ht="18.75" customHeight="1" x14ac:dyDescent="0.35">
      <c r="A667" s="160"/>
      <c r="B667" s="160"/>
      <c r="C667" s="160"/>
      <c r="D667" s="160"/>
      <c r="E667" s="160"/>
      <c r="F667" s="162"/>
      <c r="G667" s="162"/>
      <c r="H667" s="160"/>
      <c r="I667" s="160"/>
      <c r="J667" s="160"/>
      <c r="K667" s="160"/>
      <c r="L667" s="160"/>
      <c r="M667" s="160"/>
      <c r="N667" s="160"/>
    </row>
    <row r="668" spans="1:14" ht="18.75" customHeight="1" x14ac:dyDescent="0.35">
      <c r="A668" s="160"/>
      <c r="B668" s="160"/>
      <c r="C668" s="160"/>
      <c r="D668" s="160"/>
      <c r="E668" s="160"/>
      <c r="F668" s="162"/>
      <c r="G668" s="162"/>
      <c r="H668" s="160"/>
      <c r="I668" s="160"/>
      <c r="J668" s="160"/>
      <c r="K668" s="160"/>
      <c r="L668" s="160"/>
      <c r="M668" s="160"/>
      <c r="N668" s="160"/>
    </row>
    <row r="669" spans="1:14" ht="18.75" customHeight="1" x14ac:dyDescent="0.35">
      <c r="A669" s="160"/>
      <c r="B669" s="160"/>
      <c r="C669" s="160"/>
      <c r="D669" s="160"/>
      <c r="E669" s="160"/>
      <c r="F669" s="162"/>
      <c r="G669" s="162"/>
      <c r="H669" s="160"/>
      <c r="I669" s="160"/>
      <c r="J669" s="160"/>
      <c r="K669" s="160"/>
      <c r="L669" s="160"/>
      <c r="M669" s="160"/>
      <c r="N669" s="160"/>
    </row>
    <row r="670" spans="1:14" ht="18.75" customHeight="1" x14ac:dyDescent="0.35">
      <c r="A670" s="160"/>
      <c r="B670" s="160"/>
      <c r="C670" s="160"/>
      <c r="D670" s="160"/>
      <c r="E670" s="160"/>
      <c r="F670" s="162"/>
      <c r="G670" s="162"/>
      <c r="H670" s="160"/>
      <c r="I670" s="160"/>
      <c r="J670" s="160"/>
      <c r="K670" s="160"/>
      <c r="L670" s="160"/>
      <c r="M670" s="160"/>
      <c r="N670" s="160"/>
    </row>
    <row r="671" spans="1:14" ht="18.75" customHeight="1" x14ac:dyDescent="0.35">
      <c r="A671" s="160"/>
      <c r="B671" s="160"/>
      <c r="C671" s="160"/>
      <c r="D671" s="160"/>
      <c r="E671" s="160"/>
      <c r="F671" s="162"/>
      <c r="G671" s="162"/>
      <c r="H671" s="160"/>
      <c r="I671" s="160"/>
      <c r="J671" s="160"/>
      <c r="K671" s="160"/>
      <c r="L671" s="160"/>
      <c r="M671" s="160"/>
      <c r="N671" s="160"/>
    </row>
    <row r="672" spans="1:14" ht="18.75" customHeight="1" x14ac:dyDescent="0.35">
      <c r="A672" s="160"/>
      <c r="B672" s="160"/>
      <c r="C672" s="160"/>
      <c r="D672" s="160"/>
      <c r="E672" s="160"/>
      <c r="F672" s="162"/>
      <c r="G672" s="162"/>
      <c r="H672" s="160"/>
      <c r="I672" s="160"/>
      <c r="J672" s="160"/>
      <c r="K672" s="160"/>
      <c r="L672" s="160"/>
      <c r="M672" s="160"/>
      <c r="N672" s="160"/>
    </row>
    <row r="673" spans="1:14" ht="18.75" customHeight="1" x14ac:dyDescent="0.35">
      <c r="A673" s="160"/>
      <c r="B673" s="160"/>
      <c r="C673" s="160"/>
      <c r="D673" s="160"/>
      <c r="E673" s="160"/>
      <c r="F673" s="162"/>
      <c r="G673" s="162"/>
      <c r="H673" s="160"/>
      <c r="I673" s="160"/>
      <c r="J673" s="160"/>
      <c r="K673" s="160"/>
      <c r="L673" s="160"/>
      <c r="M673" s="160"/>
      <c r="N673" s="160"/>
    </row>
    <row r="674" spans="1:14" ht="18.75" customHeight="1" x14ac:dyDescent="0.35">
      <c r="A674" s="160"/>
      <c r="B674" s="160"/>
      <c r="C674" s="160"/>
      <c r="D674" s="160"/>
      <c r="E674" s="160"/>
      <c r="F674" s="162"/>
      <c r="G674" s="162"/>
      <c r="H674" s="160"/>
      <c r="I674" s="160"/>
      <c r="J674" s="160"/>
      <c r="K674" s="160"/>
      <c r="L674" s="160"/>
      <c r="M674" s="160"/>
      <c r="N674" s="160"/>
    </row>
    <row r="675" spans="1:14" ht="18.75" customHeight="1" x14ac:dyDescent="0.35">
      <c r="A675" s="160"/>
      <c r="B675" s="160"/>
      <c r="C675" s="160"/>
      <c r="D675" s="160"/>
      <c r="E675" s="160"/>
      <c r="F675" s="162"/>
      <c r="G675" s="162"/>
      <c r="H675" s="160"/>
      <c r="I675" s="160"/>
      <c r="J675" s="160"/>
      <c r="K675" s="160"/>
      <c r="L675" s="160"/>
      <c r="M675" s="160"/>
      <c r="N675" s="160"/>
    </row>
    <row r="676" spans="1:14" ht="18.75" customHeight="1" x14ac:dyDescent="0.35">
      <c r="A676" s="160"/>
      <c r="B676" s="160"/>
      <c r="C676" s="160"/>
      <c r="D676" s="160"/>
      <c r="E676" s="160"/>
      <c r="F676" s="162"/>
      <c r="G676" s="162"/>
      <c r="H676" s="160"/>
      <c r="I676" s="160"/>
      <c r="J676" s="160"/>
      <c r="K676" s="160"/>
      <c r="L676" s="160"/>
      <c r="M676" s="160"/>
      <c r="N676" s="160"/>
    </row>
    <row r="677" spans="1:14" ht="18.75" customHeight="1" x14ac:dyDescent="0.35">
      <c r="A677" s="160"/>
      <c r="B677" s="160"/>
      <c r="C677" s="160"/>
      <c r="D677" s="160"/>
      <c r="E677" s="160"/>
      <c r="F677" s="162"/>
      <c r="G677" s="162"/>
      <c r="H677" s="160"/>
      <c r="I677" s="160"/>
      <c r="J677" s="160"/>
      <c r="K677" s="160"/>
      <c r="L677" s="160"/>
      <c r="M677" s="160"/>
      <c r="N677" s="160"/>
    </row>
    <row r="678" spans="1:14" ht="18.75" customHeight="1" x14ac:dyDescent="0.35">
      <c r="A678" s="160"/>
      <c r="B678" s="160"/>
      <c r="C678" s="160"/>
      <c r="D678" s="160"/>
      <c r="E678" s="160"/>
      <c r="F678" s="162"/>
      <c r="G678" s="162"/>
      <c r="H678" s="160"/>
      <c r="I678" s="160"/>
      <c r="J678" s="160"/>
      <c r="K678" s="160"/>
      <c r="L678" s="160"/>
      <c r="M678" s="160"/>
      <c r="N678" s="160"/>
    </row>
    <row r="679" spans="1:14" ht="18.75" customHeight="1" x14ac:dyDescent="0.35">
      <c r="A679" s="160"/>
      <c r="B679" s="160"/>
      <c r="C679" s="160"/>
      <c r="D679" s="160"/>
      <c r="E679" s="160"/>
      <c r="F679" s="162"/>
      <c r="G679" s="162"/>
      <c r="H679" s="160"/>
      <c r="I679" s="160"/>
      <c r="J679" s="160"/>
      <c r="K679" s="160"/>
      <c r="L679" s="160"/>
      <c r="M679" s="160"/>
      <c r="N679" s="160"/>
    </row>
    <row r="680" spans="1:14" ht="18.75" customHeight="1" x14ac:dyDescent="0.35">
      <c r="A680" s="160"/>
      <c r="B680" s="160"/>
      <c r="C680" s="160"/>
      <c r="D680" s="160"/>
      <c r="E680" s="160"/>
      <c r="F680" s="162"/>
      <c r="G680" s="162"/>
      <c r="H680" s="160"/>
      <c r="I680" s="160"/>
      <c r="J680" s="160"/>
      <c r="K680" s="160"/>
      <c r="L680" s="160"/>
      <c r="M680" s="160"/>
      <c r="N680" s="160"/>
    </row>
    <row r="681" spans="1:14" ht="18.75" customHeight="1" x14ac:dyDescent="0.35">
      <c r="A681" s="160"/>
      <c r="B681" s="160"/>
      <c r="C681" s="160"/>
      <c r="D681" s="160"/>
      <c r="E681" s="160"/>
      <c r="F681" s="162"/>
      <c r="G681" s="162"/>
      <c r="H681" s="160"/>
      <c r="I681" s="160"/>
      <c r="J681" s="160"/>
      <c r="K681" s="160"/>
      <c r="L681" s="160"/>
      <c r="M681" s="160"/>
      <c r="N681" s="160"/>
    </row>
    <row r="682" spans="1:14" ht="18.75" customHeight="1" x14ac:dyDescent="0.35">
      <c r="A682" s="160"/>
      <c r="B682" s="160"/>
      <c r="C682" s="160"/>
      <c r="D682" s="160"/>
      <c r="E682" s="160"/>
      <c r="F682" s="162"/>
      <c r="G682" s="162"/>
      <c r="H682" s="160"/>
      <c r="I682" s="160"/>
      <c r="J682" s="160"/>
      <c r="K682" s="160"/>
      <c r="L682" s="160"/>
      <c r="M682" s="160"/>
      <c r="N682" s="160"/>
    </row>
    <row r="683" spans="1:14" ht="18.75" customHeight="1" x14ac:dyDescent="0.35">
      <c r="A683" s="160"/>
      <c r="B683" s="160"/>
      <c r="C683" s="160"/>
      <c r="D683" s="160"/>
      <c r="E683" s="160"/>
      <c r="F683" s="162"/>
      <c r="G683" s="162"/>
      <c r="H683" s="160"/>
      <c r="I683" s="160"/>
      <c r="J683" s="160"/>
      <c r="K683" s="160"/>
      <c r="L683" s="160"/>
      <c r="M683" s="160"/>
      <c r="N683" s="160"/>
    </row>
    <row r="684" spans="1:14" ht="18.75" customHeight="1" x14ac:dyDescent="0.35">
      <c r="A684" s="160"/>
      <c r="B684" s="160"/>
      <c r="C684" s="160"/>
      <c r="D684" s="160"/>
      <c r="E684" s="160"/>
      <c r="F684" s="162"/>
      <c r="G684" s="162"/>
      <c r="H684" s="160"/>
      <c r="I684" s="160"/>
      <c r="J684" s="160"/>
      <c r="K684" s="160"/>
      <c r="L684" s="160"/>
      <c r="M684" s="160"/>
      <c r="N684" s="160"/>
    </row>
    <row r="685" spans="1:14" ht="18.75" customHeight="1" x14ac:dyDescent="0.35">
      <c r="A685" s="160"/>
      <c r="B685" s="160"/>
      <c r="C685" s="160"/>
      <c r="D685" s="160"/>
      <c r="E685" s="160"/>
      <c r="F685" s="162"/>
      <c r="G685" s="162"/>
      <c r="H685" s="160"/>
      <c r="I685" s="160"/>
      <c r="J685" s="160"/>
      <c r="K685" s="160"/>
      <c r="L685" s="160"/>
      <c r="M685" s="160"/>
      <c r="N685" s="160"/>
    </row>
    <row r="686" spans="1:14" ht="18.75" customHeight="1" x14ac:dyDescent="0.35">
      <c r="A686" s="160"/>
      <c r="B686" s="160"/>
      <c r="C686" s="160"/>
      <c r="D686" s="160"/>
      <c r="E686" s="160"/>
      <c r="F686" s="162"/>
      <c r="G686" s="162"/>
      <c r="H686" s="160"/>
      <c r="I686" s="160"/>
      <c r="J686" s="160"/>
      <c r="K686" s="160"/>
      <c r="L686" s="160"/>
      <c r="M686" s="160"/>
      <c r="N686" s="160"/>
    </row>
    <row r="687" spans="1:14" ht="18.75" customHeight="1" x14ac:dyDescent="0.35">
      <c r="A687" s="160"/>
      <c r="B687" s="160"/>
      <c r="C687" s="160"/>
      <c r="D687" s="160"/>
      <c r="E687" s="160"/>
      <c r="F687" s="162"/>
      <c r="G687" s="162"/>
      <c r="H687" s="160"/>
      <c r="I687" s="160"/>
      <c r="J687" s="160"/>
      <c r="K687" s="160"/>
      <c r="L687" s="160"/>
      <c r="M687" s="160"/>
      <c r="N687" s="160"/>
    </row>
    <row r="688" spans="1:14" ht="18.75" customHeight="1" x14ac:dyDescent="0.35">
      <c r="A688" s="160"/>
      <c r="B688" s="160"/>
      <c r="C688" s="160"/>
      <c r="D688" s="160"/>
      <c r="E688" s="160"/>
      <c r="F688" s="162"/>
      <c r="G688" s="162"/>
      <c r="H688" s="160"/>
      <c r="I688" s="160"/>
      <c r="J688" s="160"/>
      <c r="K688" s="160"/>
      <c r="L688" s="160"/>
      <c r="M688" s="160"/>
      <c r="N688" s="160"/>
    </row>
    <row r="689" spans="1:14" ht="18.75" customHeight="1" x14ac:dyDescent="0.35">
      <c r="A689" s="160"/>
      <c r="B689" s="160"/>
      <c r="C689" s="160"/>
      <c r="D689" s="160"/>
      <c r="E689" s="160"/>
      <c r="F689" s="162"/>
      <c r="G689" s="162"/>
      <c r="H689" s="160"/>
      <c r="I689" s="160"/>
      <c r="J689" s="160"/>
      <c r="K689" s="160"/>
      <c r="L689" s="160"/>
      <c r="M689" s="160"/>
      <c r="N689" s="160"/>
    </row>
    <row r="690" spans="1:14" ht="18.75" customHeight="1" x14ac:dyDescent="0.35">
      <c r="A690" s="160"/>
      <c r="B690" s="160"/>
      <c r="C690" s="160"/>
      <c r="D690" s="160"/>
      <c r="E690" s="160"/>
      <c r="F690" s="162"/>
      <c r="G690" s="162"/>
      <c r="H690" s="160"/>
      <c r="I690" s="160"/>
      <c r="J690" s="160"/>
      <c r="K690" s="160"/>
      <c r="L690" s="160"/>
      <c r="M690" s="160"/>
      <c r="N690" s="160"/>
    </row>
    <row r="691" spans="1:14" ht="18.75" customHeight="1" x14ac:dyDescent="0.35">
      <c r="A691" s="160"/>
      <c r="B691" s="160"/>
      <c r="C691" s="160"/>
      <c r="D691" s="160"/>
      <c r="E691" s="160"/>
      <c r="F691" s="162"/>
      <c r="G691" s="162"/>
      <c r="H691" s="160"/>
      <c r="I691" s="160"/>
      <c r="J691" s="160"/>
      <c r="K691" s="160"/>
      <c r="L691" s="160"/>
      <c r="M691" s="160"/>
      <c r="N691" s="160"/>
    </row>
    <row r="692" spans="1:14" ht="18.75" customHeight="1" x14ac:dyDescent="0.35">
      <c r="A692" s="160"/>
      <c r="B692" s="160"/>
      <c r="C692" s="160"/>
      <c r="D692" s="160"/>
      <c r="E692" s="160"/>
      <c r="F692" s="162"/>
      <c r="G692" s="162"/>
      <c r="H692" s="160"/>
      <c r="I692" s="160"/>
      <c r="J692" s="160"/>
      <c r="K692" s="160"/>
      <c r="L692" s="160"/>
      <c r="M692" s="160"/>
      <c r="N692" s="160"/>
    </row>
    <row r="693" spans="1:14" ht="18.75" customHeight="1" x14ac:dyDescent="0.35">
      <c r="A693" s="160"/>
      <c r="B693" s="160"/>
      <c r="C693" s="160"/>
      <c r="D693" s="160"/>
      <c r="E693" s="160"/>
      <c r="F693" s="162"/>
      <c r="G693" s="162"/>
      <c r="H693" s="160"/>
      <c r="I693" s="160"/>
      <c r="J693" s="160"/>
      <c r="K693" s="160"/>
      <c r="L693" s="160"/>
      <c r="M693" s="160"/>
      <c r="N693" s="160"/>
    </row>
    <row r="694" spans="1:14" ht="18.75" customHeight="1" x14ac:dyDescent="0.35">
      <c r="A694" s="160"/>
      <c r="B694" s="160"/>
      <c r="C694" s="160"/>
      <c r="D694" s="160"/>
      <c r="E694" s="160"/>
      <c r="F694" s="162"/>
      <c r="G694" s="162"/>
      <c r="H694" s="160"/>
      <c r="I694" s="160"/>
      <c r="J694" s="160"/>
      <c r="K694" s="160"/>
      <c r="L694" s="160"/>
      <c r="M694" s="160"/>
      <c r="N694" s="160"/>
    </row>
    <row r="695" spans="1:14" ht="18.75" customHeight="1" x14ac:dyDescent="0.35">
      <c r="A695" s="160"/>
      <c r="B695" s="160"/>
      <c r="C695" s="160"/>
      <c r="D695" s="160"/>
      <c r="E695" s="160"/>
      <c r="F695" s="162"/>
      <c r="G695" s="162"/>
      <c r="H695" s="160"/>
      <c r="I695" s="160"/>
      <c r="J695" s="160"/>
      <c r="K695" s="160"/>
      <c r="L695" s="160"/>
      <c r="M695" s="160"/>
      <c r="N695" s="160"/>
    </row>
    <row r="696" spans="1:14" ht="18.75" customHeight="1" x14ac:dyDescent="0.35">
      <c r="A696" s="160"/>
      <c r="B696" s="160"/>
      <c r="C696" s="160"/>
      <c r="D696" s="160"/>
      <c r="E696" s="160"/>
      <c r="F696" s="162"/>
      <c r="G696" s="162"/>
      <c r="H696" s="160"/>
      <c r="I696" s="160"/>
      <c r="J696" s="160"/>
      <c r="K696" s="160"/>
      <c r="L696" s="160"/>
      <c r="M696" s="160"/>
      <c r="N696" s="160"/>
    </row>
    <row r="697" spans="1:14" ht="18.75" customHeight="1" x14ac:dyDescent="0.35">
      <c r="A697" s="160"/>
      <c r="B697" s="160"/>
      <c r="C697" s="160"/>
      <c r="D697" s="160"/>
      <c r="E697" s="160"/>
      <c r="F697" s="162"/>
      <c r="G697" s="162"/>
      <c r="H697" s="160"/>
      <c r="I697" s="160"/>
      <c r="J697" s="160"/>
      <c r="K697" s="160"/>
      <c r="L697" s="160"/>
      <c r="M697" s="160"/>
      <c r="N697" s="160"/>
    </row>
    <row r="698" spans="1:14" ht="18.75" customHeight="1" x14ac:dyDescent="0.35">
      <c r="A698" s="160"/>
      <c r="B698" s="160"/>
      <c r="C698" s="160"/>
      <c r="D698" s="160"/>
      <c r="E698" s="160"/>
      <c r="F698" s="162"/>
      <c r="G698" s="162"/>
      <c r="H698" s="160"/>
      <c r="I698" s="160"/>
      <c r="J698" s="160"/>
      <c r="K698" s="160"/>
      <c r="L698" s="160"/>
      <c r="M698" s="160"/>
      <c r="N698" s="160"/>
    </row>
    <row r="699" spans="1:14" ht="18.75" customHeight="1" x14ac:dyDescent="0.35">
      <c r="A699" s="160"/>
      <c r="B699" s="160"/>
      <c r="C699" s="160"/>
      <c r="D699" s="160"/>
      <c r="E699" s="160"/>
      <c r="F699" s="162"/>
      <c r="G699" s="162"/>
      <c r="H699" s="160"/>
      <c r="I699" s="160"/>
      <c r="J699" s="160"/>
      <c r="K699" s="160"/>
      <c r="L699" s="160"/>
      <c r="M699" s="160"/>
      <c r="N699" s="160"/>
    </row>
    <row r="700" spans="1:14" ht="18.75" customHeight="1" x14ac:dyDescent="0.35">
      <c r="A700" s="160"/>
      <c r="B700" s="160"/>
      <c r="C700" s="160"/>
      <c r="D700" s="160"/>
      <c r="E700" s="160"/>
      <c r="F700" s="162"/>
      <c r="G700" s="162"/>
      <c r="H700" s="160"/>
      <c r="I700" s="160"/>
      <c r="J700" s="160"/>
      <c r="K700" s="160"/>
      <c r="L700" s="160"/>
      <c r="M700" s="160"/>
      <c r="N700" s="160"/>
    </row>
    <row r="701" spans="1:14" ht="18.75" customHeight="1" x14ac:dyDescent="0.35">
      <c r="A701" s="160"/>
      <c r="B701" s="160"/>
      <c r="C701" s="160"/>
      <c r="D701" s="160"/>
      <c r="E701" s="160"/>
      <c r="F701" s="162"/>
      <c r="G701" s="162"/>
      <c r="H701" s="160"/>
      <c r="I701" s="160"/>
      <c r="J701" s="160"/>
      <c r="K701" s="160"/>
      <c r="L701" s="160"/>
      <c r="M701" s="160"/>
      <c r="N701" s="160"/>
    </row>
    <row r="702" spans="1:14" ht="18.75" customHeight="1" x14ac:dyDescent="0.35">
      <c r="A702" s="160"/>
      <c r="B702" s="160"/>
      <c r="C702" s="160"/>
      <c r="D702" s="160"/>
      <c r="E702" s="160"/>
      <c r="F702" s="162"/>
      <c r="G702" s="162"/>
      <c r="H702" s="160"/>
      <c r="I702" s="160"/>
      <c r="J702" s="160"/>
      <c r="K702" s="160"/>
      <c r="L702" s="160"/>
      <c r="M702" s="160"/>
      <c r="N702" s="160"/>
    </row>
    <row r="703" spans="1:14" ht="18.75" customHeight="1" x14ac:dyDescent="0.35">
      <c r="A703" s="160"/>
      <c r="B703" s="160"/>
      <c r="C703" s="160"/>
      <c r="D703" s="160"/>
      <c r="E703" s="160"/>
      <c r="F703" s="162"/>
      <c r="G703" s="162"/>
      <c r="H703" s="160"/>
      <c r="I703" s="160"/>
      <c r="J703" s="160"/>
      <c r="K703" s="160"/>
      <c r="L703" s="160"/>
      <c r="M703" s="160"/>
      <c r="N703" s="160"/>
    </row>
    <row r="704" spans="1:14" ht="18.75" customHeight="1" x14ac:dyDescent="0.35">
      <c r="A704" s="160"/>
      <c r="B704" s="160"/>
      <c r="C704" s="160"/>
      <c r="D704" s="160"/>
      <c r="E704" s="160"/>
      <c r="F704" s="162"/>
      <c r="G704" s="162"/>
      <c r="H704" s="160"/>
      <c r="I704" s="160"/>
      <c r="J704" s="160"/>
      <c r="K704" s="160"/>
      <c r="L704" s="160"/>
      <c r="M704" s="160"/>
      <c r="N704" s="160"/>
    </row>
    <row r="705" spans="1:14" ht="18.75" customHeight="1" x14ac:dyDescent="0.35">
      <c r="A705" s="160"/>
      <c r="B705" s="160"/>
      <c r="C705" s="160"/>
      <c r="D705" s="160"/>
      <c r="E705" s="160"/>
      <c r="F705" s="162"/>
      <c r="G705" s="162"/>
      <c r="H705" s="160"/>
      <c r="I705" s="160"/>
      <c r="J705" s="160"/>
      <c r="K705" s="160"/>
      <c r="L705" s="160"/>
      <c r="M705" s="160"/>
      <c r="N705" s="160"/>
    </row>
    <row r="706" spans="1:14" ht="18.75" customHeight="1" x14ac:dyDescent="0.35">
      <c r="A706" s="160"/>
      <c r="B706" s="160"/>
      <c r="C706" s="160"/>
      <c r="D706" s="160"/>
      <c r="E706" s="160"/>
      <c r="F706" s="162"/>
      <c r="G706" s="162"/>
      <c r="H706" s="160"/>
      <c r="I706" s="160"/>
      <c r="J706" s="160"/>
      <c r="K706" s="160"/>
      <c r="L706" s="160"/>
      <c r="M706" s="160"/>
      <c r="N706" s="160"/>
    </row>
    <row r="707" spans="1:14" ht="18.75" customHeight="1" x14ac:dyDescent="0.35">
      <c r="A707" s="160"/>
      <c r="B707" s="160"/>
      <c r="C707" s="160"/>
      <c r="D707" s="160"/>
      <c r="E707" s="160"/>
      <c r="F707" s="162"/>
      <c r="G707" s="162"/>
      <c r="H707" s="160"/>
      <c r="I707" s="160"/>
      <c r="J707" s="160"/>
      <c r="K707" s="160"/>
      <c r="L707" s="160"/>
      <c r="M707" s="160"/>
      <c r="N707" s="160"/>
    </row>
    <row r="708" spans="1:14" ht="18.75" customHeight="1" x14ac:dyDescent="0.35">
      <c r="A708" s="160"/>
      <c r="B708" s="160"/>
      <c r="C708" s="160"/>
      <c r="D708" s="160"/>
      <c r="E708" s="160"/>
      <c r="F708" s="162"/>
      <c r="G708" s="162"/>
      <c r="H708" s="160"/>
      <c r="I708" s="160"/>
      <c r="J708" s="160"/>
      <c r="K708" s="160"/>
      <c r="L708" s="160"/>
      <c r="M708" s="160"/>
      <c r="N708" s="160"/>
    </row>
    <row r="709" spans="1:14" ht="18.75" customHeight="1" x14ac:dyDescent="0.35">
      <c r="A709" s="160"/>
      <c r="B709" s="160"/>
      <c r="C709" s="160"/>
      <c r="D709" s="160"/>
      <c r="E709" s="160"/>
      <c r="F709" s="162"/>
      <c r="G709" s="162"/>
      <c r="H709" s="160"/>
      <c r="I709" s="160"/>
      <c r="J709" s="160"/>
      <c r="K709" s="160"/>
      <c r="L709" s="160"/>
      <c r="M709" s="160"/>
      <c r="N709" s="160"/>
    </row>
    <row r="710" spans="1:14" ht="18.75" customHeight="1" x14ac:dyDescent="0.35">
      <c r="A710" s="160"/>
      <c r="B710" s="160"/>
      <c r="C710" s="160"/>
      <c r="D710" s="160"/>
      <c r="E710" s="160"/>
      <c r="F710" s="162"/>
      <c r="G710" s="162"/>
      <c r="H710" s="160"/>
      <c r="I710" s="160"/>
      <c r="J710" s="160"/>
      <c r="K710" s="160"/>
      <c r="L710" s="160"/>
      <c r="M710" s="160"/>
      <c r="N710" s="160"/>
    </row>
    <row r="711" spans="1:14" ht="18.75" customHeight="1" x14ac:dyDescent="0.35">
      <c r="A711" s="160"/>
      <c r="B711" s="160"/>
      <c r="C711" s="160"/>
      <c r="D711" s="160"/>
      <c r="E711" s="160"/>
      <c r="F711" s="162"/>
      <c r="G711" s="162"/>
      <c r="H711" s="160"/>
      <c r="I711" s="160"/>
      <c r="J711" s="160"/>
      <c r="K711" s="160"/>
      <c r="L711" s="160"/>
      <c r="M711" s="160"/>
      <c r="N711" s="160"/>
    </row>
    <row r="712" spans="1:14" ht="18.75" customHeight="1" x14ac:dyDescent="0.35">
      <c r="A712" s="160"/>
      <c r="B712" s="160"/>
      <c r="C712" s="160"/>
      <c r="D712" s="160"/>
      <c r="E712" s="160"/>
      <c r="F712" s="162"/>
      <c r="G712" s="162"/>
      <c r="H712" s="160"/>
      <c r="I712" s="160"/>
      <c r="J712" s="160"/>
      <c r="K712" s="160"/>
      <c r="L712" s="160"/>
      <c r="M712" s="160"/>
      <c r="N712" s="160"/>
    </row>
    <row r="713" spans="1:14" ht="18.75" customHeight="1" x14ac:dyDescent="0.35">
      <c r="A713" s="160"/>
      <c r="B713" s="160"/>
      <c r="C713" s="160"/>
      <c r="D713" s="160"/>
      <c r="E713" s="160"/>
      <c r="F713" s="162"/>
      <c r="G713" s="162"/>
      <c r="H713" s="160"/>
      <c r="I713" s="160"/>
      <c r="J713" s="160"/>
      <c r="K713" s="160"/>
      <c r="L713" s="160"/>
      <c r="M713" s="160"/>
      <c r="N713" s="160"/>
    </row>
    <row r="714" spans="1:14" ht="18.75" customHeight="1" x14ac:dyDescent="0.35">
      <c r="A714" s="160"/>
      <c r="B714" s="160"/>
      <c r="C714" s="160"/>
      <c r="D714" s="160"/>
      <c r="E714" s="160"/>
      <c r="F714" s="162"/>
      <c r="G714" s="162"/>
      <c r="H714" s="160"/>
      <c r="I714" s="160"/>
      <c r="J714" s="160"/>
      <c r="K714" s="160"/>
      <c r="L714" s="160"/>
      <c r="M714" s="160"/>
      <c r="N714" s="160"/>
    </row>
    <row r="715" spans="1:14" ht="18.75" customHeight="1" x14ac:dyDescent="0.35">
      <c r="A715" s="160"/>
      <c r="B715" s="160"/>
      <c r="C715" s="160"/>
      <c r="D715" s="160"/>
      <c r="E715" s="160"/>
      <c r="F715" s="162"/>
      <c r="G715" s="162"/>
      <c r="H715" s="160"/>
      <c r="I715" s="160"/>
      <c r="J715" s="160"/>
      <c r="K715" s="160"/>
      <c r="L715" s="160"/>
      <c r="M715" s="160"/>
      <c r="N715" s="160"/>
    </row>
    <row r="716" spans="1:14" ht="18.75" customHeight="1" x14ac:dyDescent="0.35">
      <c r="A716" s="160"/>
      <c r="B716" s="160"/>
      <c r="C716" s="160"/>
      <c r="D716" s="160"/>
      <c r="E716" s="160"/>
      <c r="F716" s="162"/>
      <c r="G716" s="162"/>
      <c r="H716" s="160"/>
      <c r="I716" s="160"/>
      <c r="J716" s="160"/>
      <c r="K716" s="160"/>
      <c r="L716" s="160"/>
      <c r="M716" s="160"/>
      <c r="N716" s="160"/>
    </row>
    <row r="717" spans="1:14" ht="18.75" customHeight="1" x14ac:dyDescent="0.35">
      <c r="A717" s="160"/>
      <c r="B717" s="160"/>
      <c r="C717" s="160"/>
      <c r="D717" s="160"/>
      <c r="E717" s="160"/>
      <c r="F717" s="162"/>
      <c r="G717" s="162"/>
      <c r="H717" s="160"/>
      <c r="I717" s="160"/>
      <c r="J717" s="160"/>
      <c r="K717" s="160"/>
      <c r="L717" s="160"/>
      <c r="M717" s="160"/>
      <c r="N717" s="160"/>
    </row>
    <row r="718" spans="1:14" ht="18.75" customHeight="1" x14ac:dyDescent="0.35">
      <c r="A718" s="160"/>
      <c r="B718" s="160"/>
      <c r="C718" s="160"/>
      <c r="D718" s="160"/>
      <c r="E718" s="160"/>
      <c r="F718" s="162"/>
      <c r="G718" s="162"/>
      <c r="H718" s="160"/>
      <c r="I718" s="160"/>
      <c r="J718" s="160"/>
      <c r="K718" s="160"/>
      <c r="L718" s="160"/>
      <c r="M718" s="160"/>
      <c r="N718" s="160"/>
    </row>
    <row r="719" spans="1:14" ht="18.75" customHeight="1" x14ac:dyDescent="0.35">
      <c r="A719" s="160"/>
      <c r="B719" s="160"/>
      <c r="C719" s="160"/>
      <c r="D719" s="160"/>
      <c r="E719" s="160"/>
      <c r="F719" s="162"/>
      <c r="G719" s="162"/>
      <c r="H719" s="160"/>
      <c r="I719" s="160"/>
      <c r="J719" s="160"/>
      <c r="K719" s="160"/>
      <c r="L719" s="160"/>
      <c r="M719" s="160"/>
      <c r="N719" s="160"/>
    </row>
    <row r="720" spans="1:14" ht="18.75" customHeight="1" x14ac:dyDescent="0.35">
      <c r="A720" s="160"/>
      <c r="B720" s="160"/>
      <c r="C720" s="160"/>
      <c r="D720" s="160"/>
      <c r="E720" s="160"/>
      <c r="F720" s="162"/>
      <c r="G720" s="162"/>
      <c r="H720" s="160"/>
      <c r="I720" s="160"/>
      <c r="J720" s="160"/>
      <c r="K720" s="160"/>
      <c r="L720" s="160"/>
      <c r="M720" s="160"/>
      <c r="N720" s="160"/>
    </row>
    <row r="721" spans="1:14" ht="18.75" customHeight="1" x14ac:dyDescent="0.35">
      <c r="A721" s="160"/>
      <c r="B721" s="160"/>
      <c r="C721" s="160"/>
      <c r="D721" s="160"/>
      <c r="E721" s="160"/>
      <c r="F721" s="162"/>
      <c r="G721" s="162"/>
      <c r="H721" s="160"/>
      <c r="I721" s="160"/>
      <c r="J721" s="160"/>
      <c r="K721" s="160"/>
      <c r="L721" s="160"/>
      <c r="M721" s="160"/>
      <c r="N721" s="160"/>
    </row>
    <row r="722" spans="1:14" ht="18.75" customHeight="1" x14ac:dyDescent="0.35">
      <c r="A722" s="160"/>
      <c r="B722" s="160"/>
      <c r="C722" s="160"/>
      <c r="D722" s="160"/>
      <c r="E722" s="160"/>
      <c r="F722" s="162"/>
      <c r="G722" s="162"/>
      <c r="H722" s="160"/>
      <c r="I722" s="160"/>
      <c r="J722" s="160"/>
      <c r="K722" s="160"/>
      <c r="L722" s="160"/>
      <c r="M722" s="160"/>
      <c r="N722" s="160"/>
    </row>
    <row r="723" spans="1:14" ht="18.75" customHeight="1" x14ac:dyDescent="0.35">
      <c r="A723" s="160"/>
      <c r="B723" s="160"/>
      <c r="C723" s="160"/>
      <c r="D723" s="160"/>
      <c r="E723" s="160"/>
      <c r="F723" s="162"/>
      <c r="G723" s="162"/>
      <c r="H723" s="160"/>
      <c r="I723" s="160"/>
      <c r="J723" s="160"/>
      <c r="K723" s="160"/>
      <c r="L723" s="160"/>
      <c r="M723" s="160"/>
      <c r="N723" s="160"/>
    </row>
    <row r="724" spans="1:14" ht="18.75" customHeight="1" x14ac:dyDescent="0.35">
      <c r="A724" s="160"/>
      <c r="B724" s="160"/>
      <c r="C724" s="160"/>
      <c r="D724" s="160"/>
      <c r="E724" s="160"/>
      <c r="F724" s="162"/>
      <c r="G724" s="162"/>
      <c r="H724" s="160"/>
      <c r="I724" s="160"/>
      <c r="J724" s="160"/>
      <c r="K724" s="160"/>
      <c r="L724" s="160"/>
      <c r="M724" s="160"/>
      <c r="N724" s="160"/>
    </row>
    <row r="725" spans="1:14" ht="18.75" customHeight="1" x14ac:dyDescent="0.35">
      <c r="A725" s="160"/>
      <c r="B725" s="160"/>
      <c r="C725" s="160"/>
      <c r="D725" s="160"/>
      <c r="E725" s="160"/>
      <c r="F725" s="162"/>
      <c r="G725" s="162"/>
      <c r="H725" s="160"/>
      <c r="I725" s="160"/>
      <c r="J725" s="160"/>
      <c r="K725" s="160"/>
      <c r="L725" s="160"/>
      <c r="M725" s="160"/>
      <c r="N725" s="160"/>
    </row>
    <row r="726" spans="1:14" ht="18.75" customHeight="1" x14ac:dyDescent="0.35">
      <c r="A726" s="160"/>
      <c r="B726" s="160"/>
      <c r="C726" s="160"/>
      <c r="D726" s="160"/>
      <c r="E726" s="160"/>
      <c r="F726" s="162"/>
      <c r="G726" s="162"/>
      <c r="H726" s="160"/>
      <c r="I726" s="160"/>
      <c r="J726" s="160"/>
      <c r="K726" s="160"/>
      <c r="L726" s="160"/>
      <c r="M726" s="160"/>
      <c r="N726" s="160"/>
    </row>
    <row r="727" spans="1:14" ht="18.75" customHeight="1" x14ac:dyDescent="0.35">
      <c r="A727" s="160"/>
      <c r="B727" s="160"/>
      <c r="C727" s="160"/>
      <c r="D727" s="160"/>
      <c r="E727" s="160"/>
      <c r="F727" s="162"/>
      <c r="G727" s="162"/>
      <c r="H727" s="160"/>
      <c r="I727" s="160"/>
      <c r="J727" s="160"/>
      <c r="K727" s="160"/>
      <c r="L727" s="160"/>
      <c r="M727" s="160"/>
      <c r="N727" s="160"/>
    </row>
    <row r="728" spans="1:14" ht="18.75" customHeight="1" x14ac:dyDescent="0.35">
      <c r="A728" s="160"/>
      <c r="B728" s="160"/>
      <c r="C728" s="160"/>
      <c r="D728" s="160"/>
      <c r="E728" s="160"/>
      <c r="F728" s="162"/>
      <c r="G728" s="162"/>
      <c r="H728" s="160"/>
      <c r="I728" s="160"/>
      <c r="J728" s="160"/>
      <c r="K728" s="160"/>
      <c r="L728" s="160"/>
      <c r="M728" s="160"/>
      <c r="N728" s="160"/>
    </row>
    <row r="729" spans="1:14" ht="18.75" customHeight="1" x14ac:dyDescent="0.35">
      <c r="A729" s="160"/>
      <c r="B729" s="160"/>
      <c r="C729" s="160"/>
      <c r="D729" s="160"/>
      <c r="E729" s="160"/>
      <c r="F729" s="162"/>
      <c r="G729" s="162"/>
      <c r="H729" s="160"/>
      <c r="I729" s="160"/>
      <c r="J729" s="160"/>
      <c r="K729" s="160"/>
      <c r="L729" s="160"/>
      <c r="M729" s="160"/>
      <c r="N729" s="160"/>
    </row>
    <row r="730" spans="1:14" ht="18.75" customHeight="1" x14ac:dyDescent="0.35">
      <c r="A730" s="160"/>
      <c r="B730" s="160"/>
      <c r="C730" s="160"/>
      <c r="D730" s="160"/>
      <c r="E730" s="160"/>
      <c r="F730" s="162"/>
      <c r="G730" s="162"/>
      <c r="H730" s="160"/>
      <c r="I730" s="160"/>
      <c r="J730" s="160"/>
      <c r="K730" s="160"/>
      <c r="L730" s="160"/>
      <c r="M730" s="160"/>
      <c r="N730" s="160"/>
    </row>
    <row r="731" spans="1:14" ht="18.75" customHeight="1" x14ac:dyDescent="0.35">
      <c r="A731" s="160"/>
      <c r="B731" s="160"/>
      <c r="C731" s="160"/>
      <c r="D731" s="160"/>
      <c r="E731" s="160"/>
      <c r="F731" s="162"/>
      <c r="G731" s="162"/>
      <c r="H731" s="160"/>
      <c r="I731" s="160"/>
      <c r="J731" s="160"/>
      <c r="K731" s="160"/>
      <c r="L731" s="160"/>
      <c r="M731" s="160"/>
      <c r="N731" s="160"/>
    </row>
    <row r="732" spans="1:14" ht="18.75" customHeight="1" x14ac:dyDescent="0.35">
      <c r="A732" s="160"/>
      <c r="B732" s="160"/>
      <c r="C732" s="160"/>
      <c r="D732" s="160"/>
      <c r="E732" s="160"/>
      <c r="F732" s="162"/>
      <c r="G732" s="162"/>
      <c r="H732" s="160"/>
      <c r="I732" s="160"/>
      <c r="J732" s="160"/>
      <c r="K732" s="160"/>
      <c r="L732" s="160"/>
      <c r="M732" s="160"/>
      <c r="N732" s="160"/>
    </row>
    <row r="733" spans="1:14" ht="18.75" customHeight="1" x14ac:dyDescent="0.35">
      <c r="A733" s="160"/>
      <c r="B733" s="160"/>
      <c r="C733" s="160"/>
      <c r="D733" s="160"/>
      <c r="E733" s="160"/>
      <c r="F733" s="162"/>
      <c r="G733" s="162"/>
      <c r="H733" s="160"/>
      <c r="I733" s="160"/>
      <c r="J733" s="160"/>
      <c r="K733" s="160"/>
      <c r="L733" s="160"/>
      <c r="M733" s="160"/>
      <c r="N733" s="160"/>
    </row>
    <row r="734" spans="1:14" ht="18.75" customHeight="1" x14ac:dyDescent="0.35">
      <c r="A734" s="160"/>
      <c r="B734" s="160"/>
      <c r="C734" s="160"/>
      <c r="D734" s="160"/>
      <c r="E734" s="160"/>
      <c r="F734" s="162"/>
      <c r="G734" s="162"/>
      <c r="H734" s="160"/>
      <c r="I734" s="160"/>
      <c r="J734" s="160"/>
      <c r="K734" s="160"/>
      <c r="L734" s="160"/>
      <c r="M734" s="160"/>
      <c r="N734" s="160"/>
    </row>
    <row r="735" spans="1:14" ht="18.75" customHeight="1" x14ac:dyDescent="0.35">
      <c r="A735" s="160"/>
      <c r="B735" s="160"/>
      <c r="C735" s="160"/>
      <c r="D735" s="160"/>
      <c r="E735" s="160"/>
      <c r="F735" s="162"/>
      <c r="G735" s="162"/>
      <c r="H735" s="160"/>
      <c r="I735" s="160"/>
      <c r="J735" s="160"/>
      <c r="K735" s="160"/>
      <c r="L735" s="160"/>
      <c r="M735" s="160"/>
      <c r="N735" s="160"/>
    </row>
    <row r="736" spans="1:14" ht="18.75" customHeight="1" x14ac:dyDescent="0.35">
      <c r="A736" s="160"/>
      <c r="B736" s="160"/>
      <c r="C736" s="160"/>
      <c r="D736" s="160"/>
      <c r="E736" s="160"/>
      <c r="F736" s="162"/>
      <c r="G736" s="162"/>
      <c r="H736" s="160"/>
      <c r="I736" s="160"/>
      <c r="J736" s="160"/>
      <c r="K736" s="160"/>
      <c r="L736" s="160"/>
      <c r="M736" s="160"/>
      <c r="N736" s="160"/>
    </row>
    <row r="737" spans="1:14" ht="18.75" customHeight="1" x14ac:dyDescent="0.35">
      <c r="A737" s="160"/>
      <c r="B737" s="160"/>
      <c r="C737" s="160"/>
      <c r="D737" s="160"/>
      <c r="E737" s="160"/>
      <c r="F737" s="162"/>
      <c r="G737" s="162"/>
      <c r="H737" s="160"/>
      <c r="I737" s="160"/>
      <c r="J737" s="160"/>
      <c r="K737" s="160"/>
      <c r="L737" s="160"/>
      <c r="M737" s="160"/>
      <c r="N737" s="160"/>
    </row>
    <row r="738" spans="1:14" ht="18.75" customHeight="1" x14ac:dyDescent="0.35">
      <c r="A738" s="160"/>
      <c r="B738" s="160"/>
      <c r="C738" s="160"/>
      <c r="D738" s="160"/>
      <c r="E738" s="160"/>
      <c r="F738" s="162"/>
      <c r="G738" s="162"/>
      <c r="H738" s="160"/>
      <c r="I738" s="160"/>
      <c r="J738" s="160"/>
      <c r="K738" s="160"/>
      <c r="L738" s="160"/>
      <c r="M738" s="160"/>
      <c r="N738" s="160"/>
    </row>
    <row r="739" spans="1:14" ht="18.75" customHeight="1" x14ac:dyDescent="0.35">
      <c r="A739" s="160"/>
      <c r="B739" s="160"/>
      <c r="C739" s="160"/>
      <c r="D739" s="160"/>
      <c r="E739" s="160"/>
      <c r="F739" s="162"/>
      <c r="G739" s="162"/>
      <c r="H739" s="160"/>
      <c r="I739" s="160"/>
      <c r="J739" s="160"/>
      <c r="K739" s="160"/>
      <c r="L739" s="160"/>
      <c r="M739" s="160"/>
      <c r="N739" s="160"/>
    </row>
    <row r="740" spans="1:14" ht="18.75" customHeight="1" x14ac:dyDescent="0.35">
      <c r="A740" s="160"/>
      <c r="B740" s="160"/>
      <c r="C740" s="160"/>
      <c r="D740" s="160"/>
      <c r="E740" s="160"/>
      <c r="F740" s="162"/>
      <c r="G740" s="162"/>
      <c r="H740" s="160"/>
      <c r="I740" s="160"/>
      <c r="J740" s="160"/>
      <c r="K740" s="160"/>
      <c r="L740" s="160"/>
      <c r="M740" s="160"/>
      <c r="N740" s="160"/>
    </row>
    <row r="741" spans="1:14" ht="18.75" customHeight="1" x14ac:dyDescent="0.35">
      <c r="A741" s="160"/>
      <c r="B741" s="160"/>
      <c r="C741" s="160"/>
      <c r="D741" s="160"/>
      <c r="E741" s="160"/>
      <c r="F741" s="162"/>
      <c r="G741" s="162"/>
      <c r="H741" s="160"/>
      <c r="I741" s="160"/>
      <c r="J741" s="160"/>
      <c r="K741" s="160"/>
      <c r="L741" s="160"/>
      <c r="M741" s="160"/>
      <c r="N741" s="160"/>
    </row>
    <row r="742" spans="1:14" ht="18.75" customHeight="1" x14ac:dyDescent="0.35">
      <c r="A742" s="160"/>
      <c r="B742" s="160"/>
      <c r="C742" s="160"/>
      <c r="D742" s="160"/>
      <c r="E742" s="160"/>
      <c r="F742" s="162"/>
      <c r="G742" s="162"/>
      <c r="H742" s="160"/>
      <c r="I742" s="160"/>
      <c r="J742" s="160"/>
      <c r="K742" s="160"/>
      <c r="L742" s="160"/>
      <c r="M742" s="160"/>
      <c r="N742" s="160"/>
    </row>
    <row r="743" spans="1:14" ht="18.75" customHeight="1" x14ac:dyDescent="0.35">
      <c r="A743" s="160"/>
      <c r="B743" s="160"/>
      <c r="C743" s="160"/>
      <c r="D743" s="160"/>
      <c r="E743" s="160"/>
      <c r="F743" s="162"/>
      <c r="G743" s="162"/>
      <c r="H743" s="160"/>
      <c r="I743" s="160"/>
      <c r="J743" s="160"/>
      <c r="K743" s="160"/>
      <c r="L743" s="160"/>
      <c r="M743" s="160"/>
      <c r="N743" s="160"/>
    </row>
    <row r="744" spans="1:14" ht="18.75" customHeight="1" x14ac:dyDescent="0.35">
      <c r="A744" s="160"/>
      <c r="B744" s="160"/>
      <c r="C744" s="160"/>
      <c r="D744" s="160"/>
      <c r="E744" s="160"/>
      <c r="F744" s="162"/>
      <c r="G744" s="162"/>
      <c r="H744" s="160"/>
      <c r="I744" s="160"/>
      <c r="J744" s="160"/>
      <c r="K744" s="160"/>
      <c r="L744" s="160"/>
      <c r="M744" s="160"/>
      <c r="N744" s="160"/>
    </row>
    <row r="745" spans="1:14" ht="18.75" customHeight="1" x14ac:dyDescent="0.35">
      <c r="A745" s="160"/>
      <c r="B745" s="160"/>
      <c r="C745" s="160"/>
      <c r="D745" s="160"/>
      <c r="E745" s="160"/>
      <c r="F745" s="162"/>
      <c r="G745" s="162"/>
      <c r="H745" s="160"/>
      <c r="I745" s="160"/>
      <c r="J745" s="160"/>
      <c r="K745" s="160"/>
      <c r="L745" s="160"/>
      <c r="M745" s="160"/>
      <c r="N745" s="160"/>
    </row>
    <row r="746" spans="1:14" ht="18.75" customHeight="1" x14ac:dyDescent="0.35">
      <c r="A746" s="160"/>
      <c r="B746" s="160"/>
      <c r="C746" s="160"/>
      <c r="D746" s="160"/>
      <c r="E746" s="160"/>
      <c r="F746" s="162"/>
      <c r="G746" s="162"/>
      <c r="H746" s="160"/>
      <c r="I746" s="160"/>
      <c r="J746" s="160"/>
      <c r="K746" s="160"/>
      <c r="L746" s="160"/>
      <c r="M746" s="160"/>
      <c r="N746" s="160"/>
    </row>
    <row r="747" spans="1:14" ht="18.75" customHeight="1" x14ac:dyDescent="0.35">
      <c r="A747" s="160"/>
      <c r="B747" s="160"/>
      <c r="C747" s="160"/>
      <c r="D747" s="160"/>
      <c r="E747" s="160"/>
      <c r="F747" s="162"/>
      <c r="G747" s="162"/>
      <c r="H747" s="160"/>
      <c r="I747" s="160"/>
      <c r="J747" s="160"/>
      <c r="K747" s="160"/>
      <c r="L747" s="160"/>
      <c r="M747" s="160"/>
      <c r="N747" s="160"/>
    </row>
    <row r="748" spans="1:14" ht="18.75" customHeight="1" x14ac:dyDescent="0.35">
      <c r="A748" s="160"/>
      <c r="B748" s="160"/>
      <c r="C748" s="160"/>
      <c r="D748" s="160"/>
      <c r="E748" s="160"/>
      <c r="F748" s="162"/>
      <c r="G748" s="162"/>
      <c r="H748" s="160"/>
      <c r="I748" s="160"/>
      <c r="J748" s="160"/>
      <c r="K748" s="160"/>
      <c r="L748" s="160"/>
      <c r="M748" s="160"/>
      <c r="N748" s="160"/>
    </row>
    <row r="749" spans="1:14" ht="18.75" customHeight="1" x14ac:dyDescent="0.35">
      <c r="A749" s="160"/>
      <c r="B749" s="160"/>
      <c r="C749" s="160"/>
      <c r="D749" s="160"/>
      <c r="E749" s="160"/>
      <c r="F749" s="162"/>
      <c r="G749" s="162"/>
      <c r="H749" s="160"/>
      <c r="I749" s="160"/>
      <c r="J749" s="160"/>
      <c r="K749" s="160"/>
      <c r="L749" s="160"/>
      <c r="M749" s="160"/>
      <c r="N749" s="160"/>
    </row>
    <row r="750" spans="1:14" ht="18.75" customHeight="1" x14ac:dyDescent="0.35">
      <c r="A750" s="160"/>
      <c r="B750" s="160"/>
      <c r="C750" s="160"/>
      <c r="D750" s="160"/>
      <c r="E750" s="160"/>
      <c r="F750" s="162"/>
      <c r="G750" s="162"/>
      <c r="H750" s="160"/>
      <c r="I750" s="160"/>
      <c r="J750" s="160"/>
      <c r="K750" s="160"/>
      <c r="L750" s="160"/>
      <c r="M750" s="160"/>
      <c r="N750" s="160"/>
    </row>
    <row r="751" spans="1:14" ht="18.75" customHeight="1" x14ac:dyDescent="0.35">
      <c r="A751" s="160"/>
      <c r="B751" s="160"/>
      <c r="C751" s="160"/>
      <c r="D751" s="160"/>
      <c r="E751" s="160"/>
      <c r="F751" s="162"/>
      <c r="G751" s="162"/>
      <c r="H751" s="160"/>
      <c r="I751" s="160"/>
      <c r="J751" s="160"/>
      <c r="K751" s="160"/>
      <c r="L751" s="160"/>
      <c r="M751" s="160"/>
      <c r="N751" s="160"/>
    </row>
    <row r="752" spans="1:14" ht="18.75" customHeight="1" x14ac:dyDescent="0.35">
      <c r="A752" s="160"/>
      <c r="B752" s="160"/>
      <c r="C752" s="160"/>
      <c r="D752" s="160"/>
      <c r="E752" s="160"/>
      <c r="F752" s="162"/>
      <c r="G752" s="162"/>
      <c r="H752" s="160"/>
      <c r="I752" s="160"/>
      <c r="J752" s="160"/>
      <c r="K752" s="160"/>
      <c r="L752" s="160"/>
      <c r="M752" s="160"/>
      <c r="N752" s="160"/>
    </row>
    <row r="753" spans="1:14" ht="18.75" customHeight="1" x14ac:dyDescent="0.35">
      <c r="A753" s="160"/>
      <c r="B753" s="160"/>
      <c r="C753" s="160"/>
      <c r="D753" s="160"/>
      <c r="E753" s="160"/>
      <c r="F753" s="162"/>
      <c r="G753" s="162"/>
      <c r="H753" s="160"/>
      <c r="I753" s="160"/>
      <c r="J753" s="160"/>
      <c r="K753" s="160"/>
      <c r="L753" s="160"/>
      <c r="M753" s="160"/>
      <c r="N753" s="160"/>
    </row>
    <row r="754" spans="1:14" ht="18.75" customHeight="1" x14ac:dyDescent="0.35">
      <c r="A754" s="160"/>
      <c r="B754" s="160"/>
      <c r="C754" s="160"/>
      <c r="D754" s="160"/>
      <c r="E754" s="160"/>
      <c r="F754" s="162"/>
      <c r="G754" s="162"/>
      <c r="H754" s="160"/>
      <c r="I754" s="160"/>
      <c r="J754" s="160"/>
      <c r="K754" s="160"/>
      <c r="L754" s="160"/>
      <c r="M754" s="160"/>
      <c r="N754" s="160"/>
    </row>
    <row r="755" spans="1:14" ht="18.75" customHeight="1" x14ac:dyDescent="0.35">
      <c r="A755" s="160"/>
      <c r="B755" s="160"/>
      <c r="C755" s="160"/>
      <c r="D755" s="160"/>
      <c r="E755" s="160"/>
      <c r="F755" s="162"/>
      <c r="G755" s="162"/>
      <c r="H755" s="160"/>
      <c r="I755" s="160"/>
      <c r="J755" s="160"/>
      <c r="K755" s="160"/>
      <c r="L755" s="160"/>
      <c r="M755" s="160"/>
      <c r="N755" s="160"/>
    </row>
    <row r="756" spans="1:14" ht="18.75" customHeight="1" x14ac:dyDescent="0.35">
      <c r="A756" s="160"/>
      <c r="B756" s="160"/>
      <c r="C756" s="160"/>
      <c r="D756" s="160"/>
      <c r="E756" s="160"/>
      <c r="F756" s="162"/>
      <c r="G756" s="162"/>
      <c r="H756" s="160"/>
      <c r="I756" s="160"/>
      <c r="J756" s="160"/>
      <c r="K756" s="160"/>
      <c r="L756" s="160"/>
      <c r="M756" s="160"/>
      <c r="N756" s="160"/>
    </row>
    <row r="757" spans="1:14" ht="18.75" customHeight="1" x14ac:dyDescent="0.35">
      <c r="A757" s="160"/>
      <c r="B757" s="160"/>
      <c r="C757" s="160"/>
      <c r="D757" s="160"/>
      <c r="E757" s="160"/>
      <c r="F757" s="162"/>
      <c r="G757" s="162"/>
      <c r="H757" s="160"/>
      <c r="I757" s="160"/>
      <c r="J757" s="160"/>
      <c r="K757" s="160"/>
      <c r="L757" s="160"/>
      <c r="M757" s="160"/>
      <c r="N757" s="160"/>
    </row>
    <row r="758" spans="1:14" ht="18.75" customHeight="1" x14ac:dyDescent="0.35">
      <c r="A758" s="160"/>
      <c r="B758" s="160"/>
      <c r="C758" s="160"/>
      <c r="D758" s="160"/>
      <c r="E758" s="160"/>
      <c r="F758" s="162"/>
      <c r="G758" s="162"/>
      <c r="H758" s="160"/>
      <c r="I758" s="160"/>
      <c r="J758" s="160"/>
      <c r="K758" s="160"/>
      <c r="L758" s="160"/>
      <c r="M758" s="160"/>
      <c r="N758" s="160"/>
    </row>
    <row r="759" spans="1:14" ht="18.75" customHeight="1" x14ac:dyDescent="0.35">
      <c r="A759" s="160"/>
      <c r="B759" s="160"/>
      <c r="C759" s="160"/>
      <c r="D759" s="160"/>
      <c r="E759" s="160"/>
      <c r="F759" s="162"/>
      <c r="G759" s="162"/>
      <c r="H759" s="160"/>
      <c r="I759" s="160"/>
      <c r="J759" s="160"/>
      <c r="K759" s="160"/>
      <c r="L759" s="160"/>
      <c r="M759" s="160"/>
      <c r="N759" s="160"/>
    </row>
    <row r="760" spans="1:14" ht="18.75" customHeight="1" x14ac:dyDescent="0.35">
      <c r="A760" s="160"/>
      <c r="B760" s="160"/>
      <c r="C760" s="160"/>
      <c r="D760" s="160"/>
      <c r="E760" s="160"/>
      <c r="F760" s="162"/>
      <c r="G760" s="162"/>
      <c r="H760" s="160"/>
      <c r="I760" s="160"/>
      <c r="J760" s="160"/>
      <c r="K760" s="160"/>
      <c r="L760" s="160"/>
      <c r="M760" s="160"/>
      <c r="N760" s="160"/>
    </row>
    <row r="761" spans="1:14" ht="18.75" customHeight="1" x14ac:dyDescent="0.35">
      <c r="A761" s="160"/>
      <c r="B761" s="160"/>
      <c r="C761" s="160"/>
      <c r="D761" s="160"/>
      <c r="E761" s="160"/>
      <c r="F761" s="162"/>
      <c r="G761" s="162"/>
      <c r="H761" s="160"/>
      <c r="I761" s="160"/>
      <c r="J761" s="160"/>
      <c r="K761" s="160"/>
      <c r="L761" s="160"/>
      <c r="M761" s="160"/>
      <c r="N761" s="160"/>
    </row>
    <row r="762" spans="1:14" ht="18.75" customHeight="1" x14ac:dyDescent="0.35">
      <c r="A762" s="160"/>
      <c r="B762" s="160"/>
      <c r="C762" s="160"/>
      <c r="D762" s="160"/>
      <c r="E762" s="160"/>
      <c r="F762" s="162"/>
      <c r="G762" s="162"/>
      <c r="H762" s="160"/>
      <c r="I762" s="160"/>
      <c r="J762" s="160"/>
      <c r="K762" s="160"/>
      <c r="L762" s="160"/>
      <c r="M762" s="160"/>
      <c r="N762" s="160"/>
    </row>
    <row r="763" spans="1:14" ht="18.75" customHeight="1" x14ac:dyDescent="0.35">
      <c r="A763" s="160"/>
      <c r="B763" s="160"/>
      <c r="C763" s="160"/>
      <c r="D763" s="160"/>
      <c r="E763" s="160"/>
      <c r="F763" s="162"/>
      <c r="G763" s="162"/>
      <c r="H763" s="160"/>
      <c r="I763" s="160"/>
      <c r="J763" s="160"/>
      <c r="K763" s="160"/>
      <c r="L763" s="160"/>
      <c r="M763" s="160"/>
      <c r="N763" s="160"/>
    </row>
    <row r="764" spans="1:14" ht="18.75" customHeight="1" x14ac:dyDescent="0.35">
      <c r="A764" s="160"/>
      <c r="B764" s="160"/>
      <c r="C764" s="160"/>
      <c r="D764" s="160"/>
      <c r="E764" s="160"/>
      <c r="F764" s="162"/>
      <c r="G764" s="162"/>
      <c r="H764" s="160"/>
      <c r="I764" s="160"/>
      <c r="J764" s="160"/>
      <c r="K764" s="160"/>
      <c r="L764" s="160"/>
      <c r="M764" s="160"/>
      <c r="N764" s="160"/>
    </row>
    <row r="765" spans="1:14" ht="18.75" customHeight="1" x14ac:dyDescent="0.35">
      <c r="A765" s="160"/>
      <c r="B765" s="160"/>
      <c r="C765" s="160"/>
      <c r="D765" s="160"/>
      <c r="E765" s="160"/>
      <c r="F765" s="162"/>
      <c r="G765" s="162"/>
      <c r="H765" s="160"/>
      <c r="I765" s="160"/>
      <c r="J765" s="160"/>
      <c r="K765" s="160"/>
      <c r="L765" s="160"/>
      <c r="M765" s="160"/>
      <c r="N765" s="160"/>
    </row>
    <row r="766" spans="1:14" ht="18.75" customHeight="1" x14ac:dyDescent="0.35">
      <c r="A766" s="160"/>
      <c r="B766" s="160"/>
      <c r="C766" s="160"/>
      <c r="D766" s="160"/>
      <c r="E766" s="160"/>
      <c r="F766" s="162"/>
      <c r="G766" s="162"/>
      <c r="H766" s="160"/>
      <c r="I766" s="160"/>
      <c r="J766" s="160"/>
      <c r="K766" s="160"/>
      <c r="L766" s="160"/>
      <c r="M766" s="160"/>
      <c r="N766" s="160"/>
    </row>
    <row r="767" spans="1:14" ht="18.75" customHeight="1" x14ac:dyDescent="0.35">
      <c r="A767" s="160"/>
      <c r="B767" s="160"/>
      <c r="C767" s="160"/>
      <c r="D767" s="160"/>
      <c r="E767" s="160"/>
      <c r="F767" s="162"/>
      <c r="G767" s="162"/>
      <c r="H767" s="160"/>
      <c r="I767" s="160"/>
      <c r="J767" s="160"/>
      <c r="K767" s="160"/>
      <c r="L767" s="160"/>
      <c r="M767" s="160"/>
      <c r="N767" s="160"/>
    </row>
    <row r="768" spans="1:14" ht="18.75" customHeight="1" x14ac:dyDescent="0.35">
      <c r="A768" s="160"/>
      <c r="B768" s="160"/>
      <c r="C768" s="160"/>
      <c r="D768" s="160"/>
      <c r="E768" s="160"/>
      <c r="F768" s="162"/>
      <c r="G768" s="162"/>
      <c r="H768" s="160"/>
      <c r="I768" s="160"/>
      <c r="J768" s="160"/>
      <c r="K768" s="160"/>
      <c r="L768" s="160"/>
      <c r="M768" s="160"/>
      <c r="N768" s="160"/>
    </row>
    <row r="769" spans="1:14" ht="18.75" customHeight="1" x14ac:dyDescent="0.35">
      <c r="A769" s="160"/>
      <c r="B769" s="160"/>
      <c r="C769" s="160"/>
      <c r="D769" s="160"/>
      <c r="E769" s="160"/>
      <c r="F769" s="162"/>
      <c r="G769" s="162"/>
      <c r="H769" s="160"/>
      <c r="I769" s="160"/>
      <c r="J769" s="160"/>
      <c r="K769" s="160"/>
      <c r="L769" s="160"/>
      <c r="M769" s="160"/>
      <c r="N769" s="160"/>
    </row>
    <row r="770" spans="1:14" ht="18.75" customHeight="1" x14ac:dyDescent="0.35">
      <c r="A770" s="160"/>
      <c r="B770" s="160"/>
      <c r="C770" s="160"/>
      <c r="D770" s="160"/>
      <c r="E770" s="160"/>
      <c r="F770" s="162"/>
      <c r="G770" s="162"/>
      <c r="H770" s="160"/>
      <c r="I770" s="160"/>
      <c r="J770" s="160"/>
      <c r="K770" s="160"/>
      <c r="L770" s="160"/>
      <c r="M770" s="160"/>
      <c r="N770" s="160"/>
    </row>
    <row r="771" spans="1:14" ht="18.75" customHeight="1" x14ac:dyDescent="0.35">
      <c r="A771" s="160"/>
      <c r="B771" s="160"/>
      <c r="C771" s="160"/>
      <c r="D771" s="160"/>
      <c r="E771" s="160"/>
      <c r="F771" s="162"/>
      <c r="G771" s="162"/>
      <c r="H771" s="160"/>
      <c r="I771" s="160"/>
      <c r="J771" s="160"/>
      <c r="K771" s="160"/>
      <c r="L771" s="160"/>
      <c r="M771" s="160"/>
      <c r="N771" s="160"/>
    </row>
    <row r="772" spans="1:14" ht="18.75" customHeight="1" x14ac:dyDescent="0.35">
      <c r="A772" s="160"/>
      <c r="B772" s="160"/>
      <c r="C772" s="160"/>
      <c r="D772" s="160"/>
      <c r="E772" s="160"/>
      <c r="F772" s="162"/>
      <c r="G772" s="162"/>
      <c r="H772" s="160"/>
      <c r="I772" s="160"/>
      <c r="J772" s="160"/>
      <c r="K772" s="160"/>
      <c r="L772" s="160"/>
      <c r="M772" s="160"/>
      <c r="N772" s="160"/>
    </row>
    <row r="773" spans="1:14" ht="18.75" customHeight="1" x14ac:dyDescent="0.35">
      <c r="A773" s="160"/>
      <c r="B773" s="160"/>
      <c r="C773" s="160"/>
      <c r="D773" s="160"/>
      <c r="E773" s="160"/>
      <c r="F773" s="162"/>
      <c r="G773" s="162"/>
      <c r="H773" s="160"/>
      <c r="I773" s="160"/>
      <c r="J773" s="160"/>
      <c r="K773" s="160"/>
      <c r="L773" s="160"/>
      <c r="M773" s="160"/>
      <c r="N773" s="160"/>
    </row>
    <row r="774" spans="1:14" ht="18.75" customHeight="1" x14ac:dyDescent="0.35">
      <c r="A774" s="160"/>
      <c r="B774" s="160"/>
      <c r="C774" s="160"/>
      <c r="D774" s="160"/>
      <c r="E774" s="160"/>
      <c r="F774" s="162"/>
      <c r="G774" s="162"/>
      <c r="H774" s="160"/>
      <c r="I774" s="160"/>
      <c r="J774" s="160"/>
      <c r="K774" s="160"/>
      <c r="L774" s="160"/>
      <c r="M774" s="160"/>
      <c r="N774" s="160"/>
    </row>
    <row r="775" spans="1:14" ht="18.75" customHeight="1" x14ac:dyDescent="0.35">
      <c r="A775" s="160"/>
      <c r="B775" s="160"/>
      <c r="C775" s="160"/>
      <c r="D775" s="160"/>
      <c r="E775" s="160"/>
      <c r="F775" s="162"/>
      <c r="G775" s="162"/>
      <c r="H775" s="160"/>
      <c r="I775" s="160"/>
      <c r="J775" s="160"/>
      <c r="K775" s="160"/>
      <c r="L775" s="160"/>
      <c r="M775" s="160"/>
      <c r="N775" s="160"/>
    </row>
    <row r="776" spans="1:14" ht="18.75" customHeight="1" x14ac:dyDescent="0.35">
      <c r="A776" s="160"/>
      <c r="B776" s="160"/>
      <c r="C776" s="160"/>
      <c r="D776" s="160"/>
      <c r="E776" s="160"/>
      <c r="F776" s="162"/>
      <c r="G776" s="162"/>
      <c r="H776" s="160"/>
      <c r="I776" s="160"/>
      <c r="J776" s="160"/>
      <c r="K776" s="160"/>
      <c r="L776" s="160"/>
      <c r="M776" s="160"/>
      <c r="N776" s="160"/>
    </row>
    <row r="777" spans="1:14" ht="18.75" customHeight="1" x14ac:dyDescent="0.35">
      <c r="A777" s="160"/>
      <c r="B777" s="160"/>
      <c r="C777" s="160"/>
      <c r="D777" s="160"/>
      <c r="E777" s="160"/>
      <c r="F777" s="162"/>
      <c r="G777" s="162"/>
      <c r="H777" s="160"/>
      <c r="I777" s="160"/>
      <c r="J777" s="160"/>
      <c r="K777" s="160"/>
      <c r="L777" s="160"/>
      <c r="M777" s="160"/>
      <c r="N777" s="160"/>
    </row>
    <row r="778" spans="1:14" ht="18.75" customHeight="1" x14ac:dyDescent="0.35">
      <c r="A778" s="160"/>
      <c r="B778" s="160"/>
      <c r="C778" s="160"/>
      <c r="D778" s="160"/>
      <c r="E778" s="160"/>
      <c r="F778" s="162"/>
      <c r="G778" s="162"/>
      <c r="H778" s="160"/>
      <c r="I778" s="160"/>
      <c r="J778" s="160"/>
      <c r="K778" s="160"/>
      <c r="L778" s="160"/>
      <c r="M778" s="160"/>
      <c r="N778" s="160"/>
    </row>
    <row r="779" spans="1:14" ht="18.75" customHeight="1" x14ac:dyDescent="0.35">
      <c r="A779" s="160"/>
      <c r="B779" s="160"/>
      <c r="C779" s="160"/>
      <c r="D779" s="160"/>
      <c r="E779" s="160"/>
      <c r="F779" s="162"/>
      <c r="G779" s="162"/>
      <c r="H779" s="160"/>
      <c r="I779" s="160"/>
      <c r="J779" s="160"/>
      <c r="K779" s="160"/>
      <c r="L779" s="160"/>
      <c r="M779" s="160"/>
      <c r="N779" s="160"/>
    </row>
    <row r="780" spans="1:14" ht="18.75" customHeight="1" x14ac:dyDescent="0.35">
      <c r="A780" s="160"/>
      <c r="B780" s="160"/>
      <c r="C780" s="160"/>
      <c r="D780" s="160"/>
      <c r="E780" s="160"/>
      <c r="F780" s="162"/>
      <c r="G780" s="162"/>
      <c r="H780" s="160"/>
      <c r="I780" s="160"/>
      <c r="J780" s="160"/>
      <c r="K780" s="160"/>
      <c r="L780" s="160"/>
      <c r="M780" s="160"/>
      <c r="N780" s="160"/>
    </row>
    <row r="781" spans="1:14" ht="18.75" customHeight="1" x14ac:dyDescent="0.35">
      <c r="A781" s="160"/>
      <c r="B781" s="160"/>
      <c r="C781" s="160"/>
      <c r="D781" s="160"/>
      <c r="E781" s="160"/>
      <c r="F781" s="162"/>
      <c r="G781" s="162"/>
      <c r="H781" s="160"/>
      <c r="I781" s="160"/>
      <c r="J781" s="160"/>
      <c r="K781" s="160"/>
      <c r="L781" s="160"/>
      <c r="M781" s="160"/>
      <c r="N781" s="160"/>
    </row>
    <row r="782" spans="1:14" ht="18.75" customHeight="1" x14ac:dyDescent="0.35">
      <c r="A782" s="160"/>
      <c r="B782" s="160"/>
      <c r="C782" s="160"/>
      <c r="D782" s="160"/>
      <c r="E782" s="160"/>
      <c r="F782" s="162"/>
      <c r="G782" s="162"/>
      <c r="H782" s="160"/>
      <c r="I782" s="160"/>
      <c r="J782" s="160"/>
      <c r="K782" s="160"/>
      <c r="L782" s="160"/>
      <c r="M782" s="160"/>
      <c r="N782" s="160"/>
    </row>
    <row r="783" spans="1:14" ht="18.75" customHeight="1" x14ac:dyDescent="0.35">
      <c r="A783" s="160"/>
      <c r="B783" s="160"/>
      <c r="C783" s="160"/>
      <c r="D783" s="160"/>
      <c r="E783" s="160"/>
      <c r="F783" s="162"/>
      <c r="G783" s="162"/>
      <c r="H783" s="160"/>
      <c r="I783" s="160"/>
      <c r="J783" s="160"/>
      <c r="K783" s="160"/>
      <c r="L783" s="160"/>
      <c r="M783" s="160"/>
      <c r="N783" s="160"/>
    </row>
    <row r="784" spans="1:14" ht="18.75" customHeight="1" x14ac:dyDescent="0.35">
      <c r="A784" s="160"/>
      <c r="B784" s="160"/>
      <c r="C784" s="160"/>
      <c r="D784" s="160"/>
      <c r="E784" s="160"/>
      <c r="F784" s="162"/>
      <c r="G784" s="162"/>
      <c r="H784" s="160"/>
      <c r="I784" s="160"/>
      <c r="J784" s="160"/>
      <c r="K784" s="160"/>
      <c r="L784" s="160"/>
      <c r="M784" s="160"/>
      <c r="N784" s="160"/>
    </row>
    <row r="785" spans="1:14" ht="18.75" customHeight="1" x14ac:dyDescent="0.35">
      <c r="A785" s="160"/>
      <c r="B785" s="160"/>
      <c r="C785" s="160"/>
      <c r="D785" s="160"/>
      <c r="E785" s="160"/>
      <c r="F785" s="162"/>
      <c r="G785" s="162"/>
      <c r="H785" s="160"/>
      <c r="I785" s="160"/>
      <c r="J785" s="160"/>
      <c r="K785" s="160"/>
      <c r="L785" s="160"/>
      <c r="M785" s="160"/>
      <c r="N785" s="160"/>
    </row>
    <row r="786" spans="1:14" ht="18.75" customHeight="1" x14ac:dyDescent="0.35">
      <c r="A786" s="160"/>
      <c r="B786" s="160"/>
      <c r="C786" s="160"/>
      <c r="D786" s="160"/>
      <c r="E786" s="160"/>
      <c r="F786" s="162"/>
      <c r="G786" s="162"/>
      <c r="H786" s="160"/>
      <c r="I786" s="160"/>
      <c r="J786" s="160"/>
      <c r="K786" s="160"/>
      <c r="L786" s="160"/>
      <c r="M786" s="160"/>
      <c r="N786" s="160"/>
    </row>
    <row r="787" spans="1:14" ht="18.75" customHeight="1" x14ac:dyDescent="0.35">
      <c r="A787" s="160"/>
      <c r="B787" s="160"/>
      <c r="C787" s="160"/>
      <c r="D787" s="160"/>
      <c r="E787" s="160"/>
      <c r="F787" s="162"/>
      <c r="G787" s="162"/>
      <c r="H787" s="160"/>
      <c r="I787" s="160"/>
      <c r="J787" s="160"/>
      <c r="K787" s="160"/>
      <c r="L787" s="160"/>
      <c r="M787" s="160"/>
      <c r="N787" s="160"/>
    </row>
    <row r="788" spans="1:14" ht="18.75" customHeight="1" x14ac:dyDescent="0.35">
      <c r="A788" s="160"/>
      <c r="B788" s="160"/>
      <c r="C788" s="160"/>
      <c r="D788" s="160"/>
      <c r="E788" s="160"/>
      <c r="F788" s="162"/>
      <c r="G788" s="162"/>
      <c r="H788" s="160"/>
      <c r="I788" s="160"/>
      <c r="J788" s="160"/>
      <c r="K788" s="160"/>
      <c r="L788" s="160"/>
      <c r="M788" s="160"/>
      <c r="N788" s="160"/>
    </row>
    <row r="789" spans="1:14" ht="18.75" customHeight="1" x14ac:dyDescent="0.35">
      <c r="A789" s="160"/>
      <c r="B789" s="160"/>
      <c r="C789" s="160"/>
      <c r="D789" s="160"/>
      <c r="E789" s="160"/>
      <c r="F789" s="162"/>
      <c r="G789" s="162"/>
      <c r="H789" s="160"/>
      <c r="I789" s="160"/>
      <c r="J789" s="160"/>
      <c r="K789" s="160"/>
      <c r="L789" s="160"/>
      <c r="M789" s="160"/>
      <c r="N789" s="160"/>
    </row>
    <row r="790" spans="1:14" ht="18.75" customHeight="1" x14ac:dyDescent="0.35">
      <c r="A790" s="160"/>
      <c r="B790" s="160"/>
      <c r="C790" s="160"/>
      <c r="D790" s="160"/>
      <c r="E790" s="160"/>
      <c r="F790" s="162"/>
      <c r="G790" s="162"/>
      <c r="H790" s="160"/>
      <c r="I790" s="160"/>
      <c r="J790" s="160"/>
      <c r="K790" s="160"/>
      <c r="L790" s="160"/>
      <c r="M790" s="160"/>
      <c r="N790" s="160"/>
    </row>
    <row r="791" spans="1:14" ht="18.75" customHeight="1" x14ac:dyDescent="0.35">
      <c r="A791" s="160"/>
      <c r="B791" s="160"/>
      <c r="C791" s="160"/>
      <c r="D791" s="160"/>
      <c r="E791" s="160"/>
      <c r="F791" s="162"/>
      <c r="G791" s="162"/>
      <c r="H791" s="160"/>
      <c r="I791" s="160"/>
      <c r="J791" s="160"/>
      <c r="K791" s="160"/>
      <c r="L791" s="160"/>
      <c r="M791" s="160"/>
      <c r="N791" s="160"/>
    </row>
    <row r="792" spans="1:14" ht="18.75" customHeight="1" x14ac:dyDescent="0.35">
      <c r="A792" s="160"/>
      <c r="B792" s="160"/>
      <c r="C792" s="160"/>
      <c r="D792" s="160"/>
      <c r="E792" s="160"/>
      <c r="F792" s="162"/>
      <c r="G792" s="162"/>
      <c r="H792" s="160"/>
      <c r="I792" s="160"/>
      <c r="J792" s="160"/>
      <c r="K792" s="160"/>
      <c r="L792" s="160"/>
      <c r="M792" s="160"/>
      <c r="N792" s="160"/>
    </row>
    <row r="793" spans="1:14" ht="18.75" customHeight="1" x14ac:dyDescent="0.35">
      <c r="A793" s="160"/>
      <c r="B793" s="160"/>
      <c r="C793" s="160"/>
      <c r="D793" s="160"/>
      <c r="E793" s="160"/>
      <c r="F793" s="162"/>
      <c r="G793" s="162"/>
      <c r="H793" s="160"/>
      <c r="I793" s="160"/>
      <c r="J793" s="160"/>
      <c r="K793" s="160"/>
      <c r="L793" s="160"/>
      <c r="M793" s="160"/>
      <c r="N793" s="160"/>
    </row>
    <row r="794" spans="1:14" ht="18.75" customHeight="1" x14ac:dyDescent="0.35">
      <c r="A794" s="160"/>
      <c r="B794" s="160"/>
      <c r="C794" s="160"/>
      <c r="D794" s="160"/>
      <c r="E794" s="160"/>
      <c r="F794" s="162"/>
      <c r="G794" s="162"/>
      <c r="H794" s="160"/>
      <c r="I794" s="160"/>
      <c r="J794" s="160"/>
      <c r="K794" s="160"/>
      <c r="L794" s="160"/>
      <c r="M794" s="160"/>
      <c r="N794" s="160"/>
    </row>
    <row r="795" spans="1:14" ht="18.75" customHeight="1" x14ac:dyDescent="0.35">
      <c r="A795" s="160"/>
      <c r="B795" s="160"/>
      <c r="C795" s="160"/>
      <c r="D795" s="160"/>
      <c r="E795" s="160"/>
      <c r="F795" s="162"/>
      <c r="G795" s="162"/>
      <c r="H795" s="160"/>
      <c r="I795" s="160"/>
      <c r="J795" s="160"/>
      <c r="K795" s="160"/>
      <c r="L795" s="160"/>
      <c r="M795" s="160"/>
      <c r="N795" s="160"/>
    </row>
    <row r="796" spans="1:14" ht="18.75" customHeight="1" x14ac:dyDescent="0.35">
      <c r="A796" s="160"/>
      <c r="B796" s="160"/>
      <c r="C796" s="160"/>
      <c r="D796" s="160"/>
      <c r="E796" s="160"/>
      <c r="F796" s="162"/>
      <c r="G796" s="162"/>
      <c r="H796" s="160"/>
      <c r="I796" s="160"/>
      <c r="J796" s="160"/>
      <c r="K796" s="160"/>
      <c r="L796" s="160"/>
      <c r="M796" s="160"/>
      <c r="N796" s="160"/>
    </row>
    <row r="797" spans="1:14" ht="18.75" customHeight="1" x14ac:dyDescent="0.35">
      <c r="A797" s="160"/>
      <c r="B797" s="160"/>
      <c r="C797" s="160"/>
      <c r="D797" s="160"/>
      <c r="E797" s="160"/>
      <c r="F797" s="162"/>
      <c r="G797" s="162"/>
      <c r="H797" s="160"/>
      <c r="I797" s="160"/>
      <c r="J797" s="160"/>
      <c r="K797" s="160"/>
      <c r="L797" s="160"/>
      <c r="M797" s="160"/>
      <c r="N797" s="160"/>
    </row>
    <row r="798" spans="1:14" ht="18.75" customHeight="1" x14ac:dyDescent="0.35">
      <c r="A798" s="160"/>
      <c r="B798" s="160"/>
      <c r="C798" s="160"/>
      <c r="D798" s="160"/>
      <c r="E798" s="160"/>
      <c r="F798" s="162"/>
      <c r="G798" s="162"/>
      <c r="H798" s="160"/>
      <c r="I798" s="160"/>
      <c r="J798" s="160"/>
      <c r="K798" s="160"/>
      <c r="L798" s="160"/>
      <c r="M798" s="160"/>
      <c r="N798" s="160"/>
    </row>
    <row r="799" spans="1:14" ht="18.75" customHeight="1" x14ac:dyDescent="0.35">
      <c r="A799" s="160"/>
      <c r="B799" s="160"/>
      <c r="C799" s="160"/>
      <c r="D799" s="160"/>
      <c r="E799" s="160"/>
      <c r="F799" s="162"/>
      <c r="G799" s="162"/>
      <c r="H799" s="160"/>
      <c r="I799" s="160"/>
      <c r="J799" s="160"/>
      <c r="K799" s="160"/>
      <c r="L799" s="160"/>
      <c r="M799" s="160"/>
      <c r="N799" s="160"/>
    </row>
    <row r="800" spans="1:14" ht="18.75" customHeight="1" x14ac:dyDescent="0.35">
      <c r="A800" s="160"/>
      <c r="B800" s="160"/>
      <c r="C800" s="160"/>
      <c r="D800" s="160"/>
      <c r="E800" s="160"/>
      <c r="F800" s="162"/>
      <c r="G800" s="162"/>
      <c r="H800" s="160"/>
      <c r="I800" s="160"/>
      <c r="J800" s="160"/>
      <c r="K800" s="160"/>
      <c r="L800" s="160"/>
      <c r="M800" s="160"/>
      <c r="N800" s="160"/>
    </row>
    <row r="801" spans="1:14" ht="18.75" customHeight="1" x14ac:dyDescent="0.35">
      <c r="A801" s="160"/>
      <c r="B801" s="160"/>
      <c r="C801" s="160"/>
      <c r="D801" s="160"/>
      <c r="E801" s="160"/>
      <c r="F801" s="162"/>
      <c r="G801" s="162"/>
      <c r="H801" s="160"/>
      <c r="I801" s="160"/>
      <c r="J801" s="160"/>
      <c r="K801" s="160"/>
      <c r="L801" s="160"/>
      <c r="M801" s="160"/>
      <c r="N801" s="160"/>
    </row>
    <row r="802" spans="1:14" ht="18.75" customHeight="1" x14ac:dyDescent="0.35">
      <c r="A802" s="160"/>
      <c r="B802" s="160"/>
      <c r="C802" s="160"/>
      <c r="D802" s="160"/>
      <c r="E802" s="160"/>
      <c r="F802" s="162"/>
      <c r="G802" s="162"/>
      <c r="H802" s="160"/>
      <c r="I802" s="160"/>
      <c r="J802" s="160"/>
      <c r="K802" s="160"/>
      <c r="L802" s="160"/>
      <c r="M802" s="160"/>
      <c r="N802" s="160"/>
    </row>
    <row r="803" spans="1:14" ht="18.75" customHeight="1" x14ac:dyDescent="0.35">
      <c r="A803" s="160"/>
      <c r="B803" s="160"/>
      <c r="C803" s="160"/>
      <c r="D803" s="160"/>
      <c r="E803" s="160"/>
      <c r="F803" s="162"/>
      <c r="G803" s="162"/>
      <c r="H803" s="160"/>
      <c r="I803" s="160"/>
      <c r="J803" s="160"/>
      <c r="K803" s="160"/>
      <c r="L803" s="160"/>
      <c r="M803" s="160"/>
      <c r="N803" s="160"/>
    </row>
    <row r="804" spans="1:14" ht="18.75" customHeight="1" x14ac:dyDescent="0.35">
      <c r="A804" s="160"/>
      <c r="B804" s="160"/>
      <c r="C804" s="160"/>
      <c r="D804" s="160"/>
      <c r="E804" s="160"/>
      <c r="F804" s="162"/>
      <c r="G804" s="162"/>
      <c r="H804" s="160"/>
      <c r="I804" s="160"/>
      <c r="J804" s="160"/>
      <c r="K804" s="160"/>
      <c r="L804" s="160"/>
      <c r="M804" s="160"/>
      <c r="N804" s="160"/>
    </row>
    <row r="805" spans="1:14" ht="18.75" customHeight="1" x14ac:dyDescent="0.35">
      <c r="A805" s="160"/>
      <c r="J805" s="160"/>
      <c r="K805" s="160"/>
      <c r="L805" s="160"/>
      <c r="M805" s="160"/>
      <c r="N805" s="160"/>
    </row>
  </sheetData>
  <sheetProtection algorithmName="SHA-512" hashValue="sT1QoxdiVi4hdXXoUJotpmgHbmjZpsfAfnvE9beADr7jR1yfNNGwe3qrDy7fYjZEjem0Uzmyo878lR+j7ufb6Q==" saltValue="AfZcDNHRPN1bk/Wy/Byr8w==" spinCount="100000" sheet="1" objects="1" scenarios="1" selectLockedCells="1" selectUnlockedCells="1"/>
  <mergeCells count="830">
    <mergeCell ref="B2:N2"/>
    <mergeCell ref="B4:D4"/>
    <mergeCell ref="E4:F4"/>
    <mergeCell ref="H4:K4"/>
    <mergeCell ref="L4:N4"/>
    <mergeCell ref="B7:D7"/>
    <mergeCell ref="E7:F7"/>
    <mergeCell ref="H7:K7"/>
    <mergeCell ref="L7:N7"/>
    <mergeCell ref="B12:C14"/>
    <mergeCell ref="E12:N12"/>
    <mergeCell ref="E13:N13"/>
    <mergeCell ref="E14:N14"/>
    <mergeCell ref="B15:D15"/>
    <mergeCell ref="E15:N15"/>
    <mergeCell ref="B8:D8"/>
    <mergeCell ref="E8:F8"/>
    <mergeCell ref="H9:K9"/>
    <mergeCell ref="L9:N9"/>
    <mergeCell ref="B9:D9"/>
    <mergeCell ref="E9:F9"/>
    <mergeCell ref="H8:K8"/>
    <mergeCell ref="L8:N8"/>
    <mergeCell ref="B16:C18"/>
    <mergeCell ref="E16:N16"/>
    <mergeCell ref="D17:D18"/>
    <mergeCell ref="E17:G17"/>
    <mergeCell ref="H17:K17"/>
    <mergeCell ref="L17:N17"/>
    <mergeCell ref="E18:G18"/>
    <mergeCell ref="H18:K18"/>
    <mergeCell ref="L18:N18"/>
    <mergeCell ref="E24:H24"/>
    <mergeCell ref="J24:N24"/>
    <mergeCell ref="B25:D25"/>
    <mergeCell ref="E25:F25"/>
    <mergeCell ref="H25:K25"/>
    <mergeCell ref="L25:M25"/>
    <mergeCell ref="B21:D21"/>
    <mergeCell ref="E21:G21"/>
    <mergeCell ref="H21:K21"/>
    <mergeCell ref="L21:M21"/>
    <mergeCell ref="B22:C24"/>
    <mergeCell ref="E22:H22"/>
    <mergeCell ref="I22:I24"/>
    <mergeCell ref="J22:N22"/>
    <mergeCell ref="E23:H23"/>
    <mergeCell ref="J23:N23"/>
    <mergeCell ref="B28:D28"/>
    <mergeCell ref="E28:G28"/>
    <mergeCell ref="H28:K28"/>
    <mergeCell ref="L28:M28"/>
    <mergeCell ref="B29:D30"/>
    <mergeCell ref="E29:G30"/>
    <mergeCell ref="H29:I30"/>
    <mergeCell ref="J29:K29"/>
    <mergeCell ref="L29:M29"/>
    <mergeCell ref="B45:N47"/>
    <mergeCell ref="J30:K30"/>
    <mergeCell ref="L30:M30"/>
    <mergeCell ref="B33:G34"/>
    <mergeCell ref="M33:N34"/>
    <mergeCell ref="B37:G38"/>
    <mergeCell ref="M37:N38"/>
    <mergeCell ref="B41:G42"/>
    <mergeCell ref="H41:L42"/>
    <mergeCell ref="M41:N42"/>
    <mergeCell ref="H37:L38"/>
    <mergeCell ref="H33:L34"/>
    <mergeCell ref="B50:N50"/>
    <mergeCell ref="B52:D52"/>
    <mergeCell ref="E52:F52"/>
    <mergeCell ref="H52:K52"/>
    <mergeCell ref="L52:N52"/>
    <mergeCell ref="B55:D55"/>
    <mergeCell ref="E55:F55"/>
    <mergeCell ref="H55:K55"/>
    <mergeCell ref="L55:N55"/>
    <mergeCell ref="B56:D56"/>
    <mergeCell ref="E56:F56"/>
    <mergeCell ref="H56:K56"/>
    <mergeCell ref="L56:N56"/>
    <mergeCell ref="B57:D57"/>
    <mergeCell ref="E57:F57"/>
    <mergeCell ref="H57:K57"/>
    <mergeCell ref="L57:N57"/>
    <mergeCell ref="B60:C62"/>
    <mergeCell ref="E60:N60"/>
    <mergeCell ref="E61:N61"/>
    <mergeCell ref="E62:N62"/>
    <mergeCell ref="B63:D63"/>
    <mergeCell ref="E63:N63"/>
    <mergeCell ref="B64:C66"/>
    <mergeCell ref="E64:N64"/>
    <mergeCell ref="D65:D66"/>
    <mergeCell ref="E65:G65"/>
    <mergeCell ref="H65:K65"/>
    <mergeCell ref="L65:N65"/>
    <mergeCell ref="E66:G66"/>
    <mergeCell ref="H66:K66"/>
    <mergeCell ref="L66:N66"/>
    <mergeCell ref="B73:D73"/>
    <mergeCell ref="E73:F73"/>
    <mergeCell ref="H73:K73"/>
    <mergeCell ref="L73:M73"/>
    <mergeCell ref="B76:D76"/>
    <mergeCell ref="E76:G76"/>
    <mergeCell ref="H76:K76"/>
    <mergeCell ref="L76:M76"/>
    <mergeCell ref="B69:D69"/>
    <mergeCell ref="E69:G69"/>
    <mergeCell ref="H69:K69"/>
    <mergeCell ref="L69:M69"/>
    <mergeCell ref="B70:C72"/>
    <mergeCell ref="E70:H70"/>
    <mergeCell ref="I70:I72"/>
    <mergeCell ref="J70:N70"/>
    <mergeCell ref="E71:H71"/>
    <mergeCell ref="J71:N71"/>
    <mergeCell ref="E72:H72"/>
    <mergeCell ref="J72:N72"/>
    <mergeCell ref="B85:G86"/>
    <mergeCell ref="M85:N86"/>
    <mergeCell ref="B93:N95"/>
    <mergeCell ref="B89:G90"/>
    <mergeCell ref="H89:L90"/>
    <mergeCell ref="M89:N90"/>
    <mergeCell ref="B77:D78"/>
    <mergeCell ref="E77:G78"/>
    <mergeCell ref="H77:I78"/>
    <mergeCell ref="J77:K77"/>
    <mergeCell ref="L77:M77"/>
    <mergeCell ref="J78:K78"/>
    <mergeCell ref="L78:M78"/>
    <mergeCell ref="B81:G82"/>
    <mergeCell ref="M81:N82"/>
    <mergeCell ref="H85:L86"/>
    <mergeCell ref="H81:L82"/>
    <mergeCell ref="B98:N98"/>
    <mergeCell ref="B100:D100"/>
    <mergeCell ref="E100:F100"/>
    <mergeCell ref="H100:K100"/>
    <mergeCell ref="L100:N100"/>
    <mergeCell ref="B103:D103"/>
    <mergeCell ref="E103:F103"/>
    <mergeCell ref="H103:K103"/>
    <mergeCell ref="L103:N103"/>
    <mergeCell ref="B104:D104"/>
    <mergeCell ref="E104:F104"/>
    <mergeCell ref="H104:K104"/>
    <mergeCell ref="L104:N104"/>
    <mergeCell ref="B105:D105"/>
    <mergeCell ref="E105:F105"/>
    <mergeCell ref="H105:K105"/>
    <mergeCell ref="L105:N105"/>
    <mergeCell ref="B108:C110"/>
    <mergeCell ref="E108:N108"/>
    <mergeCell ref="E109:N109"/>
    <mergeCell ref="E110:N110"/>
    <mergeCell ref="B111:D111"/>
    <mergeCell ref="E111:N111"/>
    <mergeCell ref="B112:C114"/>
    <mergeCell ref="E112:N112"/>
    <mergeCell ref="D113:D114"/>
    <mergeCell ref="E113:G113"/>
    <mergeCell ref="H113:K113"/>
    <mergeCell ref="L113:N113"/>
    <mergeCell ref="E114:G114"/>
    <mergeCell ref="H114:K114"/>
    <mergeCell ref="L114:N114"/>
    <mergeCell ref="B121:D121"/>
    <mergeCell ref="E121:F121"/>
    <mergeCell ref="H121:K121"/>
    <mergeCell ref="L121:M121"/>
    <mergeCell ref="B124:D124"/>
    <mergeCell ref="E124:G124"/>
    <mergeCell ref="H124:K124"/>
    <mergeCell ref="L124:M124"/>
    <mergeCell ref="B117:D117"/>
    <mergeCell ref="E117:G117"/>
    <mergeCell ref="H117:K117"/>
    <mergeCell ref="L117:M117"/>
    <mergeCell ref="B118:C120"/>
    <mergeCell ref="E118:H118"/>
    <mergeCell ref="I118:I120"/>
    <mergeCell ref="J118:N118"/>
    <mergeCell ref="E119:H119"/>
    <mergeCell ref="J119:N119"/>
    <mergeCell ref="E120:H120"/>
    <mergeCell ref="J120:N120"/>
    <mergeCell ref="B133:G134"/>
    <mergeCell ref="M133:N134"/>
    <mergeCell ref="B141:N143"/>
    <mergeCell ref="B137:G138"/>
    <mergeCell ref="H137:L138"/>
    <mergeCell ref="M137:N138"/>
    <mergeCell ref="B125:D126"/>
    <mergeCell ref="E125:G126"/>
    <mergeCell ref="H125:I126"/>
    <mergeCell ref="J125:K125"/>
    <mergeCell ref="L125:M125"/>
    <mergeCell ref="J126:K126"/>
    <mergeCell ref="L126:M126"/>
    <mergeCell ref="B129:G130"/>
    <mergeCell ref="M129:N130"/>
    <mergeCell ref="H129:L130"/>
    <mergeCell ref="H133:L134"/>
    <mergeCell ref="B146:N146"/>
    <mergeCell ref="B148:D148"/>
    <mergeCell ref="E148:F148"/>
    <mergeCell ref="H148:K148"/>
    <mergeCell ref="L148:N148"/>
    <mergeCell ref="B151:D151"/>
    <mergeCell ref="E151:F151"/>
    <mergeCell ref="H151:K151"/>
    <mergeCell ref="L151:N151"/>
    <mergeCell ref="B152:D152"/>
    <mergeCell ref="E152:F152"/>
    <mergeCell ref="H152:K152"/>
    <mergeCell ref="L152:N152"/>
    <mergeCell ref="B153:D153"/>
    <mergeCell ref="E153:F153"/>
    <mergeCell ref="H153:K153"/>
    <mergeCell ref="L153:N153"/>
    <mergeCell ref="B156:C158"/>
    <mergeCell ref="E156:N156"/>
    <mergeCell ref="E157:N157"/>
    <mergeCell ref="E158:N158"/>
    <mergeCell ref="B159:D159"/>
    <mergeCell ref="E159:N159"/>
    <mergeCell ref="B160:C162"/>
    <mergeCell ref="E160:N160"/>
    <mergeCell ref="D161:D162"/>
    <mergeCell ref="E161:G161"/>
    <mergeCell ref="H161:K161"/>
    <mergeCell ref="L161:N161"/>
    <mergeCell ref="E162:G162"/>
    <mergeCell ref="H162:K162"/>
    <mergeCell ref="L162:N162"/>
    <mergeCell ref="B169:D169"/>
    <mergeCell ref="E169:F169"/>
    <mergeCell ref="H169:K169"/>
    <mergeCell ref="L169:M169"/>
    <mergeCell ref="B172:D172"/>
    <mergeCell ref="E172:G172"/>
    <mergeCell ref="H172:K172"/>
    <mergeCell ref="L172:M172"/>
    <mergeCell ref="B165:D165"/>
    <mergeCell ref="E165:G165"/>
    <mergeCell ref="H165:K165"/>
    <mergeCell ref="L165:M165"/>
    <mergeCell ref="B166:C168"/>
    <mergeCell ref="E166:H166"/>
    <mergeCell ref="I166:I168"/>
    <mergeCell ref="J166:N166"/>
    <mergeCell ref="E167:H167"/>
    <mergeCell ref="J167:N167"/>
    <mergeCell ref="E168:H168"/>
    <mergeCell ref="J168:N168"/>
    <mergeCell ref="B181:G182"/>
    <mergeCell ref="M181:N182"/>
    <mergeCell ref="B189:N191"/>
    <mergeCell ref="B185:G186"/>
    <mergeCell ref="H185:L186"/>
    <mergeCell ref="M185:N186"/>
    <mergeCell ref="B173:D174"/>
    <mergeCell ref="E173:G174"/>
    <mergeCell ref="H173:I174"/>
    <mergeCell ref="J173:K173"/>
    <mergeCell ref="L173:M173"/>
    <mergeCell ref="J174:K174"/>
    <mergeCell ref="L174:M174"/>
    <mergeCell ref="B177:G178"/>
    <mergeCell ref="M177:N178"/>
    <mergeCell ref="H177:L178"/>
    <mergeCell ref="H181:L182"/>
    <mergeCell ref="B194:N194"/>
    <mergeCell ref="B196:D196"/>
    <mergeCell ref="E196:F196"/>
    <mergeCell ref="H196:K196"/>
    <mergeCell ref="L196:N196"/>
    <mergeCell ref="B199:D199"/>
    <mergeCell ref="E199:F199"/>
    <mergeCell ref="H199:K199"/>
    <mergeCell ref="L199:N199"/>
    <mergeCell ref="B200:D200"/>
    <mergeCell ref="E200:F200"/>
    <mergeCell ref="H200:K200"/>
    <mergeCell ref="L200:N200"/>
    <mergeCell ref="B201:D201"/>
    <mergeCell ref="E201:F201"/>
    <mergeCell ref="H201:K201"/>
    <mergeCell ref="L201:N201"/>
    <mergeCell ref="B204:C206"/>
    <mergeCell ref="E204:N204"/>
    <mergeCell ref="E205:N205"/>
    <mergeCell ref="E206:N206"/>
    <mergeCell ref="B207:D207"/>
    <mergeCell ref="E207:N207"/>
    <mergeCell ref="B208:C210"/>
    <mergeCell ref="E208:N208"/>
    <mergeCell ref="D209:D210"/>
    <mergeCell ref="E209:G209"/>
    <mergeCell ref="H209:K209"/>
    <mergeCell ref="L209:N209"/>
    <mergeCell ref="E210:G210"/>
    <mergeCell ref="H210:K210"/>
    <mergeCell ref="L210:N210"/>
    <mergeCell ref="B217:D217"/>
    <mergeCell ref="E217:F217"/>
    <mergeCell ref="H217:K217"/>
    <mergeCell ref="L217:M217"/>
    <mergeCell ref="B220:D220"/>
    <mergeCell ref="E220:G220"/>
    <mergeCell ref="H220:K220"/>
    <mergeCell ref="L220:M220"/>
    <mergeCell ref="B213:D213"/>
    <mergeCell ref="E213:G213"/>
    <mergeCell ref="H213:K213"/>
    <mergeCell ref="L213:M213"/>
    <mergeCell ref="B214:C216"/>
    <mergeCell ref="E214:H214"/>
    <mergeCell ref="I214:I216"/>
    <mergeCell ref="J214:N214"/>
    <mergeCell ref="E215:H215"/>
    <mergeCell ref="J215:N215"/>
    <mergeCell ref="E216:H216"/>
    <mergeCell ref="J216:N216"/>
    <mergeCell ref="B229:G230"/>
    <mergeCell ref="M229:N230"/>
    <mergeCell ref="B237:N239"/>
    <mergeCell ref="B233:G234"/>
    <mergeCell ref="H233:L234"/>
    <mergeCell ref="M233:N234"/>
    <mergeCell ref="B221:D222"/>
    <mergeCell ref="E221:G222"/>
    <mergeCell ref="H221:I222"/>
    <mergeCell ref="J221:K221"/>
    <mergeCell ref="L221:M221"/>
    <mergeCell ref="J222:K222"/>
    <mergeCell ref="L222:M222"/>
    <mergeCell ref="B225:G226"/>
    <mergeCell ref="M225:N226"/>
    <mergeCell ref="H229:L230"/>
    <mergeCell ref="H225:L226"/>
    <mergeCell ref="B242:N242"/>
    <mergeCell ref="B244:D244"/>
    <mergeCell ref="E244:F244"/>
    <mergeCell ref="H244:K244"/>
    <mergeCell ref="L244:N244"/>
    <mergeCell ref="B247:D247"/>
    <mergeCell ref="E247:F247"/>
    <mergeCell ref="H247:K247"/>
    <mergeCell ref="L247:N247"/>
    <mergeCell ref="B248:D248"/>
    <mergeCell ref="E248:F248"/>
    <mergeCell ref="H248:K248"/>
    <mergeCell ref="L248:N248"/>
    <mergeCell ref="B249:D249"/>
    <mergeCell ref="E249:F249"/>
    <mergeCell ref="H249:K249"/>
    <mergeCell ref="L249:N249"/>
    <mergeCell ref="B252:C254"/>
    <mergeCell ref="E252:N252"/>
    <mergeCell ref="E253:N253"/>
    <mergeCell ref="E254:N254"/>
    <mergeCell ref="B255:D255"/>
    <mergeCell ref="E255:N255"/>
    <mergeCell ref="B256:C258"/>
    <mergeCell ref="E256:N256"/>
    <mergeCell ref="D257:D258"/>
    <mergeCell ref="E257:G257"/>
    <mergeCell ref="H257:K257"/>
    <mergeCell ref="L257:N257"/>
    <mergeCell ref="E258:G258"/>
    <mergeCell ref="H258:K258"/>
    <mergeCell ref="L258:N258"/>
    <mergeCell ref="B265:D265"/>
    <mergeCell ref="E265:F265"/>
    <mergeCell ref="H265:K265"/>
    <mergeCell ref="L265:M265"/>
    <mergeCell ref="B268:D268"/>
    <mergeCell ref="E268:G268"/>
    <mergeCell ref="H268:K268"/>
    <mergeCell ref="L268:M268"/>
    <mergeCell ref="B261:D261"/>
    <mergeCell ref="E261:G261"/>
    <mergeCell ref="H261:K261"/>
    <mergeCell ref="L261:M261"/>
    <mergeCell ref="B262:C264"/>
    <mergeCell ref="E262:H262"/>
    <mergeCell ref="I262:I264"/>
    <mergeCell ref="J262:N262"/>
    <mergeCell ref="E263:H263"/>
    <mergeCell ref="J263:N263"/>
    <mergeCell ref="E264:H264"/>
    <mergeCell ref="J264:N264"/>
    <mergeCell ref="B277:G278"/>
    <mergeCell ref="M277:N278"/>
    <mergeCell ref="B285:N287"/>
    <mergeCell ref="B269:D270"/>
    <mergeCell ref="E269:G270"/>
    <mergeCell ref="H269:I270"/>
    <mergeCell ref="J269:K269"/>
    <mergeCell ref="L269:M269"/>
    <mergeCell ref="J270:K270"/>
    <mergeCell ref="L270:M270"/>
    <mergeCell ref="B273:G274"/>
    <mergeCell ref="H273:K274"/>
    <mergeCell ref="L273:L274"/>
    <mergeCell ref="M273:N274"/>
    <mergeCell ref="B281:G282"/>
    <mergeCell ref="H281:L282"/>
    <mergeCell ref="M281:N282"/>
    <mergeCell ref="H277:L278"/>
    <mergeCell ref="B290:N290"/>
    <mergeCell ref="B292:D292"/>
    <mergeCell ref="E292:F292"/>
    <mergeCell ref="H292:K292"/>
    <mergeCell ref="L292:N292"/>
    <mergeCell ref="B295:D295"/>
    <mergeCell ref="E295:F295"/>
    <mergeCell ref="H295:K295"/>
    <mergeCell ref="L295:N295"/>
    <mergeCell ref="B296:D296"/>
    <mergeCell ref="E296:F296"/>
    <mergeCell ref="H296:K296"/>
    <mergeCell ref="L296:N296"/>
    <mergeCell ref="B297:D297"/>
    <mergeCell ref="E297:F297"/>
    <mergeCell ref="H297:K297"/>
    <mergeCell ref="L297:N297"/>
    <mergeCell ref="B300:C302"/>
    <mergeCell ref="E300:N300"/>
    <mergeCell ref="E301:N301"/>
    <mergeCell ref="E302:N302"/>
    <mergeCell ref="B303:D303"/>
    <mergeCell ref="E303:N303"/>
    <mergeCell ref="B304:C306"/>
    <mergeCell ref="E304:N304"/>
    <mergeCell ref="D305:D306"/>
    <mergeCell ref="E305:G305"/>
    <mergeCell ref="H305:K305"/>
    <mergeCell ref="L305:N305"/>
    <mergeCell ref="E306:G306"/>
    <mergeCell ref="H306:K306"/>
    <mergeCell ref="L306:N306"/>
    <mergeCell ref="E313:F313"/>
    <mergeCell ref="H313:K313"/>
    <mergeCell ref="L313:M313"/>
    <mergeCell ref="B316:D316"/>
    <mergeCell ref="E316:G316"/>
    <mergeCell ref="H316:K316"/>
    <mergeCell ref="L316:M316"/>
    <mergeCell ref="B309:D309"/>
    <mergeCell ref="E309:G309"/>
    <mergeCell ref="H309:K309"/>
    <mergeCell ref="L309:M309"/>
    <mergeCell ref="B310:C312"/>
    <mergeCell ref="E310:H310"/>
    <mergeCell ref="I310:I312"/>
    <mergeCell ref="J310:N310"/>
    <mergeCell ref="E311:H311"/>
    <mergeCell ref="J311:N311"/>
    <mergeCell ref="E312:H312"/>
    <mergeCell ref="J312:N312"/>
    <mergeCell ref="B313:D313"/>
    <mergeCell ref="B333:N335"/>
    <mergeCell ref="B317:D318"/>
    <mergeCell ref="E317:G318"/>
    <mergeCell ref="H317:I318"/>
    <mergeCell ref="J317:K317"/>
    <mergeCell ref="L317:M317"/>
    <mergeCell ref="J318:K318"/>
    <mergeCell ref="L318:M318"/>
    <mergeCell ref="B321:G322"/>
    <mergeCell ref="H321:K322"/>
    <mergeCell ref="L321:L322"/>
    <mergeCell ref="M321:N322"/>
    <mergeCell ref="B329:G330"/>
    <mergeCell ref="H329:L330"/>
    <mergeCell ref="M329:N330"/>
    <mergeCell ref="H325:L326"/>
    <mergeCell ref="B325:G326"/>
    <mergeCell ref="M325:N326"/>
    <mergeCell ref="B338:N338"/>
    <mergeCell ref="B340:D340"/>
    <mergeCell ref="E340:F340"/>
    <mergeCell ref="H340:K340"/>
    <mergeCell ref="L340:N340"/>
    <mergeCell ref="B343:D343"/>
    <mergeCell ref="E343:F343"/>
    <mergeCell ref="H343:K343"/>
    <mergeCell ref="L343:N343"/>
    <mergeCell ref="B344:D344"/>
    <mergeCell ref="E344:F344"/>
    <mergeCell ref="H344:K344"/>
    <mergeCell ref="L344:N344"/>
    <mergeCell ref="B345:D345"/>
    <mergeCell ref="E345:F345"/>
    <mergeCell ref="H345:K345"/>
    <mergeCell ref="L345:N345"/>
    <mergeCell ref="B348:C350"/>
    <mergeCell ref="E348:N348"/>
    <mergeCell ref="E349:N349"/>
    <mergeCell ref="E350:N350"/>
    <mergeCell ref="B351:D351"/>
    <mergeCell ref="E351:N351"/>
    <mergeCell ref="B352:C354"/>
    <mergeCell ref="E352:N352"/>
    <mergeCell ref="D353:D354"/>
    <mergeCell ref="E353:G353"/>
    <mergeCell ref="H353:K353"/>
    <mergeCell ref="L353:N353"/>
    <mergeCell ref="E354:G354"/>
    <mergeCell ref="H354:K354"/>
    <mergeCell ref="L354:N354"/>
    <mergeCell ref="B361:D361"/>
    <mergeCell ref="E361:F361"/>
    <mergeCell ref="H361:K361"/>
    <mergeCell ref="L361:M361"/>
    <mergeCell ref="B364:D364"/>
    <mergeCell ref="E364:G364"/>
    <mergeCell ref="H364:K364"/>
    <mergeCell ref="L364:M364"/>
    <mergeCell ref="B357:D357"/>
    <mergeCell ref="E357:G357"/>
    <mergeCell ref="H357:K357"/>
    <mergeCell ref="L357:M357"/>
    <mergeCell ref="B358:C360"/>
    <mergeCell ref="E358:H358"/>
    <mergeCell ref="I358:I360"/>
    <mergeCell ref="J358:N358"/>
    <mergeCell ref="E359:H359"/>
    <mergeCell ref="J359:N359"/>
    <mergeCell ref="E360:H360"/>
    <mergeCell ref="J360:N360"/>
    <mergeCell ref="B373:G374"/>
    <mergeCell ref="M373:N374"/>
    <mergeCell ref="B381:N383"/>
    <mergeCell ref="B377:G378"/>
    <mergeCell ref="H377:L378"/>
    <mergeCell ref="M377:N378"/>
    <mergeCell ref="H373:L374"/>
    <mergeCell ref="B365:D366"/>
    <mergeCell ref="E365:G366"/>
    <mergeCell ref="H365:I366"/>
    <mergeCell ref="J365:K365"/>
    <mergeCell ref="L365:M365"/>
    <mergeCell ref="J366:K366"/>
    <mergeCell ref="L366:M366"/>
    <mergeCell ref="B369:G370"/>
    <mergeCell ref="M369:N370"/>
    <mergeCell ref="H369:L370"/>
    <mergeCell ref="B386:N386"/>
    <mergeCell ref="B388:D388"/>
    <mergeCell ref="E388:F388"/>
    <mergeCell ref="H388:K388"/>
    <mergeCell ref="L388:N388"/>
    <mergeCell ref="B391:D391"/>
    <mergeCell ref="E391:F391"/>
    <mergeCell ref="H391:K391"/>
    <mergeCell ref="L391:N391"/>
    <mergeCell ref="B392:D392"/>
    <mergeCell ref="E392:F392"/>
    <mergeCell ref="H392:K392"/>
    <mergeCell ref="L392:N392"/>
    <mergeCell ref="B393:D393"/>
    <mergeCell ref="E393:F393"/>
    <mergeCell ref="H393:K393"/>
    <mergeCell ref="L393:N393"/>
    <mergeCell ref="B396:C398"/>
    <mergeCell ref="E396:N396"/>
    <mergeCell ref="E397:N397"/>
    <mergeCell ref="E398:N398"/>
    <mergeCell ref="B399:D399"/>
    <mergeCell ref="E399:N399"/>
    <mergeCell ref="B400:C402"/>
    <mergeCell ref="E400:N400"/>
    <mergeCell ref="D401:D402"/>
    <mergeCell ref="E401:G401"/>
    <mergeCell ref="H401:K401"/>
    <mergeCell ref="L401:N401"/>
    <mergeCell ref="E402:G402"/>
    <mergeCell ref="H402:K402"/>
    <mergeCell ref="L402:N402"/>
    <mergeCell ref="B409:D409"/>
    <mergeCell ref="E409:F409"/>
    <mergeCell ref="H409:K409"/>
    <mergeCell ref="L409:M409"/>
    <mergeCell ref="B412:D412"/>
    <mergeCell ref="E412:G412"/>
    <mergeCell ref="H412:K412"/>
    <mergeCell ref="L412:M412"/>
    <mergeCell ref="B405:D405"/>
    <mergeCell ref="E405:G405"/>
    <mergeCell ref="H405:K405"/>
    <mergeCell ref="L405:M405"/>
    <mergeCell ref="B406:C408"/>
    <mergeCell ref="E406:H406"/>
    <mergeCell ref="I406:I408"/>
    <mergeCell ref="J406:N406"/>
    <mergeCell ref="E407:H407"/>
    <mergeCell ref="J407:N407"/>
    <mergeCell ref="E408:H408"/>
    <mergeCell ref="J408:N408"/>
    <mergeCell ref="B421:G422"/>
    <mergeCell ref="M421:N422"/>
    <mergeCell ref="B429:N431"/>
    <mergeCell ref="B425:G426"/>
    <mergeCell ref="H425:L426"/>
    <mergeCell ref="M425:N426"/>
    <mergeCell ref="H421:L422"/>
    <mergeCell ref="B413:D414"/>
    <mergeCell ref="E413:G414"/>
    <mergeCell ref="H413:I414"/>
    <mergeCell ref="J413:K413"/>
    <mergeCell ref="L413:M413"/>
    <mergeCell ref="J414:K414"/>
    <mergeCell ref="L414:M414"/>
    <mergeCell ref="B417:G418"/>
    <mergeCell ref="M417:N418"/>
    <mergeCell ref="H417:L418"/>
    <mergeCell ref="B434:N434"/>
    <mergeCell ref="B436:D436"/>
    <mergeCell ref="E436:F436"/>
    <mergeCell ref="H436:K436"/>
    <mergeCell ref="L436:N436"/>
    <mergeCell ref="B439:D439"/>
    <mergeCell ref="E439:F439"/>
    <mergeCell ref="H439:K439"/>
    <mergeCell ref="L439:N439"/>
    <mergeCell ref="B440:D440"/>
    <mergeCell ref="E440:F440"/>
    <mergeCell ref="H440:K440"/>
    <mergeCell ref="L440:N440"/>
    <mergeCell ref="B441:D441"/>
    <mergeCell ref="E441:F441"/>
    <mergeCell ref="H441:K441"/>
    <mergeCell ref="L441:N441"/>
    <mergeCell ref="B444:C446"/>
    <mergeCell ref="E444:N444"/>
    <mergeCell ref="E445:N445"/>
    <mergeCell ref="E446:N446"/>
    <mergeCell ref="B447:D447"/>
    <mergeCell ref="E447:N447"/>
    <mergeCell ref="B448:C450"/>
    <mergeCell ref="E448:N448"/>
    <mergeCell ref="D449:D450"/>
    <mergeCell ref="E449:G449"/>
    <mergeCell ref="H449:K449"/>
    <mergeCell ref="L449:N449"/>
    <mergeCell ref="E450:G450"/>
    <mergeCell ref="H450:K450"/>
    <mergeCell ref="L450:N450"/>
    <mergeCell ref="B457:D457"/>
    <mergeCell ref="E457:F457"/>
    <mergeCell ref="H457:K457"/>
    <mergeCell ref="L457:M457"/>
    <mergeCell ref="B460:D460"/>
    <mergeCell ref="E460:G460"/>
    <mergeCell ref="H460:K460"/>
    <mergeCell ref="L460:M460"/>
    <mergeCell ref="B453:D453"/>
    <mergeCell ref="E453:G453"/>
    <mergeCell ref="H453:K453"/>
    <mergeCell ref="L453:M453"/>
    <mergeCell ref="B454:C456"/>
    <mergeCell ref="E454:H454"/>
    <mergeCell ref="I454:I456"/>
    <mergeCell ref="J454:N454"/>
    <mergeCell ref="E455:H455"/>
    <mergeCell ref="J455:N455"/>
    <mergeCell ref="E456:H456"/>
    <mergeCell ref="J456:N456"/>
    <mergeCell ref="B469:G470"/>
    <mergeCell ref="M469:N470"/>
    <mergeCell ref="B477:N479"/>
    <mergeCell ref="B473:G474"/>
    <mergeCell ref="H473:L474"/>
    <mergeCell ref="M473:N474"/>
    <mergeCell ref="H469:L470"/>
    <mergeCell ref="B461:D462"/>
    <mergeCell ref="E461:G462"/>
    <mergeCell ref="H461:I462"/>
    <mergeCell ref="J461:K461"/>
    <mergeCell ref="L461:M461"/>
    <mergeCell ref="J462:K462"/>
    <mergeCell ref="L462:M462"/>
    <mergeCell ref="B465:G466"/>
    <mergeCell ref="M465:N466"/>
    <mergeCell ref="H465:L466"/>
    <mergeCell ref="B482:N482"/>
    <mergeCell ref="B484:D484"/>
    <mergeCell ref="E484:F484"/>
    <mergeCell ref="H484:K484"/>
    <mergeCell ref="L484:N484"/>
    <mergeCell ref="B487:D487"/>
    <mergeCell ref="E487:F487"/>
    <mergeCell ref="H487:K487"/>
    <mergeCell ref="L487:N487"/>
    <mergeCell ref="B488:D488"/>
    <mergeCell ref="E488:F488"/>
    <mergeCell ref="H488:K488"/>
    <mergeCell ref="L488:N488"/>
    <mergeCell ref="B489:D489"/>
    <mergeCell ref="E489:F489"/>
    <mergeCell ref="H489:K489"/>
    <mergeCell ref="L489:N489"/>
    <mergeCell ref="B492:C494"/>
    <mergeCell ref="E492:N492"/>
    <mergeCell ref="E493:N493"/>
    <mergeCell ref="E494:N494"/>
    <mergeCell ref="B495:D495"/>
    <mergeCell ref="E495:N495"/>
    <mergeCell ref="B496:C498"/>
    <mergeCell ref="E496:N496"/>
    <mergeCell ref="D497:D498"/>
    <mergeCell ref="E497:G497"/>
    <mergeCell ref="H497:K497"/>
    <mergeCell ref="L497:N497"/>
    <mergeCell ref="E498:G498"/>
    <mergeCell ref="H498:K498"/>
    <mergeCell ref="L498:N498"/>
    <mergeCell ref="B505:D505"/>
    <mergeCell ref="E505:F505"/>
    <mergeCell ref="H505:K505"/>
    <mergeCell ref="L505:M505"/>
    <mergeCell ref="B508:D508"/>
    <mergeCell ref="E508:G508"/>
    <mergeCell ref="H508:K508"/>
    <mergeCell ref="L508:M508"/>
    <mergeCell ref="B501:D501"/>
    <mergeCell ref="E501:G501"/>
    <mergeCell ref="H501:K501"/>
    <mergeCell ref="L501:M501"/>
    <mergeCell ref="B502:C504"/>
    <mergeCell ref="E502:H502"/>
    <mergeCell ref="I502:I504"/>
    <mergeCell ref="J502:N502"/>
    <mergeCell ref="E503:H503"/>
    <mergeCell ref="J503:N503"/>
    <mergeCell ref="E504:H504"/>
    <mergeCell ref="J504:N504"/>
    <mergeCell ref="B517:G518"/>
    <mergeCell ref="M517:N518"/>
    <mergeCell ref="B525:N527"/>
    <mergeCell ref="B521:G522"/>
    <mergeCell ref="H521:L522"/>
    <mergeCell ref="M521:N522"/>
    <mergeCell ref="H517:L518"/>
    <mergeCell ref="B509:D510"/>
    <mergeCell ref="E509:G510"/>
    <mergeCell ref="H509:I510"/>
    <mergeCell ref="J509:K509"/>
    <mergeCell ref="L509:M509"/>
    <mergeCell ref="J510:K510"/>
    <mergeCell ref="L510:M510"/>
    <mergeCell ref="B513:G514"/>
    <mergeCell ref="M513:N514"/>
    <mergeCell ref="H513:L514"/>
    <mergeCell ref="B530:N530"/>
    <mergeCell ref="B532:D532"/>
    <mergeCell ref="E532:F532"/>
    <mergeCell ref="H532:K532"/>
    <mergeCell ref="L532:N532"/>
    <mergeCell ref="B535:D535"/>
    <mergeCell ref="E535:F535"/>
    <mergeCell ref="H535:K535"/>
    <mergeCell ref="L535:N535"/>
    <mergeCell ref="B536:D536"/>
    <mergeCell ref="E536:F536"/>
    <mergeCell ref="H536:K536"/>
    <mergeCell ref="L536:N536"/>
    <mergeCell ref="B537:D537"/>
    <mergeCell ref="E537:F537"/>
    <mergeCell ref="H537:K537"/>
    <mergeCell ref="L537:N537"/>
    <mergeCell ref="B540:C542"/>
    <mergeCell ref="E540:N540"/>
    <mergeCell ref="E541:N541"/>
    <mergeCell ref="E542:N542"/>
    <mergeCell ref="B543:D543"/>
    <mergeCell ref="E543:N543"/>
    <mergeCell ref="B544:C546"/>
    <mergeCell ref="E544:N544"/>
    <mergeCell ref="D545:D546"/>
    <mergeCell ref="E545:G545"/>
    <mergeCell ref="H545:K545"/>
    <mergeCell ref="L545:N545"/>
    <mergeCell ref="E546:G546"/>
    <mergeCell ref="H546:K546"/>
    <mergeCell ref="L546:N546"/>
    <mergeCell ref="B553:D553"/>
    <mergeCell ref="E553:F553"/>
    <mergeCell ref="H553:K553"/>
    <mergeCell ref="L553:M553"/>
    <mergeCell ref="B556:D556"/>
    <mergeCell ref="E556:G556"/>
    <mergeCell ref="H556:K556"/>
    <mergeCell ref="L556:M556"/>
    <mergeCell ref="B549:D549"/>
    <mergeCell ref="E549:G549"/>
    <mergeCell ref="H549:K549"/>
    <mergeCell ref="L549:M549"/>
    <mergeCell ref="B550:C552"/>
    <mergeCell ref="E550:H550"/>
    <mergeCell ref="I550:I552"/>
    <mergeCell ref="J550:N550"/>
    <mergeCell ref="E551:H551"/>
    <mergeCell ref="J551:N551"/>
    <mergeCell ref="E552:H552"/>
    <mergeCell ref="J552:N552"/>
    <mergeCell ref="B565:G566"/>
    <mergeCell ref="M565:N566"/>
    <mergeCell ref="B573:N575"/>
    <mergeCell ref="B569:G570"/>
    <mergeCell ref="H569:L570"/>
    <mergeCell ref="M569:N570"/>
    <mergeCell ref="H565:L566"/>
    <mergeCell ref="B557:D558"/>
    <mergeCell ref="E557:G558"/>
    <mergeCell ref="H557:I558"/>
    <mergeCell ref="J557:K557"/>
    <mergeCell ref="L557:M557"/>
    <mergeCell ref="J558:K558"/>
    <mergeCell ref="L558:M558"/>
    <mergeCell ref="B561:G562"/>
    <mergeCell ref="M561:N562"/>
    <mergeCell ref="H561:L562"/>
  </mergeCells>
  <phoneticPr fontId="4"/>
  <conditionalFormatting sqref="H37">
    <cfRule type="expression" dxfId="749" priority="446">
      <formula>$G$2="計測日数が７日を超えていません。。"</formula>
    </cfRule>
  </conditionalFormatting>
  <conditionalFormatting sqref="D24">
    <cfRule type="expression" dxfId="748" priority="447">
      <formula>#REF!="日数計算"</formula>
    </cfRule>
  </conditionalFormatting>
  <conditionalFormatting sqref="L21">
    <cfRule type="expression" dxfId="747" priority="445">
      <formula>#REF!=#REF!</formula>
    </cfRule>
  </conditionalFormatting>
  <conditionalFormatting sqref="P9 H10:I10">
    <cfRule type="expression" dxfId="746" priority="443">
      <formula>#REF!=#REF!</formula>
    </cfRule>
  </conditionalFormatting>
  <conditionalFormatting sqref="P16">
    <cfRule type="expression" dxfId="745" priority="442">
      <formula>#REF!=#REF!</formula>
    </cfRule>
  </conditionalFormatting>
  <conditionalFormatting sqref="P15">
    <cfRule type="expression" dxfId="744" priority="441">
      <formula>#REF!=#REF!</formula>
    </cfRule>
  </conditionalFormatting>
  <conditionalFormatting sqref="O28">
    <cfRule type="expression" dxfId="743" priority="440">
      <formula>#REF!=#REF!</formula>
    </cfRule>
  </conditionalFormatting>
  <conditionalFormatting sqref="P40">
    <cfRule type="expression" dxfId="742" priority="434">
      <formula>#REF!=#REF!</formula>
    </cfRule>
  </conditionalFormatting>
  <conditionalFormatting sqref="H85">
    <cfRule type="expression" dxfId="741" priority="423">
      <formula>$G$2="計測日数が７日を超えていません。。"</formula>
    </cfRule>
  </conditionalFormatting>
  <conditionalFormatting sqref="D72">
    <cfRule type="expression" dxfId="740" priority="424">
      <formula>#REF!="日数計算"</formula>
    </cfRule>
  </conditionalFormatting>
  <conditionalFormatting sqref="H73:I73 L73 C75:N75">
    <cfRule type="expression" dxfId="739" priority="425">
      <formula>#REF!="計測日数で推計"</formula>
    </cfRule>
  </conditionalFormatting>
  <conditionalFormatting sqref="H69:I69">
    <cfRule type="expression" dxfId="738" priority="426">
      <formula>#REF!=#REF!</formula>
    </cfRule>
  </conditionalFormatting>
  <conditionalFormatting sqref="L69">
    <cfRule type="expression" dxfId="737" priority="422">
      <formula>#REF!=#REF!</formula>
    </cfRule>
  </conditionalFormatting>
  <conditionalFormatting sqref="P57 H58:I58">
    <cfRule type="expression" dxfId="736" priority="420">
      <formula>#REF!=#REF!</formula>
    </cfRule>
  </conditionalFormatting>
  <conditionalFormatting sqref="P64">
    <cfRule type="expression" dxfId="735" priority="419">
      <formula>#REF!=#REF!</formula>
    </cfRule>
  </conditionalFormatting>
  <conditionalFormatting sqref="P63">
    <cfRule type="expression" dxfId="734" priority="418">
      <formula>#REF!=#REF!</formula>
    </cfRule>
  </conditionalFormatting>
  <conditionalFormatting sqref="O76">
    <cfRule type="expression" dxfId="733" priority="417">
      <formula>#REF!=#REF!</formula>
    </cfRule>
  </conditionalFormatting>
  <conditionalFormatting sqref="P88">
    <cfRule type="expression" dxfId="732" priority="415">
      <formula>#REF!=#REF!</formula>
    </cfRule>
  </conditionalFormatting>
  <conditionalFormatting sqref="H133">
    <cfRule type="expression" dxfId="731" priority="406">
      <formula>$G$2="計測日数が７日を超えていません。。"</formula>
    </cfRule>
  </conditionalFormatting>
  <conditionalFormatting sqref="D120">
    <cfRule type="expression" dxfId="730" priority="407">
      <formula>#REF!="日数計算"</formula>
    </cfRule>
  </conditionalFormatting>
  <conditionalFormatting sqref="H121:I121 L121 C123:N123">
    <cfRule type="expression" dxfId="729" priority="408">
      <formula>#REF!="計測日数で推計"</formula>
    </cfRule>
  </conditionalFormatting>
  <conditionalFormatting sqref="H117:I117">
    <cfRule type="expression" dxfId="728" priority="409">
      <formula>#REF!=#REF!</formula>
    </cfRule>
  </conditionalFormatting>
  <conditionalFormatting sqref="L117">
    <cfRule type="expression" dxfId="727" priority="405">
      <formula>#REF!=#REF!</formula>
    </cfRule>
  </conditionalFormatting>
  <conditionalFormatting sqref="P105 H106:I106">
    <cfRule type="expression" dxfId="726" priority="403">
      <formula>#REF!=#REF!</formula>
    </cfRule>
  </conditionalFormatting>
  <conditionalFormatting sqref="P112">
    <cfRule type="expression" dxfId="725" priority="402">
      <formula>#REF!=#REF!</formula>
    </cfRule>
  </conditionalFormatting>
  <conditionalFormatting sqref="P111">
    <cfRule type="expression" dxfId="724" priority="401">
      <formula>#REF!=#REF!</formula>
    </cfRule>
  </conditionalFormatting>
  <conditionalFormatting sqref="O124">
    <cfRule type="expression" dxfId="723" priority="400">
      <formula>#REF!=#REF!</formula>
    </cfRule>
  </conditionalFormatting>
  <conditionalFormatting sqref="P136">
    <cfRule type="expression" dxfId="722" priority="398">
      <formula>#REF!=#REF!</formula>
    </cfRule>
  </conditionalFormatting>
  <conditionalFormatting sqref="P113">
    <cfRule type="expression" dxfId="721" priority="392">
      <formula>#REF!=#REF!</formula>
    </cfRule>
  </conditionalFormatting>
  <conditionalFormatting sqref="P65">
    <cfRule type="expression" dxfId="720" priority="391">
      <formula>#REF!=#REF!</formula>
    </cfRule>
  </conditionalFormatting>
  <conditionalFormatting sqref="P17">
    <cfRule type="expression" dxfId="719" priority="390">
      <formula>#REF!=#REF!</formula>
    </cfRule>
  </conditionalFormatting>
  <conditionalFormatting sqref="H181">
    <cfRule type="expression" dxfId="718" priority="382">
      <formula>$G$2="計測日数が７日を超えていません。。"</formula>
    </cfRule>
  </conditionalFormatting>
  <conditionalFormatting sqref="D168">
    <cfRule type="expression" dxfId="717" priority="383">
      <formula>#REF!="日数計算"</formula>
    </cfRule>
  </conditionalFormatting>
  <conditionalFormatting sqref="H169:I169 L169 C171:N171">
    <cfRule type="expression" dxfId="716" priority="384">
      <formula>#REF!="計測日数で推計"</formula>
    </cfRule>
  </conditionalFormatting>
  <conditionalFormatting sqref="H165:I165">
    <cfRule type="expression" dxfId="715" priority="385">
      <formula>#REF!=#REF!</formula>
    </cfRule>
  </conditionalFormatting>
  <conditionalFormatting sqref="L165">
    <cfRule type="expression" dxfId="714" priority="381">
      <formula>#REF!=#REF!</formula>
    </cfRule>
  </conditionalFormatting>
  <conditionalFormatting sqref="P153 H154:I154">
    <cfRule type="expression" dxfId="713" priority="379">
      <formula>#REF!=#REF!</formula>
    </cfRule>
  </conditionalFormatting>
  <conditionalFormatting sqref="P160">
    <cfRule type="expression" dxfId="712" priority="378">
      <formula>#REF!=#REF!</formula>
    </cfRule>
  </conditionalFormatting>
  <conditionalFormatting sqref="P159">
    <cfRule type="expression" dxfId="711" priority="377">
      <formula>#REF!=#REF!</formula>
    </cfRule>
  </conditionalFormatting>
  <conditionalFormatting sqref="O172">
    <cfRule type="expression" dxfId="710" priority="376">
      <formula>#REF!=#REF!</formula>
    </cfRule>
  </conditionalFormatting>
  <conditionalFormatting sqref="P184">
    <cfRule type="expression" dxfId="709" priority="374">
      <formula>#REF!=#REF!</formula>
    </cfRule>
  </conditionalFormatting>
  <conditionalFormatting sqref="P161">
    <cfRule type="expression" dxfId="708" priority="369">
      <formula>#REF!=#REF!</formula>
    </cfRule>
  </conditionalFormatting>
  <conditionalFormatting sqref="H229">
    <cfRule type="expression" dxfId="707" priority="363">
      <formula>$G$2="計測日数が７日を超えていません。。"</formula>
    </cfRule>
  </conditionalFormatting>
  <conditionalFormatting sqref="D216">
    <cfRule type="expression" dxfId="706" priority="364">
      <formula>#REF!="日数計算"</formula>
    </cfRule>
  </conditionalFormatting>
  <conditionalFormatting sqref="H217:I217 L217 C219:N219">
    <cfRule type="expression" dxfId="705" priority="365">
      <formula>#REF!="計測日数で推計"</formula>
    </cfRule>
  </conditionalFormatting>
  <conditionalFormatting sqref="H213:I213">
    <cfRule type="expression" dxfId="704" priority="366">
      <formula>#REF!=#REF!</formula>
    </cfRule>
  </conditionalFormatting>
  <conditionalFormatting sqref="L213">
    <cfRule type="expression" dxfId="703" priority="362">
      <formula>#REF!=#REF!</formula>
    </cfRule>
  </conditionalFormatting>
  <conditionalFormatting sqref="P201 H202:I202">
    <cfRule type="expression" dxfId="702" priority="360">
      <formula>#REF!=#REF!</formula>
    </cfRule>
  </conditionalFormatting>
  <conditionalFormatting sqref="P208">
    <cfRule type="expression" dxfId="701" priority="359">
      <formula>#REF!=#REF!</formula>
    </cfRule>
  </conditionalFormatting>
  <conditionalFormatting sqref="P207">
    <cfRule type="expression" dxfId="700" priority="358">
      <formula>#REF!=#REF!</formula>
    </cfRule>
  </conditionalFormatting>
  <conditionalFormatting sqref="O220">
    <cfRule type="expression" dxfId="699" priority="357">
      <formula>#REF!=#REF!</formula>
    </cfRule>
  </conditionalFormatting>
  <conditionalFormatting sqref="P232">
    <cfRule type="expression" dxfId="698" priority="355">
      <formula>#REF!=#REF!</formula>
    </cfRule>
  </conditionalFormatting>
  <conditionalFormatting sqref="P209">
    <cfRule type="expression" dxfId="697" priority="350">
      <formula>#REF!=#REF!</formula>
    </cfRule>
  </conditionalFormatting>
  <conditionalFormatting sqref="H277">
    <cfRule type="expression" dxfId="696" priority="344">
      <formula>$G$2="計測日数が７日を超えていません。。"</formula>
    </cfRule>
  </conditionalFormatting>
  <conditionalFormatting sqref="D264">
    <cfRule type="expression" dxfId="695" priority="345">
      <formula>#REF!="日数計算"</formula>
    </cfRule>
  </conditionalFormatting>
  <conditionalFormatting sqref="H265:I265 L265 C267:N267">
    <cfRule type="expression" dxfId="694" priority="346">
      <formula>#REF!="計測日数で推計"</formula>
    </cfRule>
  </conditionalFormatting>
  <conditionalFormatting sqref="H261:I261">
    <cfRule type="expression" dxfId="693" priority="347">
      <formula>#REF!=#REF!</formula>
    </cfRule>
  </conditionalFormatting>
  <conditionalFormatting sqref="L261">
    <cfRule type="expression" dxfId="692" priority="343">
      <formula>#REF!=#REF!</formula>
    </cfRule>
  </conditionalFormatting>
  <conditionalFormatting sqref="P249 H250:I250">
    <cfRule type="expression" dxfId="691" priority="341">
      <formula>#REF!=#REF!</formula>
    </cfRule>
  </conditionalFormatting>
  <conditionalFormatting sqref="P256">
    <cfRule type="expression" dxfId="690" priority="340">
      <formula>#REF!=#REF!</formula>
    </cfRule>
  </conditionalFormatting>
  <conditionalFormatting sqref="P255">
    <cfRule type="expression" dxfId="689" priority="339">
      <formula>#REF!=#REF!</formula>
    </cfRule>
  </conditionalFormatting>
  <conditionalFormatting sqref="O268">
    <cfRule type="expression" dxfId="688" priority="338">
      <formula>#REF!=#REF!</formula>
    </cfRule>
  </conditionalFormatting>
  <conditionalFormatting sqref="P280">
    <cfRule type="expression" dxfId="687" priority="336">
      <formula>#REF!=#REF!</formula>
    </cfRule>
  </conditionalFormatting>
  <conditionalFormatting sqref="P257">
    <cfRule type="expression" dxfId="686" priority="331">
      <formula>#REF!=#REF!</formula>
    </cfRule>
  </conditionalFormatting>
  <conditionalFormatting sqref="H325">
    <cfRule type="expression" dxfId="685" priority="325">
      <formula>$G$2="計測日数が７日を超えていません。。"</formula>
    </cfRule>
  </conditionalFormatting>
  <conditionalFormatting sqref="D312">
    <cfRule type="expression" dxfId="684" priority="326">
      <formula>#REF!="日数計算"</formula>
    </cfRule>
  </conditionalFormatting>
  <conditionalFormatting sqref="H313:I313 L313 C315:N315">
    <cfRule type="expression" dxfId="683" priority="327">
      <formula>#REF!="計測日数で推計"</formula>
    </cfRule>
  </conditionalFormatting>
  <conditionalFormatting sqref="H309:I309">
    <cfRule type="expression" dxfId="682" priority="328">
      <formula>#REF!=#REF!</formula>
    </cfRule>
  </conditionalFormatting>
  <conditionalFormatting sqref="L309">
    <cfRule type="expression" dxfId="681" priority="324">
      <formula>#REF!=#REF!</formula>
    </cfRule>
  </conditionalFormatting>
  <conditionalFormatting sqref="P297 H298:I298">
    <cfRule type="expression" dxfId="680" priority="322">
      <formula>#REF!=#REF!</formula>
    </cfRule>
  </conditionalFormatting>
  <conditionalFormatting sqref="P304">
    <cfRule type="expression" dxfId="679" priority="321">
      <formula>#REF!=#REF!</formula>
    </cfRule>
  </conditionalFormatting>
  <conditionalFormatting sqref="P303">
    <cfRule type="expression" dxfId="678" priority="320">
      <formula>#REF!=#REF!</formula>
    </cfRule>
  </conditionalFormatting>
  <conditionalFormatting sqref="O316">
    <cfRule type="expression" dxfId="677" priority="319">
      <formula>#REF!=#REF!</formula>
    </cfRule>
  </conditionalFormatting>
  <conditionalFormatting sqref="P328">
    <cfRule type="expression" dxfId="676" priority="317">
      <formula>#REF!=#REF!</formula>
    </cfRule>
  </conditionalFormatting>
  <conditionalFormatting sqref="P305">
    <cfRule type="expression" dxfId="675" priority="312">
      <formula>#REF!=#REF!</formula>
    </cfRule>
  </conditionalFormatting>
  <conditionalFormatting sqref="H373">
    <cfRule type="expression" dxfId="674" priority="306">
      <formula>$G$2="計測日数が７日を超えていません。。"</formula>
    </cfRule>
  </conditionalFormatting>
  <conditionalFormatting sqref="D360">
    <cfRule type="expression" dxfId="673" priority="307">
      <formula>#REF!="日数計算"</formula>
    </cfRule>
  </conditionalFormatting>
  <conditionalFormatting sqref="H361:I361 L361 C363:N363">
    <cfRule type="expression" dxfId="672" priority="308">
      <formula>#REF!="計測日数で推計"</formula>
    </cfRule>
  </conditionalFormatting>
  <conditionalFormatting sqref="H357:I357">
    <cfRule type="expression" dxfId="671" priority="309">
      <formula>#REF!=#REF!</formula>
    </cfRule>
  </conditionalFormatting>
  <conditionalFormatting sqref="L357">
    <cfRule type="expression" dxfId="670" priority="305">
      <formula>#REF!=#REF!</formula>
    </cfRule>
  </conditionalFormatting>
  <conditionalFormatting sqref="P345 H346:I346">
    <cfRule type="expression" dxfId="669" priority="303">
      <formula>#REF!=#REF!</formula>
    </cfRule>
  </conditionalFormatting>
  <conditionalFormatting sqref="P352">
    <cfRule type="expression" dxfId="668" priority="302">
      <formula>#REF!=#REF!</formula>
    </cfRule>
  </conditionalFormatting>
  <conditionalFormatting sqref="P351">
    <cfRule type="expression" dxfId="667" priority="301">
      <formula>#REF!=#REF!</formula>
    </cfRule>
  </conditionalFormatting>
  <conditionalFormatting sqref="O364">
    <cfRule type="expression" dxfId="666" priority="300">
      <formula>#REF!=#REF!</formula>
    </cfRule>
  </conditionalFormatting>
  <conditionalFormatting sqref="P376">
    <cfRule type="expression" dxfId="665" priority="298">
      <formula>#REF!=#REF!</formula>
    </cfRule>
  </conditionalFormatting>
  <conditionalFormatting sqref="P353">
    <cfRule type="expression" dxfId="664" priority="293">
      <formula>#REF!=#REF!</formula>
    </cfRule>
  </conditionalFormatting>
  <conditionalFormatting sqref="H421">
    <cfRule type="expression" dxfId="663" priority="287">
      <formula>$G$2="計測日数が７日を超えていません。。"</formula>
    </cfRule>
  </conditionalFormatting>
  <conditionalFormatting sqref="D408">
    <cfRule type="expression" dxfId="662" priority="288">
      <formula>#REF!="日数計算"</formula>
    </cfRule>
  </conditionalFormatting>
  <conditionalFormatting sqref="H409:I409 L409 C411:N411">
    <cfRule type="expression" dxfId="661" priority="289">
      <formula>#REF!="計測日数で推計"</formula>
    </cfRule>
  </conditionalFormatting>
  <conditionalFormatting sqref="H405:I405">
    <cfRule type="expression" dxfId="660" priority="290">
      <formula>#REF!=#REF!</formula>
    </cfRule>
  </conditionalFormatting>
  <conditionalFormatting sqref="L405">
    <cfRule type="expression" dxfId="659" priority="286">
      <formula>#REF!=#REF!</formula>
    </cfRule>
  </conditionalFormatting>
  <conditionalFormatting sqref="P393 H394:I394">
    <cfRule type="expression" dxfId="658" priority="284">
      <formula>#REF!=#REF!</formula>
    </cfRule>
  </conditionalFormatting>
  <conditionalFormatting sqref="P400">
    <cfRule type="expression" dxfId="657" priority="283">
      <formula>#REF!=#REF!</formula>
    </cfRule>
  </conditionalFormatting>
  <conditionalFormatting sqref="P399">
    <cfRule type="expression" dxfId="656" priority="282">
      <formula>#REF!=#REF!</formula>
    </cfRule>
  </conditionalFormatting>
  <conditionalFormatting sqref="O412">
    <cfRule type="expression" dxfId="655" priority="281">
      <formula>#REF!=#REF!</formula>
    </cfRule>
  </conditionalFormatting>
  <conditionalFormatting sqref="P424">
    <cfRule type="expression" dxfId="654" priority="279">
      <formula>#REF!=#REF!</formula>
    </cfRule>
  </conditionalFormatting>
  <conditionalFormatting sqref="P401">
    <cfRule type="expression" dxfId="653" priority="274">
      <formula>#REF!=#REF!</formula>
    </cfRule>
  </conditionalFormatting>
  <conditionalFormatting sqref="H469">
    <cfRule type="expression" dxfId="652" priority="268">
      <formula>$G$2="計測日数が７日を超えていません。。"</formula>
    </cfRule>
  </conditionalFormatting>
  <conditionalFormatting sqref="D456">
    <cfRule type="expression" dxfId="651" priority="269">
      <formula>#REF!="日数計算"</formula>
    </cfRule>
  </conditionalFormatting>
  <conditionalFormatting sqref="H457:I457 L457 C459:N459">
    <cfRule type="expression" dxfId="650" priority="270">
      <formula>#REF!="計測日数で推計"</formula>
    </cfRule>
  </conditionalFormatting>
  <conditionalFormatting sqref="H453:I453">
    <cfRule type="expression" dxfId="649" priority="271">
      <formula>#REF!=#REF!</formula>
    </cfRule>
  </conditionalFormatting>
  <conditionalFormatting sqref="L453">
    <cfRule type="expression" dxfId="648" priority="267">
      <formula>#REF!=#REF!</formula>
    </cfRule>
  </conditionalFormatting>
  <conditionalFormatting sqref="P441 H442:I442">
    <cfRule type="expression" dxfId="647" priority="265">
      <formula>#REF!=#REF!</formula>
    </cfRule>
  </conditionalFormatting>
  <conditionalFormatting sqref="P448">
    <cfRule type="expression" dxfId="646" priority="264">
      <formula>#REF!=#REF!</formula>
    </cfRule>
  </conditionalFormatting>
  <conditionalFormatting sqref="P447">
    <cfRule type="expression" dxfId="645" priority="263">
      <formula>#REF!=#REF!</formula>
    </cfRule>
  </conditionalFormatting>
  <conditionalFormatting sqref="O460">
    <cfRule type="expression" dxfId="644" priority="262">
      <formula>#REF!=#REF!</formula>
    </cfRule>
  </conditionalFormatting>
  <conditionalFormatting sqref="P472">
    <cfRule type="expression" dxfId="643" priority="260">
      <formula>#REF!=#REF!</formula>
    </cfRule>
  </conditionalFormatting>
  <conditionalFormatting sqref="P449">
    <cfRule type="expression" dxfId="642" priority="255">
      <formula>#REF!=#REF!</formula>
    </cfRule>
  </conditionalFormatting>
  <conditionalFormatting sqref="H517">
    <cfRule type="expression" dxfId="641" priority="249">
      <formula>$G$2="計測日数が７日を超えていません。。"</formula>
    </cfRule>
  </conditionalFormatting>
  <conditionalFormatting sqref="D504">
    <cfRule type="expression" dxfId="640" priority="250">
      <formula>#REF!="日数計算"</formula>
    </cfRule>
  </conditionalFormatting>
  <conditionalFormatting sqref="H505:I505 L505 C507:N507">
    <cfRule type="expression" dxfId="639" priority="251">
      <formula>#REF!="計測日数で推計"</formula>
    </cfRule>
  </conditionalFormatting>
  <conditionalFormatting sqref="H501:I501">
    <cfRule type="expression" dxfId="638" priority="252">
      <formula>#REF!=#REF!</formula>
    </cfRule>
  </conditionalFormatting>
  <conditionalFormatting sqref="L501">
    <cfRule type="expression" dxfId="637" priority="248">
      <formula>#REF!=#REF!</formula>
    </cfRule>
  </conditionalFormatting>
  <conditionalFormatting sqref="P489 H490:I490">
    <cfRule type="expression" dxfId="636" priority="246">
      <formula>#REF!=#REF!</formula>
    </cfRule>
  </conditionalFormatting>
  <conditionalFormatting sqref="P496">
    <cfRule type="expression" dxfId="635" priority="245">
      <formula>#REF!=#REF!</formula>
    </cfRule>
  </conditionalFormatting>
  <conditionalFormatting sqref="P495">
    <cfRule type="expression" dxfId="634" priority="244">
      <formula>#REF!=#REF!</formula>
    </cfRule>
  </conditionalFormatting>
  <conditionalFormatting sqref="O508">
    <cfRule type="expression" dxfId="633" priority="243">
      <formula>#REF!=#REF!</formula>
    </cfRule>
  </conditionalFormatting>
  <conditionalFormatting sqref="P520">
    <cfRule type="expression" dxfId="632" priority="241">
      <formula>#REF!=#REF!</formula>
    </cfRule>
  </conditionalFormatting>
  <conditionalFormatting sqref="P497">
    <cfRule type="expression" dxfId="631" priority="236">
      <formula>#REF!=#REF!</formula>
    </cfRule>
  </conditionalFormatting>
  <conditionalFormatting sqref="H565">
    <cfRule type="expression" dxfId="630" priority="230">
      <formula>$G$2="計測日数が７日を超えていません。。"</formula>
    </cfRule>
  </conditionalFormatting>
  <conditionalFormatting sqref="D552">
    <cfRule type="expression" dxfId="629" priority="231">
      <formula>#REF!="日数計算"</formula>
    </cfRule>
  </conditionalFormatting>
  <conditionalFormatting sqref="H553:I553 L553 C555:N555">
    <cfRule type="expression" dxfId="628" priority="232">
      <formula>#REF!="計測日数で推計"</formula>
    </cfRule>
  </conditionalFormatting>
  <conditionalFormatting sqref="H549:I549">
    <cfRule type="expression" dxfId="627" priority="233">
      <formula>#REF!=#REF!</formula>
    </cfRule>
  </conditionalFormatting>
  <conditionalFormatting sqref="L549">
    <cfRule type="expression" dxfId="626" priority="229">
      <formula>#REF!=#REF!</formula>
    </cfRule>
  </conditionalFormatting>
  <conditionalFormatting sqref="P537 H538:I538">
    <cfRule type="expression" dxfId="625" priority="227">
      <formula>#REF!=#REF!</formula>
    </cfRule>
  </conditionalFormatting>
  <conditionalFormatting sqref="P544">
    <cfRule type="expression" dxfId="624" priority="226">
      <formula>#REF!=#REF!</formula>
    </cfRule>
  </conditionalFormatting>
  <conditionalFormatting sqref="P543">
    <cfRule type="expression" dxfId="623" priority="225">
      <formula>#REF!=#REF!</formula>
    </cfRule>
  </conditionalFormatting>
  <conditionalFormatting sqref="O556">
    <cfRule type="expression" dxfId="622" priority="224">
      <formula>#REF!=#REF!</formula>
    </cfRule>
  </conditionalFormatting>
  <conditionalFormatting sqref="P568">
    <cfRule type="expression" dxfId="621" priority="222">
      <formula>#REF!=#REF!</formula>
    </cfRule>
  </conditionalFormatting>
  <conditionalFormatting sqref="P545">
    <cfRule type="expression" dxfId="620" priority="217">
      <formula>#REF!=#REF!</formula>
    </cfRule>
  </conditionalFormatting>
  <conditionalFormatting sqref="B544:N546">
    <cfRule type="expression" dxfId="619" priority="1">
      <formula>$E$543="積算計の読み取り値を記録"</formula>
    </cfRule>
  </conditionalFormatting>
  <conditionalFormatting sqref="B496:N498">
    <cfRule type="expression" dxfId="618" priority="2">
      <formula>$E$495="積算計の読み取り値を記録"</formula>
    </cfRule>
  </conditionalFormatting>
  <conditionalFormatting sqref="B448:N450">
    <cfRule type="expression" dxfId="617" priority="3">
      <formula>$E$447="積算計の読み取り値を記録"</formula>
    </cfRule>
  </conditionalFormatting>
  <conditionalFormatting sqref="B400:N402">
    <cfRule type="expression" dxfId="616" priority="4">
      <formula>$E$399="積算計の読み取り値を記録"</formula>
    </cfRule>
  </conditionalFormatting>
  <conditionalFormatting sqref="B352:N354">
    <cfRule type="expression" dxfId="615" priority="5">
      <formula>$E$351="積算計の読み取り値を記録"</formula>
    </cfRule>
  </conditionalFormatting>
  <conditionalFormatting sqref="B304:N306">
    <cfRule type="expression" dxfId="614" priority="6">
      <formula>$E$303="積算計の読み取り値を記録"</formula>
    </cfRule>
  </conditionalFormatting>
  <conditionalFormatting sqref="B256:N258">
    <cfRule type="expression" dxfId="613" priority="7">
      <formula>$E$255="積算計の読み取り値を記録"</formula>
    </cfRule>
  </conditionalFormatting>
  <conditionalFormatting sqref="B208:N210">
    <cfRule type="expression" dxfId="612" priority="8">
      <formula>$E$207="積算計の読み取り値を記録"</formula>
    </cfRule>
  </conditionalFormatting>
  <conditionalFormatting sqref="B160:N162">
    <cfRule type="expression" dxfId="611" priority="9">
      <formula>$E$159="積算計の読み取り値を記録"</formula>
    </cfRule>
  </conditionalFormatting>
  <conditionalFormatting sqref="B112:N114">
    <cfRule type="expression" dxfId="610" priority="10">
      <formula>$E$111="積算計の読み取り値を記録"</formula>
    </cfRule>
  </conditionalFormatting>
  <conditionalFormatting sqref="B64:N66">
    <cfRule type="expression" dxfId="609" priority="11">
      <formula>$E$63="積算計の読み取り値を記録"</formula>
    </cfRule>
  </conditionalFormatting>
  <conditionalFormatting sqref="D17:N18">
    <cfRule type="expression" dxfId="608" priority="65">
      <formula>$E$16="①積算電力量計で電力量を計測"</formula>
    </cfRule>
  </conditionalFormatting>
  <conditionalFormatting sqref="L30:M30">
    <cfRule type="expression" dxfId="607" priority="38">
      <formula>$L30&lt;=0</formula>
    </cfRule>
  </conditionalFormatting>
  <conditionalFormatting sqref="L78:M78">
    <cfRule type="expression" dxfId="606" priority="37">
      <formula>$L78&lt;=0</formula>
    </cfRule>
  </conditionalFormatting>
  <conditionalFormatting sqref="L126:M126">
    <cfRule type="expression" dxfId="605" priority="36">
      <formula>$L126&lt;=0</formula>
    </cfRule>
  </conditionalFormatting>
  <conditionalFormatting sqref="L174:M174">
    <cfRule type="expression" dxfId="604" priority="35">
      <formula>$L174&lt;=0</formula>
    </cfRule>
  </conditionalFormatting>
  <conditionalFormatting sqref="L222:M222">
    <cfRule type="expression" dxfId="603" priority="34">
      <formula>$L222&lt;=0</formula>
    </cfRule>
  </conditionalFormatting>
  <conditionalFormatting sqref="L270:M270">
    <cfRule type="expression" dxfId="602" priority="33">
      <formula>$L270&lt;=0</formula>
    </cfRule>
  </conditionalFormatting>
  <conditionalFormatting sqref="L318:M318">
    <cfRule type="expression" dxfId="601" priority="32">
      <formula>$L318&lt;=0</formula>
    </cfRule>
  </conditionalFormatting>
  <conditionalFormatting sqref="L366:M366">
    <cfRule type="expression" dxfId="600" priority="31">
      <formula>$L366&lt;=0</formula>
    </cfRule>
  </conditionalFormatting>
  <conditionalFormatting sqref="L414:M414">
    <cfRule type="expression" dxfId="599" priority="30">
      <formula>$L414&lt;=0</formula>
    </cfRule>
  </conditionalFormatting>
  <conditionalFormatting sqref="L462:M462">
    <cfRule type="expression" dxfId="598" priority="29">
      <formula>$L462&lt;=0</formula>
    </cfRule>
  </conditionalFormatting>
  <conditionalFormatting sqref="L510:M510">
    <cfRule type="expression" dxfId="597" priority="28">
      <formula>$L510&lt;=0</formula>
    </cfRule>
  </conditionalFormatting>
  <conditionalFormatting sqref="L558:M558">
    <cfRule type="expression" dxfId="596" priority="27">
      <formula>$L558&lt;=0</formula>
    </cfRule>
  </conditionalFormatting>
  <conditionalFormatting sqref="D13:N14">
    <cfRule type="expression" dxfId="595" priority="26">
      <formula>$E$12="設備内蔵の計測機器"</formula>
    </cfRule>
  </conditionalFormatting>
  <conditionalFormatting sqref="D61:N62">
    <cfRule type="expression" dxfId="594" priority="25">
      <formula>$E$60="設備内蔵の計測機器"</formula>
    </cfRule>
  </conditionalFormatting>
  <conditionalFormatting sqref="D109:N110">
    <cfRule type="expression" dxfId="593" priority="24">
      <formula>$E$108="設備内蔵の計測機器"</formula>
    </cfRule>
  </conditionalFormatting>
  <conditionalFormatting sqref="D157:N158">
    <cfRule type="expression" dxfId="592" priority="23">
      <formula>$E$156="設備内蔵の計測機器"</formula>
    </cfRule>
  </conditionalFormatting>
  <conditionalFormatting sqref="D205:N206">
    <cfRule type="expression" dxfId="591" priority="22">
      <formula>$E$204="設備内蔵の計測機器"</formula>
    </cfRule>
  </conditionalFormatting>
  <conditionalFormatting sqref="D253:N254">
    <cfRule type="expression" dxfId="590" priority="21">
      <formula>$E$252="設備内蔵の計測機器"</formula>
    </cfRule>
  </conditionalFormatting>
  <conditionalFormatting sqref="D301:N302">
    <cfRule type="expression" dxfId="589" priority="20">
      <formula>$E$300="設備内蔵の計測機器"</formula>
    </cfRule>
  </conditionalFormatting>
  <conditionalFormatting sqref="D349:N350">
    <cfRule type="expression" dxfId="588" priority="19">
      <formula>$E$348="設備内蔵の計測機器"</formula>
    </cfRule>
  </conditionalFormatting>
  <conditionalFormatting sqref="D397:N398">
    <cfRule type="expression" dxfId="587" priority="18">
      <formula>$E$396="設備内蔵の計測機器"</formula>
    </cfRule>
  </conditionalFormatting>
  <conditionalFormatting sqref="D445:N446">
    <cfRule type="expression" dxfId="586" priority="17">
      <formula>$E$444="設備内蔵の計測機器"</formula>
    </cfRule>
  </conditionalFormatting>
  <conditionalFormatting sqref="D493:N494">
    <cfRule type="expression" dxfId="585" priority="16">
      <formula>$E$492="設備内蔵の計測機器"</formula>
    </cfRule>
  </conditionalFormatting>
  <conditionalFormatting sqref="D541:N542">
    <cfRule type="expression" dxfId="584" priority="15">
      <formula>$E$540="設備内蔵の計測機器"</formula>
    </cfRule>
  </conditionalFormatting>
  <conditionalFormatting sqref="B16:N18">
    <cfRule type="expression" dxfId="583" priority="12">
      <formula>$E$15="積算計の読み取り値を記録"</formula>
    </cfRule>
  </conditionalFormatting>
  <conditionalFormatting sqref="D65:N66">
    <cfRule type="expression" dxfId="582" priority="69">
      <formula>$E$64="①積算電力量計で電力量を計測"</formula>
    </cfRule>
  </conditionalFormatting>
  <conditionalFormatting sqref="D113:N114">
    <cfRule type="expression" dxfId="581" priority="73">
      <formula>$E$112="①積算電力量計で電力量を計測"</formula>
    </cfRule>
  </conditionalFormatting>
  <conditionalFormatting sqref="D161:O162">
    <cfRule type="expression" dxfId="580" priority="77">
      <formula>$E$160="①積算電力量計で電力量を計測"</formula>
    </cfRule>
  </conditionalFormatting>
  <conditionalFormatting sqref="D209:N210">
    <cfRule type="expression" dxfId="579" priority="81">
      <formula>$E$208="①積算電力量計で電力量を計測"</formula>
    </cfRule>
  </conditionalFormatting>
  <conditionalFormatting sqref="D257:N258">
    <cfRule type="expression" dxfId="578" priority="85">
      <formula>$E$256="①積算電力量計で電力量を計測"</formula>
    </cfRule>
  </conditionalFormatting>
  <conditionalFormatting sqref="D305:N306">
    <cfRule type="expression" dxfId="577" priority="89">
      <formula>$E$304="①積算電力量計で電力量を計測"</formula>
    </cfRule>
  </conditionalFormatting>
  <conditionalFormatting sqref="D353:N354">
    <cfRule type="expression" dxfId="576" priority="93">
      <formula>$E$352="①積算電力量計で電力量を計測"</formula>
    </cfRule>
  </conditionalFormatting>
  <conditionalFormatting sqref="D401:N402">
    <cfRule type="expression" dxfId="575" priority="97">
      <formula>$E$400="①積算電力量計で電力量を計測"</formula>
    </cfRule>
  </conditionalFormatting>
  <conditionalFormatting sqref="D449:N450">
    <cfRule type="expression" dxfId="574" priority="105">
      <formula>$E$448="①積算電力量計で電力量を計測"</formula>
    </cfRule>
  </conditionalFormatting>
  <conditionalFormatting sqref="D497:N498">
    <cfRule type="expression" dxfId="573" priority="109">
      <formula>$E$496="①積算電力量計で電力量を計測"</formula>
    </cfRule>
  </conditionalFormatting>
  <conditionalFormatting sqref="D545:N546">
    <cfRule type="expression" dxfId="572" priority="151">
      <formula>$E$544="①積算電力量計で電力量を計測"</formula>
    </cfRule>
  </conditionalFormatting>
  <dataValidations count="4">
    <dataValidation type="date" operator="greaterThanOrEqual" allowBlank="1" showInputMessage="1" showErrorMessage="1" error="計測終了日を_x000a_yyyy/mm/dd_x000a_の形式で入力してください" sqref="J23 J71 J119 J167 J215 J263 J311 J359 J407 J455 J503 J551" xr:uid="{DBF42064-5B3A-4419-BE7D-E95C01158E89}">
      <formula1>44287</formula1>
    </dataValidation>
    <dataValidation type="decimal" operator="greaterThanOrEqual" allowBlank="1" showInputMessage="1" showErrorMessage="1" error="数値を入力してください" sqref="H33 H81 H129 H177 H225 H273 H321 H369 H417 H465 H513 H561" xr:uid="{0D6E4AD1-2BDE-4B32-B581-AFF190393039}">
      <formula1>0</formula1>
    </dataValidation>
    <dataValidation type="date" operator="greaterThanOrEqual" allowBlank="1" showInputMessage="1" showErrorMessage="1" error="計測開始日を_x000a_yyyy/mm/dd_x000a_の形式で入力してください" sqref="E23 E71 E119 E167 E215 E263 E311 E359 E407 E455 E503 E551" xr:uid="{1EBCB414-42B5-4FA0-8375-5AEBB9C10A2A}">
      <formula1>44287</formula1>
    </dataValidation>
    <dataValidation operator="greaterThanOrEqual" allowBlank="1" showInputMessage="1" showErrorMessage="1" sqref="M33 M81 M129 M177 M225 M273 M321 M369 M417 M465 M513 M561" xr:uid="{2AF600EF-3147-4271-BA93-610FBCF6AA82}"/>
  </dataValidations>
  <printOptions horizontalCentered="1"/>
  <pageMargins left="0.70866141732283472" right="0.70866141732283472" top="0.74803149606299213" bottom="0" header="0.31496062992125984" footer="0.31496062992125984"/>
  <pageSetup paperSize="9" scale="47" fitToHeight="0" orientation="portrait" r:id="rId1"/>
  <rowBreaks count="12" manualBreakCount="12">
    <brk id="48" max="14" man="1"/>
    <brk id="96" max="14" man="1"/>
    <brk id="144" max="14" man="1"/>
    <brk id="192" max="14" man="1"/>
    <brk id="240" max="14" man="1"/>
    <brk id="288" max="14" man="1"/>
    <brk id="336" max="14" man="1"/>
    <brk id="384" max="14" man="1"/>
    <brk id="432" max="14" man="1"/>
    <brk id="480" max="14" man="1"/>
    <brk id="528" max="14" man="1"/>
    <brk id="576" max="14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265464-DC2C-4202-A112-C924D683E47D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23046875" style="12" customWidth="1"/>
    <col min="2" max="2" width="2.53515625" style="12" customWidth="1"/>
    <col min="3" max="3" width="15.3828125" style="8" customWidth="1"/>
    <col min="4" max="10" width="15.53515625" style="8" customWidth="1"/>
    <col min="11" max="11" width="15.61328125" style="8" customWidth="1"/>
    <col min="12" max="12" width="15.53515625" style="8" customWidth="1"/>
    <col min="13" max="13" width="11.07421875" style="8" customWidth="1"/>
    <col min="14" max="14" width="15.69140625" style="8" customWidth="1"/>
    <col min="15" max="15" width="15.23046875" style="8" customWidth="1"/>
    <col min="16" max="19" width="15.53515625" style="8" customWidth="1"/>
    <col min="20" max="20" width="17.2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23046875" style="8" customWidth="1"/>
    <col min="25" max="25" width="3.4609375" style="8" hidden="1" customWidth="1" outlineLevel="1"/>
    <col min="26" max="26" width="28.69140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350" t="s">
        <v>9</v>
      </c>
      <c r="AN1" s="350"/>
    </row>
    <row r="2" spans="1:41" ht="51.75" customHeight="1" x14ac:dyDescent="0.35">
      <c r="A2" s="98"/>
      <c r="B2" s="345" t="s">
        <v>193</v>
      </c>
      <c r="C2" s="345"/>
      <c r="D2" s="345"/>
      <c r="E2" s="631"/>
      <c r="F2" s="631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INDEX(プルダウンリスト!G:G,MATCH(E14,プルダウンリスト!E:E,0))</f>
        <v>#N/A</v>
      </c>
      <c r="AF2" s="10" t="s">
        <v>13</v>
      </c>
      <c r="AG2" s="4" t="s">
        <v>214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284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215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285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260</v>
      </c>
      <c r="S6" s="355" t="s">
        <v>229</v>
      </c>
      <c r="T6" s="355"/>
      <c r="U6" s="355"/>
      <c r="V6" s="355"/>
      <c r="W6" s="102"/>
      <c r="X6" s="3"/>
      <c r="Y6" s="14"/>
      <c r="Z6" s="3"/>
    </row>
    <row r="7" spans="1:41" ht="22.5" customHeight="1" x14ac:dyDescent="0.35">
      <c r="B7" s="22"/>
      <c r="C7" s="352" t="s">
        <v>32</v>
      </c>
      <c r="D7" s="352"/>
      <c r="E7" s="23" t="s">
        <v>33</v>
      </c>
      <c r="F7" s="340"/>
      <c r="H7" s="356" t="s">
        <v>99</v>
      </c>
      <c r="I7" s="123" t="s">
        <v>208</v>
      </c>
      <c r="J7" s="632"/>
      <c r="K7" s="632"/>
      <c r="L7" s="632"/>
      <c r="N7" s="623" t="s">
        <v>256</v>
      </c>
      <c r="O7" s="624"/>
      <c r="P7" s="379" t="str">
        <f>IF(E13="","",E13)</f>
        <v/>
      </c>
      <c r="Q7" s="380"/>
      <c r="S7" s="609" t="s">
        <v>230</v>
      </c>
      <c r="T7" s="610"/>
      <c r="U7" s="615" t="str">
        <f>IF(P19="","",ROUNDDOWN(P19*INDEX(※エネルギー種別!F2:F33,MATCH(E14,※エネルギー種別!D2:D33,0))*0.0258/1000,3))</f>
        <v/>
      </c>
      <c r="V7" s="419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352" t="s">
        <v>34</v>
      </c>
      <c r="D8" s="352"/>
      <c r="E8" s="629"/>
      <c r="F8" s="629"/>
      <c r="G8" s="24"/>
      <c r="H8" s="357"/>
      <c r="I8" s="123" t="s">
        <v>209</v>
      </c>
      <c r="J8" s="630"/>
      <c r="K8" s="630"/>
      <c r="L8" s="630"/>
      <c r="N8" s="625"/>
      <c r="O8" s="626"/>
      <c r="P8" s="381"/>
      <c r="Q8" s="382"/>
      <c r="S8" s="611"/>
      <c r="T8" s="612"/>
      <c r="U8" s="616"/>
      <c r="V8" s="420"/>
      <c r="W8" s="128"/>
      <c r="X8" s="3"/>
    </row>
    <row r="9" spans="1:41" ht="22.5" customHeight="1" x14ac:dyDescent="0.2">
      <c r="B9" s="22"/>
      <c r="C9" s="352" t="s">
        <v>35</v>
      </c>
      <c r="D9" s="352"/>
      <c r="E9" s="629"/>
      <c r="F9" s="629"/>
      <c r="H9" s="358"/>
      <c r="I9" s="123" t="s">
        <v>210</v>
      </c>
      <c r="J9" s="630"/>
      <c r="K9" s="630"/>
      <c r="L9" s="630"/>
      <c r="N9" s="627"/>
      <c r="O9" s="628"/>
      <c r="P9" s="383"/>
      <c r="Q9" s="384"/>
      <c r="R9" s="24" t="s">
        <v>36</v>
      </c>
      <c r="S9" s="150"/>
      <c r="W9" s="128"/>
      <c r="X9" s="3"/>
      <c r="Z9" s="359" t="s">
        <v>37</v>
      </c>
    </row>
    <row r="10" spans="1:41" ht="22.5" customHeight="1" x14ac:dyDescent="0.35">
      <c r="B10" s="22"/>
      <c r="G10" s="24"/>
      <c r="H10" s="397" t="s">
        <v>3</v>
      </c>
      <c r="I10" s="398"/>
      <c r="J10" s="632"/>
      <c r="K10" s="632"/>
      <c r="L10" s="632"/>
      <c r="N10" s="452" t="str">
        <f>IF($E$16=$AD$2,AL2,IF($E$16=$AD$3,AL3,""))</f>
        <v/>
      </c>
      <c r="O10" s="620"/>
      <c r="P10" s="621"/>
      <c r="Q10" s="622"/>
      <c r="R10" s="27" t="s">
        <v>322</v>
      </c>
      <c r="S10" s="362"/>
      <c r="T10" s="362"/>
      <c r="U10" s="362"/>
      <c r="V10" s="362"/>
      <c r="W10" s="128"/>
      <c r="X10" s="3"/>
      <c r="Z10" s="360"/>
    </row>
    <row r="11" spans="1:41" ht="22.5" customHeight="1" x14ac:dyDescent="0.35">
      <c r="B11" s="22"/>
      <c r="C11" s="108" t="s">
        <v>38</v>
      </c>
      <c r="H11" s="363" t="s">
        <v>212</v>
      </c>
      <c r="I11" s="363" t="s">
        <v>211</v>
      </c>
      <c r="J11" s="613"/>
      <c r="K11" s="613"/>
      <c r="L11" s="613"/>
      <c r="S11" s="362"/>
      <c r="T11" s="362"/>
      <c r="U11" s="362"/>
      <c r="V11" s="362"/>
      <c r="W11" s="128"/>
      <c r="X11" s="3"/>
      <c r="Z11" s="360"/>
    </row>
    <row r="12" spans="1:41" ht="22.5" customHeight="1" x14ac:dyDescent="0.35">
      <c r="B12" s="22"/>
      <c r="C12" s="401" t="s">
        <v>40</v>
      </c>
      <c r="D12" s="402"/>
      <c r="E12" s="602"/>
      <c r="F12" s="603"/>
      <c r="G12" s="24"/>
      <c r="H12" s="364"/>
      <c r="I12" s="365"/>
      <c r="J12" s="613"/>
      <c r="K12" s="613"/>
      <c r="L12" s="613"/>
      <c r="N12" s="617" t="s">
        <v>220</v>
      </c>
      <c r="O12" s="617"/>
      <c r="P12" s="394" t="str">
        <f>IFERROR(INDEX(プルダウンリスト!P2:P13,MATCH(J16,プルダウンリスト!O2:O13,0)),"")</f>
        <v/>
      </c>
      <c r="Q12" s="394"/>
      <c r="S12" s="367"/>
      <c r="T12" s="367"/>
      <c r="U12" s="367"/>
      <c r="V12" s="367"/>
      <c r="W12" s="128"/>
      <c r="X12" s="3"/>
      <c r="Z12" s="361"/>
    </row>
    <row r="13" spans="1:41" ht="22.5" customHeight="1" x14ac:dyDescent="0.35">
      <c r="B13" s="22"/>
      <c r="C13" s="401" t="s">
        <v>254</v>
      </c>
      <c r="D13" s="402"/>
      <c r="E13" s="604"/>
      <c r="F13" s="605"/>
      <c r="H13" s="364"/>
      <c r="I13" s="363" t="s">
        <v>266</v>
      </c>
      <c r="J13" s="29" t="s">
        <v>4</v>
      </c>
      <c r="K13" s="29" t="s">
        <v>41</v>
      </c>
      <c r="L13" s="28" t="s">
        <v>42</v>
      </c>
      <c r="N13" s="618" t="s">
        <v>43</v>
      </c>
      <c r="O13" s="28" t="str">
        <f>IF($E$16=$AD$2,AM2,IF($E$16=$AD$3,AN2,""))</f>
        <v/>
      </c>
      <c r="P13" s="393" t="str">
        <f>IFERROR(ROUND(P10/365*J20,1),"")</f>
        <v/>
      </c>
      <c r="Q13" s="393"/>
      <c r="R13" s="8" t="str">
        <f>IF(R10="","",R10)</f>
        <v>kg</v>
      </c>
      <c r="S13" s="367"/>
      <c r="T13" s="367"/>
      <c r="U13" s="367"/>
      <c r="V13" s="367"/>
      <c r="W13" s="128"/>
      <c r="X13" s="3"/>
    </row>
    <row r="14" spans="1:41" ht="22.5" customHeight="1" x14ac:dyDescent="0.35">
      <c r="B14" s="22"/>
      <c r="C14" s="401" t="s">
        <v>44</v>
      </c>
      <c r="D14" s="402"/>
      <c r="E14" s="602"/>
      <c r="F14" s="603"/>
      <c r="G14" s="24"/>
      <c r="H14" s="365"/>
      <c r="I14" s="365"/>
      <c r="J14" s="30"/>
      <c r="K14" s="258"/>
      <c r="L14" s="30"/>
      <c r="N14" s="619"/>
      <c r="O14" s="28" t="str">
        <f>IF($E$16=$AD$2,AM3,IF($E$16=$AD$3,AN3,""))</f>
        <v/>
      </c>
      <c r="P14" s="393">
        <f>IFERROR(ROUND(IF(J10=AG2,IF(E16=AD2,K61,IF(E16=AD3,L61,"")),IF(J10=AG3,IF(E16=AD2,T61,IF(E16=AD3,U61,"")))),1),"")</f>
        <v>0</v>
      </c>
      <c r="Q14" s="393"/>
      <c r="R14" s="8" t="str">
        <f>IF(R10="","",R10)</f>
        <v>kg</v>
      </c>
      <c r="S14" s="370"/>
      <c r="T14" s="370"/>
      <c r="U14" s="369"/>
      <c r="V14" s="368"/>
      <c r="W14" s="31"/>
      <c r="X14" s="3"/>
    </row>
    <row r="15" spans="1:41" ht="22.5" customHeight="1" x14ac:dyDescent="0.35">
      <c r="B15" s="22"/>
      <c r="S15" s="370"/>
      <c r="T15" s="370"/>
      <c r="U15" s="369"/>
      <c r="V15" s="368"/>
      <c r="W15" s="31"/>
      <c r="X15" s="3"/>
      <c r="Z15" s="32" t="s">
        <v>46</v>
      </c>
      <c r="AA15" s="214" t="e">
        <f>J18+J19</f>
        <v>#VALUE!</v>
      </c>
    </row>
    <row r="16" spans="1:41" ht="22.5" customHeight="1" x14ac:dyDescent="0.35">
      <c r="B16" s="22"/>
      <c r="C16" s="371" t="s">
        <v>307</v>
      </c>
      <c r="D16" s="372"/>
      <c r="E16" s="598"/>
      <c r="F16" s="599"/>
      <c r="H16" s="408" t="s">
        <v>221</v>
      </c>
      <c r="I16" s="408"/>
      <c r="J16" s="608"/>
      <c r="K16" s="608"/>
      <c r="L16" s="608"/>
      <c r="N16" s="108" t="s">
        <v>49</v>
      </c>
      <c r="S16" s="103" t="s">
        <v>88</v>
      </c>
      <c r="W16" s="128"/>
      <c r="Z16" s="32" t="s">
        <v>50</v>
      </c>
      <c r="AA16" s="214" t="e">
        <f>L18+L19</f>
        <v>#VALUE!</v>
      </c>
    </row>
    <row r="17" spans="1:28" ht="22.5" customHeight="1" x14ac:dyDescent="0.35">
      <c r="B17" s="22"/>
      <c r="C17" s="373"/>
      <c r="D17" s="374"/>
      <c r="E17" s="600"/>
      <c r="F17" s="601"/>
      <c r="H17" s="408" t="s">
        <v>51</v>
      </c>
      <c r="I17" s="408"/>
      <c r="J17" s="220" t="s">
        <v>46</v>
      </c>
      <c r="K17" s="408" t="s">
        <v>52</v>
      </c>
      <c r="L17" s="220" t="s">
        <v>53</v>
      </c>
      <c r="N17" s="425" t="s">
        <v>54</v>
      </c>
      <c r="O17" s="426"/>
      <c r="P17" s="429" t="str">
        <f>IF(J22&lt;&gt;"","",IF(J10=AG2,I61,IF(J10=AG3,S61,"")))</f>
        <v/>
      </c>
      <c r="Q17" s="431" t="str">
        <f>IFERROR(IF(P17="","",VLOOKUP($E$14,プルダウンリスト!$E$2:$F$33,2,FALSE)),"")</f>
        <v/>
      </c>
      <c r="S17" s="108" t="s">
        <v>55</v>
      </c>
      <c r="W17" s="128"/>
      <c r="Z17" s="26" t="s">
        <v>56</v>
      </c>
      <c r="AA17" s="33" t="e">
        <f>AA16-AA15</f>
        <v>#VALUE!</v>
      </c>
      <c r="AB17" s="8" t="s">
        <v>57</v>
      </c>
    </row>
    <row r="18" spans="1:28" ht="22.5" customHeight="1" x14ac:dyDescent="0.35">
      <c r="B18" s="22"/>
      <c r="H18" s="408" t="s">
        <v>58</v>
      </c>
      <c r="I18" s="408"/>
      <c r="J18" s="217" t="str">
        <f>IF(AND(D29="",P29=""),"",IF($J$10=$AG$2,D29,IF($J$10=$AG$3,P29,"")))</f>
        <v/>
      </c>
      <c r="K18" s="408"/>
      <c r="L18" s="217" t="str">
        <f>IF(AND(D61="",P61=""),"",IF($J$10=$AG$2,D61,IF($J$10=$AG$3,P61,"")))</f>
        <v/>
      </c>
      <c r="N18" s="427"/>
      <c r="O18" s="428"/>
      <c r="P18" s="430"/>
      <c r="Q18" s="432"/>
      <c r="S18" s="614"/>
      <c r="T18" s="614"/>
      <c r="U18" s="614"/>
      <c r="V18" s="614"/>
      <c r="W18" s="129"/>
      <c r="Z18" s="26" t="s">
        <v>59</v>
      </c>
      <c r="AA18" s="34" t="e">
        <f>ROUNDDOWN(AA17,1)</f>
        <v>#VALUE!</v>
      </c>
      <c r="AB18" s="8" t="s">
        <v>57</v>
      </c>
    </row>
    <row r="19" spans="1:28" ht="22.5" customHeight="1" x14ac:dyDescent="0.35">
      <c r="B19" s="22"/>
      <c r="H19" s="408" t="s">
        <v>60</v>
      </c>
      <c r="I19" s="408"/>
      <c r="J19" s="218" t="str">
        <f>IF(AND(E29="",Q29=""),"",IF($J$10=$AG$2,E29,IF($J$10=$AG$3,Q29,"")))</f>
        <v/>
      </c>
      <c r="K19" s="408"/>
      <c r="L19" s="219" t="str">
        <f>IF(AND(F61="",Q61=""),"",IF($J$10=$AG$2,F61,IF($J$10=$AG$3,Q61,"")))</f>
        <v/>
      </c>
      <c r="N19" s="425" t="s">
        <v>228</v>
      </c>
      <c r="O19" s="426"/>
      <c r="P19" s="448" t="str">
        <f>IFERROR(ROUND(P17/J21*24*365,1),"")</f>
        <v/>
      </c>
      <c r="Q19" s="449" t="str">
        <f>IF(P19="","",Q17)</f>
        <v/>
      </c>
      <c r="S19" s="614"/>
      <c r="T19" s="614"/>
      <c r="U19" s="614"/>
      <c r="V19" s="614"/>
      <c r="W19" s="129"/>
      <c r="Z19" s="24"/>
      <c r="AA19" s="24"/>
    </row>
    <row r="20" spans="1:28" ht="22.5" customHeight="1" x14ac:dyDescent="0.35">
      <c r="B20" s="22"/>
      <c r="H20" s="408" t="s">
        <v>61</v>
      </c>
      <c r="I20" s="408"/>
      <c r="J20" s="410" t="str">
        <f>IFERROR(IF(OR(J18="",J19="",L18="",L19=""),"",AA18),"")</f>
        <v/>
      </c>
      <c r="K20" s="410"/>
      <c r="L20" s="410"/>
      <c r="N20" s="427"/>
      <c r="O20" s="428"/>
      <c r="P20" s="448"/>
      <c r="Q20" s="449"/>
      <c r="S20" s="614"/>
      <c r="T20" s="614"/>
      <c r="U20" s="614"/>
      <c r="V20" s="614"/>
      <c r="W20" s="129"/>
      <c r="Z20" s="26" t="s">
        <v>222</v>
      </c>
      <c r="AA20" s="32" t="e">
        <f>VLOOKUP(入力様式【No.1】!J16,プルダウンリスト!O2:P13,2,FALSE)</f>
        <v>#N/A</v>
      </c>
      <c r="AB20" s="8" t="s">
        <v>57</v>
      </c>
    </row>
    <row r="21" spans="1:28" ht="22.5" customHeight="1" x14ac:dyDescent="0.35">
      <c r="B21" s="22"/>
      <c r="H21" s="408" t="s">
        <v>62</v>
      </c>
      <c r="I21" s="408"/>
      <c r="J21" s="441" t="str">
        <f>IFERROR(IF(OR(J19="",L19=""),"",AA28),"")</f>
        <v/>
      </c>
      <c r="K21" s="441"/>
      <c r="L21" s="441"/>
      <c r="W21" s="25"/>
      <c r="X21" s="15"/>
      <c r="Z21" s="26" t="s">
        <v>223</v>
      </c>
      <c r="AA21" s="35" t="e">
        <f>AA20*24</f>
        <v>#N/A</v>
      </c>
      <c r="AB21" s="8" t="s">
        <v>63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268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267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444" t="s">
        <v>273</v>
      </c>
      <c r="I25" s="445"/>
      <c r="J25" s="446"/>
      <c r="K25" s="450" t="s">
        <v>274</v>
      </c>
      <c r="L25" s="606"/>
      <c r="M25" s="607"/>
      <c r="O25" s="45"/>
      <c r="P25" s="20"/>
      <c r="Q25" s="20"/>
      <c r="R25" s="349" t="s">
        <v>273</v>
      </c>
      <c r="S25" s="349"/>
      <c r="T25" s="346" t="s">
        <v>279</v>
      </c>
      <c r="U25" s="347"/>
      <c r="V25" s="348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442" t="s">
        <v>217</v>
      </c>
      <c r="I26" s="442"/>
      <c r="J26" s="211"/>
      <c r="K26" s="212" t="s">
        <v>64</v>
      </c>
      <c r="L26" s="442" t="s">
        <v>65</v>
      </c>
      <c r="M26" s="443"/>
      <c r="O26" s="48"/>
      <c r="P26" s="209"/>
      <c r="Q26" s="209"/>
      <c r="R26" s="210"/>
      <c r="S26" s="32" t="s">
        <v>270</v>
      </c>
      <c r="T26" s="213" t="s">
        <v>216</v>
      </c>
      <c r="U26" s="452" t="s">
        <v>65</v>
      </c>
      <c r="V26" s="453"/>
      <c r="W26" s="2"/>
      <c r="Z26" s="46" t="s">
        <v>66</v>
      </c>
      <c r="AA26" s="47" t="e">
        <f>P17/AA28</f>
        <v>#VALUE!</v>
      </c>
      <c r="AB26" s="8" t="e">
        <f>VLOOKUP($E$14,プルダウンリスト!$E$2:$F$33,2,FALSE)</f>
        <v>#N/A</v>
      </c>
    </row>
    <row r="27" spans="1:28" ht="22.5" customHeight="1" x14ac:dyDescent="0.35">
      <c r="C27" s="48"/>
      <c r="D27" s="437" t="s">
        <v>67</v>
      </c>
      <c r="E27" s="439" t="s">
        <v>286</v>
      </c>
      <c r="F27" s="439" t="s">
        <v>287</v>
      </c>
      <c r="G27" s="49" t="s">
        <v>68</v>
      </c>
      <c r="H27" s="50" t="s">
        <v>269</v>
      </c>
      <c r="I27" s="50" t="s">
        <v>69</v>
      </c>
      <c r="J27" s="51" t="s">
        <v>70</v>
      </c>
      <c r="K27" s="421" t="s">
        <v>7</v>
      </c>
      <c r="L27" s="423" t="s">
        <v>71</v>
      </c>
      <c r="M27" s="435" t="s">
        <v>72</v>
      </c>
      <c r="O27" s="48"/>
      <c r="P27" s="451" t="s">
        <v>67</v>
      </c>
      <c r="Q27" s="451" t="s">
        <v>288</v>
      </c>
      <c r="R27" s="421" t="s">
        <v>271</v>
      </c>
      <c r="S27" s="52" t="s">
        <v>70</v>
      </c>
      <c r="T27" s="451" t="s">
        <v>7</v>
      </c>
      <c r="U27" s="423" t="s">
        <v>71</v>
      </c>
      <c r="V27" s="435" t="s">
        <v>72</v>
      </c>
      <c r="W27" s="53"/>
      <c r="Z27" s="54"/>
      <c r="AA27" s="54"/>
    </row>
    <row r="28" spans="1:28" ht="22.5" customHeight="1" thickBot="1" x14ac:dyDescent="0.4">
      <c r="C28" s="48"/>
      <c r="D28" s="438"/>
      <c r="E28" s="440"/>
      <c r="F28" s="439"/>
      <c r="G28" s="55" t="s">
        <v>74</v>
      </c>
      <c r="H28" s="56" t="s">
        <v>75</v>
      </c>
      <c r="I28" s="57" t="s">
        <v>76</v>
      </c>
      <c r="J28" s="57" t="str">
        <f>Q17</f>
        <v/>
      </c>
      <c r="K28" s="434"/>
      <c r="L28" s="424"/>
      <c r="M28" s="436"/>
      <c r="O28" s="58"/>
      <c r="P28" s="421"/>
      <c r="Q28" s="421"/>
      <c r="R28" s="422"/>
      <c r="S28" s="59" t="str">
        <f>Q17</f>
        <v/>
      </c>
      <c r="T28" s="421"/>
      <c r="U28" s="424"/>
      <c r="V28" s="436"/>
      <c r="W28" s="53"/>
      <c r="Z28" s="32" t="s">
        <v>77</v>
      </c>
      <c r="AA28" s="60" t="e">
        <f>AA17*24</f>
        <v>#VALUE!</v>
      </c>
      <c r="AB28" s="8" t="s">
        <v>63</v>
      </c>
    </row>
    <row r="29" spans="1:28" ht="22.5" customHeight="1" thickBot="1" x14ac:dyDescent="0.4">
      <c r="A29" s="342" t="e">
        <f>VALUE(TEXT(G29,"[h]"))+MINUTE(G29)/60</f>
        <v>#VALUE!</v>
      </c>
      <c r="C29" s="133" t="s">
        <v>78</v>
      </c>
      <c r="D29" s="230"/>
      <c r="E29" s="61"/>
      <c r="F29" s="131"/>
      <c r="G29" s="62" t="str">
        <f t="shared" ref="G29:G57" si="0">IF(D29="","",F29-E29)</f>
        <v/>
      </c>
      <c r="H29" s="64"/>
      <c r="I29" s="63" t="str">
        <f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78</v>
      </c>
      <c r="P29" s="221"/>
      <c r="Q29" s="72"/>
      <c r="R29" s="64"/>
      <c r="S29" s="130" t="s">
        <v>25</v>
      </c>
      <c r="T29" s="223" t="s">
        <v>79</v>
      </c>
      <c r="U29" s="259" t="s">
        <v>312</v>
      </c>
      <c r="V29" s="260" t="s">
        <v>312</v>
      </c>
      <c r="W29" s="71"/>
      <c r="Z29" s="24"/>
      <c r="AA29" s="24"/>
    </row>
    <row r="30" spans="1:28" ht="22.5" customHeight="1" x14ac:dyDescent="0.35">
      <c r="A30" s="342" t="e">
        <f t="shared" ref="A30:A60" si="1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ref="I30:I60" si="2">IF($D30="","",IF($J$14="三相",ROUND(SQRT(3)*$K$14*$L$14*$H30*$A30/1000,1),ROUND($K$14*$L$14*$H30*$A30/1000,1)))</f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80</v>
      </c>
      <c r="AA30" s="32">
        <v>168</v>
      </c>
      <c r="AB30" s="8" t="s">
        <v>74</v>
      </c>
    </row>
    <row r="31" spans="1:28" ht="22.5" customHeight="1" x14ac:dyDescent="0.35">
      <c r="A31" s="342" t="e">
        <f t="shared" si="1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2"/>
        <v/>
      </c>
      <c r="J31" s="64"/>
      <c r="K31" s="222"/>
      <c r="L31" s="226"/>
      <c r="M31" s="66" t="str">
        <f t="shared" ref="M31:M61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238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342" t="e">
        <f t="shared" si="1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2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238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342" t="e">
        <f t="shared" si="1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2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238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342" t="e">
        <f t="shared" si="1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2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238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342" t="e">
        <f t="shared" si="1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2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238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342" t="e">
        <f t="shared" si="1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2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342" t="e">
        <f t="shared" si="1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2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342" t="e">
        <f t="shared" si="1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2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342" t="e">
        <f t="shared" si="1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2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342" t="e">
        <f t="shared" si="1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2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342" t="e">
        <f t="shared" si="1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2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342" t="e">
        <f t="shared" si="1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2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342" t="e">
        <f t="shared" si="1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2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342" t="e">
        <f t="shared" si="1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2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342" t="e">
        <f t="shared" si="1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2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342" t="e">
        <f t="shared" si="1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2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342" t="e">
        <f t="shared" si="1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2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342" t="e">
        <f t="shared" si="1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2"/>
        <v/>
      </c>
      <c r="J48" s="64"/>
      <c r="K48" s="222"/>
      <c r="L48" s="226"/>
      <c r="M48" s="66" t="str">
        <f t="shared" si="4"/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342" t="e">
        <f t="shared" si="1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2"/>
        <v/>
      </c>
      <c r="J49" s="64"/>
      <c r="K49" s="222"/>
      <c r="L49" s="226"/>
      <c r="M49" s="66" t="str">
        <f t="shared" si="4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342" t="e">
        <f t="shared" si="1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2"/>
        <v/>
      </c>
      <c r="J50" s="64"/>
      <c r="K50" s="222"/>
      <c r="L50" s="226"/>
      <c r="M50" s="66" t="str">
        <f t="shared" si="4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342" t="e">
        <f t="shared" si="1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2"/>
        <v/>
      </c>
      <c r="J51" s="64"/>
      <c r="K51" s="222"/>
      <c r="L51" s="226"/>
      <c r="M51" s="66" t="str">
        <f t="shared" si="4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342" t="e">
        <f t="shared" si="1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2"/>
        <v/>
      </c>
      <c r="J52" s="64"/>
      <c r="K52" s="222"/>
      <c r="L52" s="226"/>
      <c r="M52" s="66" t="str">
        <f t="shared" si="4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342" t="e">
        <f t="shared" si="1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2"/>
        <v/>
      </c>
      <c r="J53" s="64"/>
      <c r="K53" s="222"/>
      <c r="L53" s="226"/>
      <c r="M53" s="66" t="str">
        <f t="shared" si="4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342" t="e">
        <f t="shared" si="1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2"/>
        <v/>
      </c>
      <c r="J54" s="64"/>
      <c r="K54" s="222"/>
      <c r="L54" s="226"/>
      <c r="M54" s="66" t="str">
        <f t="shared" si="4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342" t="e">
        <f t="shared" si="1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2"/>
        <v/>
      </c>
      <c r="J55" s="64"/>
      <c r="K55" s="222"/>
      <c r="L55" s="226"/>
      <c r="M55" s="66" t="str">
        <f t="shared" si="4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342" t="e">
        <f t="shared" si="1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2"/>
        <v/>
      </c>
      <c r="J56" s="64"/>
      <c r="K56" s="222"/>
      <c r="L56" s="226"/>
      <c r="M56" s="66" t="str">
        <f t="shared" si="4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342" t="e">
        <f t="shared" si="1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2"/>
        <v/>
      </c>
      <c r="J57" s="64"/>
      <c r="K57" s="222"/>
      <c r="L57" s="226"/>
      <c r="M57" s="66" t="str">
        <f t="shared" si="4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342" t="e">
        <f t="shared" si="1"/>
        <v>#VALUE!</v>
      </c>
      <c r="C58" s="233" t="str">
        <f t="shared" si="3"/>
        <v/>
      </c>
      <c r="D58" s="230"/>
      <c r="E58" s="61"/>
      <c r="F58" s="61"/>
      <c r="G58" s="62" t="str">
        <f t="shared" ref="G58:G60" si="8">IF(D58="","",F58-E58)</f>
        <v/>
      </c>
      <c r="H58" s="64"/>
      <c r="I58" s="63" t="str">
        <f t="shared" si="2"/>
        <v/>
      </c>
      <c r="J58" s="64"/>
      <c r="K58" s="222"/>
      <c r="L58" s="226"/>
      <c r="M58" s="66" t="str">
        <f t="shared" si="4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342" t="e">
        <f t="shared" si="1"/>
        <v>#VALUE!</v>
      </c>
      <c r="C59" s="233" t="str">
        <f t="shared" si="3"/>
        <v/>
      </c>
      <c r="D59" s="230"/>
      <c r="E59" s="61"/>
      <c r="F59" s="61"/>
      <c r="G59" s="62" t="str">
        <f t="shared" si="8"/>
        <v/>
      </c>
      <c r="H59" s="64"/>
      <c r="I59" s="63" t="str">
        <f t="shared" si="2"/>
        <v/>
      </c>
      <c r="J59" s="64"/>
      <c r="K59" s="222"/>
      <c r="L59" s="226"/>
      <c r="M59" s="66" t="str">
        <f t="shared" si="4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342" t="e">
        <f t="shared" si="1"/>
        <v>#VALUE!</v>
      </c>
      <c r="C60" s="234" t="str">
        <f t="shared" si="3"/>
        <v/>
      </c>
      <c r="D60" s="230"/>
      <c r="E60" s="61"/>
      <c r="F60" s="61"/>
      <c r="G60" s="343" t="str">
        <f t="shared" si="8"/>
        <v/>
      </c>
      <c r="H60" s="73"/>
      <c r="I60" s="63" t="str">
        <f t="shared" si="2"/>
        <v/>
      </c>
      <c r="J60" s="64"/>
      <c r="K60" s="222"/>
      <c r="L60" s="226"/>
      <c r="M60" s="66" t="str">
        <f t="shared" si="4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81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08" t="s">
        <v>323</v>
      </c>
      <c r="H61" s="208" t="s">
        <v>272</v>
      </c>
      <c r="I61" s="411" t="str">
        <f>IF(IF(J11=AI4,SUM(I29:I60),SUM(J29:J60))&lt;&gt;0,IF(J11=AI4,SUM(I29:I60),SUM(J29:J60)),"")</f>
        <v/>
      </c>
      <c r="J61" s="412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4"/>
        <v/>
      </c>
      <c r="O61" s="232" t="s">
        <v>81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196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R2blKXdtAnRIb1Fqz+eWTj7+E7uV7TUnxHBQagozVhDEEMGsCpozDUfBmFrPB9iM8RNVDaZnRJFnYPkC15W/bg==" saltValue="4JxL76XYv+2muJVugc27ow==" spinCount="100000" sheet="1" objects="1" scenarios="1" selectLockedCells="1"/>
  <mergeCells count="82">
    <mergeCell ref="C9:D9"/>
    <mergeCell ref="E9:F9"/>
    <mergeCell ref="J9:L9"/>
    <mergeCell ref="AM1:AN1"/>
    <mergeCell ref="E2:F2"/>
    <mergeCell ref="S6:V6"/>
    <mergeCell ref="C8:D8"/>
    <mergeCell ref="E8:F8"/>
    <mergeCell ref="J8:L8"/>
    <mergeCell ref="C7:D7"/>
    <mergeCell ref="J7:L7"/>
    <mergeCell ref="Z9:Z12"/>
    <mergeCell ref="H10:I10"/>
    <mergeCell ref="J10:L10"/>
    <mergeCell ref="H7:H9"/>
    <mergeCell ref="H11:H14"/>
    <mergeCell ref="U7:U8"/>
    <mergeCell ref="V7:V8"/>
    <mergeCell ref="P14:Q14"/>
    <mergeCell ref="N12:O12"/>
    <mergeCell ref="P12:Q12"/>
    <mergeCell ref="N13:N14"/>
    <mergeCell ref="P13:Q13"/>
    <mergeCell ref="V14:V15"/>
    <mergeCell ref="S14:T15"/>
    <mergeCell ref="U14:U15"/>
    <mergeCell ref="N10:O10"/>
    <mergeCell ref="P10:Q10"/>
    <mergeCell ref="S10:V11"/>
    <mergeCell ref="S12:V13"/>
    <mergeCell ref="N7:O9"/>
    <mergeCell ref="P7:Q9"/>
    <mergeCell ref="H16:I16"/>
    <mergeCell ref="J16:L16"/>
    <mergeCell ref="H17:I17"/>
    <mergeCell ref="K17:K19"/>
    <mergeCell ref="S7:T8"/>
    <mergeCell ref="I11:I12"/>
    <mergeCell ref="I13:I14"/>
    <mergeCell ref="J11:L12"/>
    <mergeCell ref="N17:O18"/>
    <mergeCell ref="P17:P18"/>
    <mergeCell ref="Q17:Q18"/>
    <mergeCell ref="H18:I18"/>
    <mergeCell ref="S18:V20"/>
    <mergeCell ref="H19:I19"/>
    <mergeCell ref="N19:O20"/>
    <mergeCell ref="P19:P20"/>
    <mergeCell ref="Q19:Q20"/>
    <mergeCell ref="H20:I20"/>
    <mergeCell ref="J20:L20"/>
    <mergeCell ref="Q27:Q28"/>
    <mergeCell ref="R27:R28"/>
    <mergeCell ref="D27:D28"/>
    <mergeCell ref="E27:E28"/>
    <mergeCell ref="F27:F28"/>
    <mergeCell ref="K27:K28"/>
    <mergeCell ref="L27:L28"/>
    <mergeCell ref="B2:D2"/>
    <mergeCell ref="T25:V25"/>
    <mergeCell ref="R25:S25"/>
    <mergeCell ref="I61:J61"/>
    <mergeCell ref="H21:I21"/>
    <mergeCell ref="J21:L21"/>
    <mergeCell ref="H26:I26"/>
    <mergeCell ref="L26:M26"/>
    <mergeCell ref="H25:J25"/>
    <mergeCell ref="K25:M25"/>
    <mergeCell ref="V27:V28"/>
    <mergeCell ref="T27:T28"/>
    <mergeCell ref="U27:U28"/>
    <mergeCell ref="U26:V26"/>
    <mergeCell ref="M27:M28"/>
    <mergeCell ref="P27:P28"/>
    <mergeCell ref="C16:D17"/>
    <mergeCell ref="E16:F17"/>
    <mergeCell ref="C12:D12"/>
    <mergeCell ref="E12:F12"/>
    <mergeCell ref="C13:D13"/>
    <mergeCell ref="E13:F13"/>
    <mergeCell ref="C14:D14"/>
    <mergeCell ref="E14:F14"/>
  </mergeCells>
  <phoneticPr fontId="4"/>
  <conditionalFormatting sqref="H11:L11 I13:L13 J12:L12 J14:L14">
    <cfRule type="expression" dxfId="571" priority="71">
      <formula>$AE$2="電気以外"</formula>
    </cfRule>
  </conditionalFormatting>
  <conditionalFormatting sqref="I13:L14">
    <cfRule type="expression" dxfId="570" priority="73">
      <formula>$J$11=$AI$2</formula>
    </cfRule>
  </conditionalFormatting>
  <conditionalFormatting sqref="P14:Q14">
    <cfRule type="expression" dxfId="569" priority="28">
      <formula>$P$14&lt;=0</formula>
    </cfRule>
  </conditionalFormatting>
  <conditionalFormatting sqref="H11:L14">
    <cfRule type="expression" dxfId="568" priority="12">
      <formula>$J$10=$AG$3</formula>
    </cfRule>
  </conditionalFormatting>
  <conditionalFormatting sqref="O25:V61">
    <cfRule type="expression" dxfId="567" priority="10">
      <formula>$J$10=$AG$2</formula>
    </cfRule>
  </conditionalFormatting>
  <conditionalFormatting sqref="J18:J19 L18:L19">
    <cfRule type="expression" dxfId="566" priority="9">
      <formula>IF($J$10=$AG$2,OR(AND($D$29="",$P$29=""),$D$29=""),OR(AND($D$29="",$P$29=""),$P$29=""))</formula>
    </cfRule>
  </conditionalFormatting>
  <conditionalFormatting sqref="J8:J9">
    <cfRule type="expression" dxfId="565" priority="8">
      <formula>$J$7=$AF$3</formula>
    </cfRule>
  </conditionalFormatting>
  <conditionalFormatting sqref="R9:R10">
    <cfRule type="expression" dxfId="564" priority="489">
      <formula>OR($E$16=$AD$2,$E$16="")</formula>
    </cfRule>
  </conditionalFormatting>
  <conditionalFormatting sqref="R13:R14">
    <cfRule type="expression" dxfId="563" priority="490">
      <formula>OR($E$16=$AD$2,$E$16="")</formula>
    </cfRule>
  </conditionalFormatting>
  <conditionalFormatting sqref="L26 U26 L27:M61 U27:V61">
    <cfRule type="expression" dxfId="562" priority="491">
      <formula>$E$16=$AD$2</formula>
    </cfRule>
  </conditionalFormatting>
  <conditionalFormatting sqref="K26:K61 T26:T61">
    <cfRule type="expression" dxfId="561" priority="503">
      <formula>$E$16=$AD$3</formula>
    </cfRule>
  </conditionalFormatting>
  <conditionalFormatting sqref="J26:J60">
    <cfRule type="expression" dxfId="560" priority="505">
      <formula>$J$11=$AI$4</formula>
    </cfRule>
  </conditionalFormatting>
  <conditionalFormatting sqref="C25:M28 C61:M61 C29:H60 J29:M60">
    <cfRule type="expression" dxfId="559" priority="7">
      <formula>$J$10=$AG$3</formula>
    </cfRule>
  </conditionalFormatting>
  <conditionalFormatting sqref="H26:I28 H29:H60">
    <cfRule type="expression" dxfId="558" priority="497">
      <formula>$J$11=$AI$3</formula>
    </cfRule>
  </conditionalFormatting>
  <conditionalFormatting sqref="H26:I28 H29:H60">
    <cfRule type="expression" dxfId="557" priority="498">
      <formula>$J$11=$AI$2</formula>
    </cfRule>
  </conditionalFormatting>
  <conditionalFormatting sqref="I29:I60">
    <cfRule type="expression" dxfId="556" priority="1">
      <formula>$J$10=$AG$3</formula>
    </cfRule>
  </conditionalFormatting>
  <conditionalFormatting sqref="I29:I60">
    <cfRule type="expression" dxfId="555" priority="2">
      <formula>AND($E$14&lt;&gt;"",$AE$2&lt;&gt;"電気")</formula>
    </cfRule>
    <cfRule type="expression" dxfId="554" priority="3">
      <formula>$J$11=$AI$3</formula>
    </cfRule>
    <cfRule type="expression" dxfId="553" priority="4">
      <formula>$J$11=$AI$2</formula>
    </cfRule>
  </conditionalFormatting>
  <dataValidations count="21">
    <dataValidation type="list" allowBlank="1" showInputMessage="1" showErrorMessage="1" sqref="J11" xr:uid="{0A16FE6A-FA8B-47E5-B26B-C92338668228}">
      <formula1>$AI$2:$AI$4</formula1>
    </dataValidation>
    <dataValidation type="list" allowBlank="1" showInputMessage="1" showErrorMessage="1" sqref="J14" xr:uid="{A1155587-8B04-4DB4-BBCB-DB8EBFB93E07}">
      <formula1>$AH$2:$AH$3</formula1>
    </dataValidation>
    <dataValidation type="list" allowBlank="1" showInputMessage="1" showErrorMessage="1" sqref="AI46:AI67 T29" xr:uid="{83EF0CA3-94C8-48F6-AC8D-63B2297048D3}">
      <formula1>$AK$2:$AK$3</formula1>
    </dataValidation>
    <dataValidation type="list" allowBlank="1" showInputMessage="1" showErrorMessage="1" sqref="J7" xr:uid="{4052E95E-6A8B-45F4-B77E-8CDD1BA814B0}">
      <formula1>$AF$2:$AF$3</formula1>
    </dataValidation>
    <dataValidation type="list" allowBlank="1" showInputMessage="1" showErrorMessage="1" sqref="E16" xr:uid="{0219AD2F-3D7E-4CF6-90DE-29C3FC5ACC1D}">
      <formula1>$AD$2:$AD$3</formula1>
    </dataValidation>
    <dataValidation type="list" allowBlank="1" showInputMessage="1" showErrorMessage="1" sqref="J10:L10" xr:uid="{96A20001-5BBF-430F-866A-A8149B6D8B5D}">
      <formula1>$AG$2:$AG$3</formula1>
    </dataValidation>
    <dataValidation type="decimal" operator="greaterThanOrEqual" allowBlank="1" showInputMessage="1" showErrorMessage="1" sqref="AG46:AG67" xr:uid="{D8C5398B-242B-4057-9F03-12615AF7F69D}">
      <formula1>0</formula1>
    </dataValidation>
    <dataValidation operator="greaterThanOrEqual" allowBlank="1" showInputMessage="1" showErrorMessage="1" sqref="Q17 U7:U8 U29:V29" xr:uid="{E1FC2D35-D1BE-4E87-82FA-1F081C997692}"/>
    <dataValidation type="decimal" operator="greaterThanOrEqual" allowBlank="1" showInputMessage="1" showErrorMessage="1" error="数値を入力してください" sqref="P17" xr:uid="{34A6DBDA-5D63-4FE7-9EC7-D30E922A156E}">
      <formula1>0</formula1>
    </dataValidation>
    <dataValidation operator="greaterThanOrEqual" allowBlank="1" showInputMessage="1" showErrorMessage="1" error="数値を入力してください" sqref="N17:O20" xr:uid="{6A21D16F-39D9-4554-AB78-5462619C68D8}"/>
    <dataValidation type="decimal" allowBlank="1" showInputMessage="1" showErrorMessage="1" error="力率を０～１の数値で入力してください" sqref="L14" xr:uid="{612BEDB2-8926-4B8F-A371-D11667D254AB}">
      <formula1>0</formula1>
      <formula2>1</formula2>
    </dataValidation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7AE0E6E7-9C1E-41F8-A8AB-1983A416DBEE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360703AE-069D-4901-A1CC-39710272143B}">
      <formula1>0</formula1>
    </dataValidation>
    <dataValidation type="decimal" allowBlank="1" showInputMessage="1" showErrorMessage="1" errorTitle="入力エラー" error="時刻を正しく入力してください。" sqref="E29:F60 Q29:Q60" xr:uid="{0C06F882-F81F-46C6-A953-F7908677C049}">
      <formula1>0</formula1>
      <formula2>1</formula2>
    </dataValidation>
    <dataValidation type="decimal" operator="greaterThanOrEqual" showInputMessage="1" showErrorMessage="1" error="電圧を数値で入力してください" sqref="K14" xr:uid="{D7614944-4FA9-406D-A996-E72DD57781B6}">
      <formula1>0</formula1>
    </dataValidation>
    <dataValidation type="decimal" operator="greaterThanOrEqual" allowBlank="1" showInputMessage="1" showErrorMessage="1" error="数値で入力してください。" sqref="H29:H60" xr:uid="{867F173A-5E5E-4234-9A5D-24F72365CEC5}">
      <formula1>0</formula1>
    </dataValidation>
    <dataValidation type="decimal" operator="greaterThanOrEqual" allowBlank="1" showInputMessage="1" showErrorMessage="1" error="数値を入力してください。" sqref="J29:J60" xr:uid="{07292713-A004-436C-BFA4-8E164945EB4E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76E4421E-C19B-4721-B36B-0B45B625B48F}">
      <formula1>0</formula1>
      <formula2>1</formula2>
    </dataValidation>
    <dataValidation type="decimal" operator="greaterThanOrEqual" allowBlank="1" showInputMessage="1" showErrorMessage="1" error="数値で入力してください" sqref="R29:R60" xr:uid="{E1B771D2-5DDA-421C-98C1-6FB49342AA74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9CBC56B6-FCAB-4342-9245-ED8BC3461F93}">
      <formula1>0</formula1>
    </dataValidation>
    <dataValidation type="whole" operator="greaterThanOrEqual" allowBlank="1" showInputMessage="1" showErrorMessage="1" error="数値で入力してください。" sqref="P10:Q10" xr:uid="{E5AE9DF9-0F94-479C-936D-143C6C45CC5B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ED20060-4831-400F-9AA8-9D4F9B913A61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F2740401-94D9-4238-BB63-99FE42DB5996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10014C64-CBDC-4534-98B7-CC6DDB36DC7B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52D0D-E6B3-496E-9A4A-7A323879A524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2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23046875" style="8" customWidth="1"/>
    <col min="16" max="19" width="15.53515625" style="8" customWidth="1"/>
    <col min="20" max="20" width="17.2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23046875" style="8" customWidth="1"/>
    <col min="25" max="25" width="3.4609375" style="8" hidden="1" customWidth="1" outlineLevel="1"/>
    <col min="26" max="26" width="28.69140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350" t="s">
        <v>9</v>
      </c>
      <c r="AN1" s="350"/>
    </row>
    <row r="2" spans="1:41" ht="51.75" customHeight="1" x14ac:dyDescent="0.35">
      <c r="A2" s="98"/>
      <c r="B2" s="345" t="s">
        <v>193</v>
      </c>
      <c r="C2" s="345"/>
      <c r="D2" s="345"/>
      <c r="E2" s="631"/>
      <c r="F2" s="631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214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284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215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285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260</v>
      </c>
      <c r="S6" s="355" t="s">
        <v>229</v>
      </c>
      <c r="T6" s="355"/>
      <c r="U6" s="355"/>
      <c r="V6" s="355"/>
      <c r="W6" s="102"/>
      <c r="X6" s="3"/>
      <c r="Y6" s="14"/>
      <c r="Z6" s="3"/>
    </row>
    <row r="7" spans="1:41" ht="22.5" customHeight="1" x14ac:dyDescent="0.35">
      <c r="B7" s="22"/>
      <c r="C7" s="352" t="s">
        <v>32</v>
      </c>
      <c r="D7" s="352"/>
      <c r="E7" s="23" t="s">
        <v>33</v>
      </c>
      <c r="F7" s="341" t="str">
        <f>IF(入力様式【No.1】!$F$7="","",入力様式【No.1】!$F$7)</f>
        <v/>
      </c>
      <c r="H7" s="356" t="s">
        <v>99</v>
      </c>
      <c r="I7" s="123" t="s">
        <v>208</v>
      </c>
      <c r="J7" s="632"/>
      <c r="K7" s="632"/>
      <c r="L7" s="632"/>
      <c r="N7" s="623" t="s">
        <v>256</v>
      </c>
      <c r="O7" s="624"/>
      <c r="P7" s="379" t="str">
        <f>IF(E13="","",E13)</f>
        <v/>
      </c>
      <c r="Q7" s="380"/>
      <c r="S7" s="609" t="s">
        <v>230</v>
      </c>
      <c r="T7" s="610"/>
      <c r="U7" s="615" t="str">
        <f>IF(P19="","",ROUNDDOWN(P19*INDEX(※エネルギー種別!F2:F33,MATCH(E14,※エネルギー種別!D2:D33,0))*0.0258/1000,3))</f>
        <v/>
      </c>
      <c r="V7" s="419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352" t="s">
        <v>34</v>
      </c>
      <c r="D8" s="352"/>
      <c r="E8" s="617" t="str">
        <f>IF(入力様式【No.1】!$E$8="","",入力様式【No.1】!$E$8)</f>
        <v/>
      </c>
      <c r="F8" s="617"/>
      <c r="G8" s="24"/>
      <c r="H8" s="357"/>
      <c r="I8" s="123" t="s">
        <v>209</v>
      </c>
      <c r="J8" s="630"/>
      <c r="K8" s="630"/>
      <c r="L8" s="630"/>
      <c r="N8" s="625"/>
      <c r="O8" s="626"/>
      <c r="P8" s="381"/>
      <c r="Q8" s="382"/>
      <c r="S8" s="611"/>
      <c r="T8" s="612"/>
      <c r="U8" s="616"/>
      <c r="V8" s="420"/>
      <c r="W8" s="128"/>
      <c r="X8" s="3"/>
    </row>
    <row r="9" spans="1:41" ht="22.5" customHeight="1" x14ac:dyDescent="0.2">
      <c r="B9" s="22"/>
      <c r="C9" s="352" t="s">
        <v>35</v>
      </c>
      <c r="D9" s="352"/>
      <c r="E9" s="617" t="str">
        <f>IF(入力様式【No.1】!$E$9="","",入力様式【No.1】!$E$9)</f>
        <v/>
      </c>
      <c r="F9" s="617"/>
      <c r="H9" s="358"/>
      <c r="I9" s="123" t="s">
        <v>210</v>
      </c>
      <c r="J9" s="630"/>
      <c r="K9" s="630"/>
      <c r="L9" s="630"/>
      <c r="N9" s="627"/>
      <c r="O9" s="628"/>
      <c r="P9" s="383"/>
      <c r="Q9" s="384"/>
      <c r="R9" s="24" t="s">
        <v>36</v>
      </c>
      <c r="S9" s="150"/>
      <c r="W9" s="128"/>
      <c r="X9" s="3"/>
      <c r="Z9" s="359" t="s">
        <v>37</v>
      </c>
    </row>
    <row r="10" spans="1:41" ht="22.5" customHeight="1" x14ac:dyDescent="0.35">
      <c r="B10" s="22"/>
      <c r="G10" s="24"/>
      <c r="H10" s="397" t="s">
        <v>3</v>
      </c>
      <c r="I10" s="398"/>
      <c r="J10" s="632"/>
      <c r="K10" s="632"/>
      <c r="L10" s="632"/>
      <c r="N10" s="452" t="str">
        <f>IF($E$16=$AD$2,AL2,IF($E$16=$AD$3,AL3,""))</f>
        <v/>
      </c>
      <c r="O10" s="620"/>
      <c r="P10" s="621"/>
      <c r="Q10" s="622"/>
      <c r="R10" s="27" t="s">
        <v>322</v>
      </c>
      <c r="S10" s="362"/>
      <c r="T10" s="362"/>
      <c r="U10" s="362"/>
      <c r="V10" s="362"/>
      <c r="W10" s="128"/>
      <c r="X10" s="3"/>
      <c r="Z10" s="360"/>
    </row>
    <row r="11" spans="1:41" ht="22.5" customHeight="1" x14ac:dyDescent="0.35">
      <c r="B11" s="22"/>
      <c r="C11" s="108" t="s">
        <v>38</v>
      </c>
      <c r="H11" s="363" t="s">
        <v>212</v>
      </c>
      <c r="I11" s="363" t="s">
        <v>211</v>
      </c>
      <c r="J11" s="613"/>
      <c r="K11" s="613"/>
      <c r="L11" s="613"/>
      <c r="S11" s="362"/>
      <c r="T11" s="362"/>
      <c r="U11" s="362"/>
      <c r="V11" s="362"/>
      <c r="W11" s="128"/>
      <c r="X11" s="3"/>
      <c r="Z11" s="360"/>
    </row>
    <row r="12" spans="1:41" ht="22.5" customHeight="1" x14ac:dyDescent="0.35">
      <c r="B12" s="22"/>
      <c r="C12" s="401" t="s">
        <v>40</v>
      </c>
      <c r="D12" s="402"/>
      <c r="E12" s="602"/>
      <c r="F12" s="603"/>
      <c r="G12" s="24"/>
      <c r="H12" s="364"/>
      <c r="I12" s="365"/>
      <c r="J12" s="613"/>
      <c r="K12" s="613"/>
      <c r="L12" s="613"/>
      <c r="N12" s="617" t="s">
        <v>220</v>
      </c>
      <c r="O12" s="617"/>
      <c r="P12" s="394" t="str">
        <f>IFERROR(INDEX(プルダウンリスト!P2:P13,MATCH(J16,プルダウンリスト!O2:O13,0)),"")</f>
        <v/>
      </c>
      <c r="Q12" s="394"/>
      <c r="S12" s="367"/>
      <c r="T12" s="367"/>
      <c r="U12" s="367"/>
      <c r="V12" s="367"/>
      <c r="W12" s="128"/>
      <c r="X12" s="3"/>
      <c r="Z12" s="361"/>
    </row>
    <row r="13" spans="1:41" ht="22.5" customHeight="1" x14ac:dyDescent="0.35">
      <c r="B13" s="22"/>
      <c r="C13" s="401" t="s">
        <v>254</v>
      </c>
      <c r="D13" s="402"/>
      <c r="E13" s="604"/>
      <c r="F13" s="605"/>
      <c r="H13" s="364"/>
      <c r="I13" s="363" t="s">
        <v>266</v>
      </c>
      <c r="J13" s="29" t="s">
        <v>4</v>
      </c>
      <c r="K13" s="29" t="s">
        <v>41</v>
      </c>
      <c r="L13" s="28" t="s">
        <v>42</v>
      </c>
      <c r="N13" s="618" t="s">
        <v>43</v>
      </c>
      <c r="O13" s="28" t="str">
        <f>IF($E$16=$AD$2,AM2,IF($E$16=$AD$3,AN2,""))</f>
        <v/>
      </c>
      <c r="P13" s="393" t="str">
        <f>IFERROR(ROUND(P10/365*J20,1),"")</f>
        <v/>
      </c>
      <c r="Q13" s="393"/>
      <c r="R13" s="8" t="str">
        <f>IF(R10="","",R10)</f>
        <v>kg</v>
      </c>
      <c r="S13" s="367"/>
      <c r="T13" s="367"/>
      <c r="U13" s="367"/>
      <c r="V13" s="367"/>
      <c r="W13" s="128"/>
      <c r="X13" s="3"/>
    </row>
    <row r="14" spans="1:41" ht="22.5" customHeight="1" x14ac:dyDescent="0.35">
      <c r="B14" s="22"/>
      <c r="C14" s="401" t="s">
        <v>44</v>
      </c>
      <c r="D14" s="402"/>
      <c r="E14" s="602"/>
      <c r="F14" s="603"/>
      <c r="G14" s="24"/>
      <c r="H14" s="365"/>
      <c r="I14" s="365"/>
      <c r="J14" s="30"/>
      <c r="K14" s="258"/>
      <c r="L14" s="30"/>
      <c r="N14" s="619"/>
      <c r="O14" s="28" t="str">
        <f>IF($E$16=$AD$2,AM3,IF($E$16=$AD$3,AN3,""))</f>
        <v/>
      </c>
      <c r="P14" s="393">
        <f>IFERROR(ROUND(IF(J10=AG2,IF(E16=AD2,K61,IF(E16=AD3,L61,"")),IF(J10=AG3,IF(E16=AD2,T61,IF(E16=AD3,U61,"")))),1),"")</f>
        <v>0</v>
      </c>
      <c r="Q14" s="393"/>
      <c r="R14" s="8" t="str">
        <f>IF(R10="","",R10)</f>
        <v>kg</v>
      </c>
      <c r="S14" s="370"/>
      <c r="T14" s="370"/>
      <c r="U14" s="369"/>
      <c r="V14" s="368"/>
      <c r="W14" s="31"/>
      <c r="X14" s="3"/>
    </row>
    <row r="15" spans="1:41" ht="22.5" customHeight="1" x14ac:dyDescent="0.35">
      <c r="B15" s="22"/>
      <c r="S15" s="370"/>
      <c r="T15" s="370"/>
      <c r="U15" s="369"/>
      <c r="V15" s="368"/>
      <c r="W15" s="31"/>
      <c r="X15" s="3"/>
      <c r="Z15" s="32" t="s">
        <v>46</v>
      </c>
      <c r="AA15" s="214" t="e">
        <f>J18+J19</f>
        <v>#VALUE!</v>
      </c>
    </row>
    <row r="16" spans="1:41" ht="22.5" customHeight="1" x14ac:dyDescent="0.35">
      <c r="B16" s="22"/>
      <c r="C16" s="371" t="s">
        <v>307</v>
      </c>
      <c r="D16" s="372"/>
      <c r="E16" s="598"/>
      <c r="F16" s="599"/>
      <c r="H16" s="408" t="s">
        <v>221</v>
      </c>
      <c r="I16" s="408"/>
      <c r="J16" s="608"/>
      <c r="K16" s="608"/>
      <c r="L16" s="608"/>
      <c r="N16" s="108" t="s">
        <v>49</v>
      </c>
      <c r="S16" s="103" t="s">
        <v>88</v>
      </c>
      <c r="W16" s="128"/>
      <c r="Z16" s="32" t="s">
        <v>50</v>
      </c>
      <c r="AA16" s="214" t="e">
        <f>L18+L19</f>
        <v>#VALUE!</v>
      </c>
    </row>
    <row r="17" spans="1:28" ht="22.5" customHeight="1" x14ac:dyDescent="0.35">
      <c r="B17" s="22"/>
      <c r="C17" s="373"/>
      <c r="D17" s="374"/>
      <c r="E17" s="600"/>
      <c r="F17" s="601"/>
      <c r="H17" s="408" t="s">
        <v>51</v>
      </c>
      <c r="I17" s="408"/>
      <c r="J17" s="220" t="s">
        <v>46</v>
      </c>
      <c r="K17" s="408" t="s">
        <v>52</v>
      </c>
      <c r="L17" s="220" t="s">
        <v>53</v>
      </c>
      <c r="N17" s="425" t="s">
        <v>54</v>
      </c>
      <c r="O17" s="426"/>
      <c r="P17" s="429" t="str">
        <f>IF(J22&lt;&gt;"","",IF(J10=AG2,I61,IF(J10=AG3,S61,"")))</f>
        <v/>
      </c>
      <c r="Q17" s="431" t="str">
        <f>IFERROR(IF(P17="","",VLOOKUP($E$14,プルダウンリスト!$E$2:$F$33,2,FALSE)),"")</f>
        <v/>
      </c>
      <c r="S17" s="108" t="s">
        <v>55</v>
      </c>
      <c r="W17" s="128"/>
      <c r="Z17" s="26" t="s">
        <v>56</v>
      </c>
      <c r="AA17" s="33" t="e">
        <f>AA16-AA15</f>
        <v>#VALUE!</v>
      </c>
      <c r="AB17" s="8" t="s">
        <v>57</v>
      </c>
    </row>
    <row r="18" spans="1:28" ht="22.5" customHeight="1" x14ac:dyDescent="0.35">
      <c r="B18" s="22"/>
      <c r="H18" s="408" t="s">
        <v>58</v>
      </c>
      <c r="I18" s="408"/>
      <c r="J18" s="217" t="str">
        <f>IF(AND(D29="",P29=""),"",IF($J$10=$AG$2,D29,IF($J$10=$AG$3,P29,"")))</f>
        <v/>
      </c>
      <c r="K18" s="408"/>
      <c r="L18" s="217" t="str">
        <f>IF(AND(D61="",P61=""),"",IF($J$10=$AG$2,D61,IF($J$10=$AG$3,P61,"")))</f>
        <v/>
      </c>
      <c r="N18" s="427"/>
      <c r="O18" s="428"/>
      <c r="P18" s="430"/>
      <c r="Q18" s="432"/>
      <c r="S18" s="614"/>
      <c r="T18" s="614"/>
      <c r="U18" s="614"/>
      <c r="V18" s="614"/>
      <c r="W18" s="129"/>
      <c r="Z18" s="26" t="s">
        <v>59</v>
      </c>
      <c r="AA18" s="34" t="e">
        <f>ROUNDDOWN(AA17,1)</f>
        <v>#VALUE!</v>
      </c>
      <c r="AB18" s="8" t="s">
        <v>57</v>
      </c>
    </row>
    <row r="19" spans="1:28" ht="22.5" customHeight="1" x14ac:dyDescent="0.35">
      <c r="B19" s="22"/>
      <c r="H19" s="408" t="s">
        <v>60</v>
      </c>
      <c r="I19" s="408"/>
      <c r="J19" s="218" t="str">
        <f>IF(AND(E29="",Q29=""),"",IF($J$10=$AG$2,E29,IF($J$10=$AG$3,Q29,"")))</f>
        <v/>
      </c>
      <c r="K19" s="408"/>
      <c r="L19" s="219" t="str">
        <f>IF(AND(F61="",Q61=""),"",IF($J$10=$AG$2,F61,IF($J$10=$AG$3,Q61,"")))</f>
        <v/>
      </c>
      <c r="N19" s="425" t="s">
        <v>228</v>
      </c>
      <c r="O19" s="426"/>
      <c r="P19" s="448" t="str">
        <f>IFERROR(ROUND(P17/J21*24*365,1),"")</f>
        <v/>
      </c>
      <c r="Q19" s="449" t="str">
        <f>IF(P19="","",Q17)</f>
        <v/>
      </c>
      <c r="S19" s="614"/>
      <c r="T19" s="614"/>
      <c r="U19" s="614"/>
      <c r="V19" s="614"/>
      <c r="W19" s="129"/>
      <c r="Z19" s="24"/>
      <c r="AA19" s="24"/>
    </row>
    <row r="20" spans="1:28" ht="22.5" customHeight="1" x14ac:dyDescent="0.35">
      <c r="B20" s="22"/>
      <c r="H20" s="408" t="s">
        <v>61</v>
      </c>
      <c r="I20" s="408"/>
      <c r="J20" s="410" t="str">
        <f>IFERROR(IF(OR(J18="",J19="",L18="",L19=""),"",AA18),"")</f>
        <v/>
      </c>
      <c r="K20" s="410"/>
      <c r="L20" s="410"/>
      <c r="N20" s="427"/>
      <c r="O20" s="428"/>
      <c r="P20" s="448"/>
      <c r="Q20" s="449"/>
      <c r="S20" s="614"/>
      <c r="T20" s="614"/>
      <c r="U20" s="614"/>
      <c r="V20" s="614"/>
      <c r="W20" s="129"/>
      <c r="Z20" s="26" t="s">
        <v>222</v>
      </c>
      <c r="AA20" s="32" t="e">
        <f>VLOOKUP(入力様式【No.2】!J16,プルダウンリスト!O2:P13,2,FALSE)</f>
        <v>#N/A</v>
      </c>
      <c r="AB20" s="8" t="s">
        <v>57</v>
      </c>
    </row>
    <row r="21" spans="1:28" ht="22.5" customHeight="1" x14ac:dyDescent="0.35">
      <c r="B21" s="22"/>
      <c r="H21" s="408" t="s">
        <v>62</v>
      </c>
      <c r="I21" s="408"/>
      <c r="J21" s="441" t="str">
        <f>IFERROR(IF(OR(J19="",L19=""),"",AA28),"")</f>
        <v/>
      </c>
      <c r="K21" s="441"/>
      <c r="L21" s="441"/>
      <c r="W21" s="25"/>
      <c r="X21" s="15"/>
      <c r="Z21" s="26" t="s">
        <v>223</v>
      </c>
      <c r="AA21" s="35" t="e">
        <f>AA20*24</f>
        <v>#N/A</v>
      </c>
      <c r="AB21" s="8" t="s">
        <v>63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268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267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444" t="s">
        <v>273</v>
      </c>
      <c r="I25" s="445"/>
      <c r="J25" s="446"/>
      <c r="K25" s="450" t="s">
        <v>274</v>
      </c>
      <c r="L25" s="606"/>
      <c r="M25" s="607"/>
      <c r="O25" s="45"/>
      <c r="P25" s="20"/>
      <c r="Q25" s="20"/>
      <c r="R25" s="349" t="s">
        <v>273</v>
      </c>
      <c r="S25" s="349"/>
      <c r="T25" s="346" t="s">
        <v>279</v>
      </c>
      <c r="U25" s="347"/>
      <c r="V25" s="348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442" t="s">
        <v>217</v>
      </c>
      <c r="I26" s="442"/>
      <c r="J26" s="211"/>
      <c r="K26" s="212" t="s">
        <v>64</v>
      </c>
      <c r="L26" s="442" t="s">
        <v>65</v>
      </c>
      <c r="M26" s="443"/>
      <c r="O26" s="48"/>
      <c r="P26" s="209"/>
      <c r="Q26" s="209"/>
      <c r="R26" s="210"/>
      <c r="S26" s="32" t="s">
        <v>270</v>
      </c>
      <c r="T26" s="213" t="s">
        <v>216</v>
      </c>
      <c r="U26" s="452" t="s">
        <v>65</v>
      </c>
      <c r="V26" s="453"/>
      <c r="W26" s="2"/>
      <c r="Z26" s="46" t="s">
        <v>66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437" t="s">
        <v>67</v>
      </c>
      <c r="E27" s="439" t="s">
        <v>286</v>
      </c>
      <c r="F27" s="439" t="s">
        <v>287</v>
      </c>
      <c r="G27" s="49" t="s">
        <v>68</v>
      </c>
      <c r="H27" s="50" t="s">
        <v>269</v>
      </c>
      <c r="I27" s="50" t="s">
        <v>69</v>
      </c>
      <c r="J27" s="51" t="s">
        <v>70</v>
      </c>
      <c r="K27" s="421" t="s">
        <v>7</v>
      </c>
      <c r="L27" s="423" t="s">
        <v>71</v>
      </c>
      <c r="M27" s="435" t="s">
        <v>72</v>
      </c>
      <c r="O27" s="48"/>
      <c r="P27" s="451" t="s">
        <v>67</v>
      </c>
      <c r="Q27" s="451" t="s">
        <v>288</v>
      </c>
      <c r="R27" s="421" t="s">
        <v>271</v>
      </c>
      <c r="S27" s="52" t="s">
        <v>70</v>
      </c>
      <c r="T27" s="451" t="s">
        <v>7</v>
      </c>
      <c r="U27" s="423" t="s">
        <v>71</v>
      </c>
      <c r="V27" s="435" t="s">
        <v>72</v>
      </c>
      <c r="W27" s="53"/>
      <c r="Z27" s="54"/>
      <c r="AA27" s="54"/>
    </row>
    <row r="28" spans="1:28" ht="22.5" customHeight="1" thickBot="1" x14ac:dyDescent="0.4">
      <c r="C28" s="48"/>
      <c r="D28" s="438"/>
      <c r="E28" s="440"/>
      <c r="F28" s="439"/>
      <c r="G28" s="55" t="s">
        <v>74</v>
      </c>
      <c r="H28" s="56" t="s">
        <v>75</v>
      </c>
      <c r="I28" s="57" t="s">
        <v>76</v>
      </c>
      <c r="J28" s="57" t="str">
        <f>Q17</f>
        <v/>
      </c>
      <c r="K28" s="434"/>
      <c r="L28" s="424"/>
      <c r="M28" s="436"/>
      <c r="O28" s="58"/>
      <c r="P28" s="421"/>
      <c r="Q28" s="421"/>
      <c r="R28" s="422"/>
      <c r="S28" s="59" t="str">
        <f>Q17</f>
        <v/>
      </c>
      <c r="T28" s="421"/>
      <c r="U28" s="424"/>
      <c r="V28" s="436"/>
      <c r="W28" s="53"/>
      <c r="Z28" s="32" t="s">
        <v>77</v>
      </c>
      <c r="AA28" s="60" t="e">
        <f>AA17*24</f>
        <v>#VALUE!</v>
      </c>
      <c r="AB28" s="8" t="s">
        <v>63</v>
      </c>
    </row>
    <row r="29" spans="1:28" ht="22.5" customHeight="1" thickBot="1" x14ac:dyDescent="0.4">
      <c r="A29" s="342" t="e">
        <f>VALUE(TEXT(G29,"[h]"))+MINUTE(G29)/60</f>
        <v>#VALUE!</v>
      </c>
      <c r="C29" s="133" t="s">
        <v>78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78</v>
      </c>
      <c r="P29" s="221"/>
      <c r="Q29" s="72"/>
      <c r="R29" s="64"/>
      <c r="S29" s="130" t="s">
        <v>25</v>
      </c>
      <c r="T29" s="223" t="s">
        <v>79</v>
      </c>
      <c r="U29" s="259" t="s">
        <v>312</v>
      </c>
      <c r="V29" s="260" t="s">
        <v>312</v>
      </c>
      <c r="W29" s="71"/>
      <c r="Z29" s="24"/>
      <c r="AA29" s="24"/>
    </row>
    <row r="30" spans="1:28" ht="22.5" customHeight="1" x14ac:dyDescent="0.35">
      <c r="A30" s="342" t="e">
        <f t="shared" ref="A30:A60" si="1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ref="I30:I60" si="2">IF($D30="","",IF($J$14="三相",ROUND(SQRT(3)*$K$14*$L$14*$H30*$A30/1000,1),ROUND($K$14*$L$14*$H30*$A30/1000,1)))</f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80</v>
      </c>
      <c r="AA30" s="32">
        <v>168</v>
      </c>
      <c r="AB30" s="8" t="s">
        <v>74</v>
      </c>
    </row>
    <row r="31" spans="1:28" ht="22.5" customHeight="1" x14ac:dyDescent="0.35">
      <c r="A31" s="342" t="e">
        <f t="shared" si="1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2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238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342" t="e">
        <f t="shared" si="1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2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238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342" t="e">
        <f t="shared" si="1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2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238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342" t="e">
        <f t="shared" si="1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2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238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342" t="e">
        <f t="shared" si="1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2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238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342" t="e">
        <f t="shared" si="1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2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342" t="e">
        <f t="shared" si="1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2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342" t="e">
        <f t="shared" si="1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2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342" t="e">
        <f t="shared" si="1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2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342" t="e">
        <f t="shared" si="1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2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342" t="e">
        <f t="shared" si="1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2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342" t="e">
        <f t="shared" si="1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2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342" t="e">
        <f t="shared" si="1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2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342" t="e">
        <f t="shared" si="1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2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342" t="e">
        <f t="shared" si="1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2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342" t="e">
        <f t="shared" si="1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2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342" t="e">
        <f t="shared" si="1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2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342" t="e">
        <f t="shared" si="1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2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342" t="e">
        <f t="shared" si="1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2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342" t="e">
        <f t="shared" si="1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2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342" t="e">
        <f t="shared" si="1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2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342" t="e">
        <f t="shared" si="1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2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342" t="e">
        <f t="shared" si="1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2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342" t="e">
        <f t="shared" si="1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2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342" t="e">
        <f t="shared" si="1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2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342" t="e">
        <f t="shared" si="1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2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342" t="e">
        <f t="shared" si="1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2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342" t="e">
        <f t="shared" si="1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2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342" t="e">
        <f t="shared" si="1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2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342" t="e">
        <f t="shared" si="1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2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81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08" t="s">
        <v>323</v>
      </c>
      <c r="H61" s="208" t="s">
        <v>196</v>
      </c>
      <c r="I61" s="411" t="str">
        <f>IF(IF(J11=AI4,SUM(I29:I60),SUM(J29:J60))&lt;&gt;0,IF(J11=AI4,SUM(I29:I60),SUM(J29:J60)),"")</f>
        <v/>
      </c>
      <c r="J61" s="412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81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196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aUQs9YO5JTWUdgxlcnGg6zGZLhUzKEVCc39V/A5aqMuhj1qTnoZzH8O7uRRbYUM64jKRyNFT1S6xzfvj7/H31Q==" saltValue="PcaxIg02dVRKvjfzcosqtQ==" spinCount="100000" sheet="1" objects="1" scenarios="1" selectLockedCells="1"/>
  <mergeCells count="82"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T25:V25"/>
    <mergeCell ref="R25:S25"/>
    <mergeCell ref="V14:V15"/>
    <mergeCell ref="S14:T15"/>
    <mergeCell ref="U14:U15"/>
    <mergeCell ref="H17:I17"/>
    <mergeCell ref="K17:K19"/>
    <mergeCell ref="N12:O12"/>
    <mergeCell ref="N19:O20"/>
    <mergeCell ref="H16:I16"/>
    <mergeCell ref="J16:L16"/>
    <mergeCell ref="N17:O18"/>
    <mergeCell ref="V27:V28"/>
    <mergeCell ref="T27:T28"/>
    <mergeCell ref="U27:U28"/>
    <mergeCell ref="U26:V26"/>
    <mergeCell ref="M27:M28"/>
    <mergeCell ref="P27:P28"/>
    <mergeCell ref="Q27:Q28"/>
    <mergeCell ref="R27:R28"/>
    <mergeCell ref="D27:D28"/>
    <mergeCell ref="E27:E28"/>
    <mergeCell ref="F27:F28"/>
    <mergeCell ref="K27:K28"/>
    <mergeCell ref="L27:L28"/>
    <mergeCell ref="I61:J61"/>
    <mergeCell ref="H21:I21"/>
    <mergeCell ref="J21:L21"/>
    <mergeCell ref="H26:I26"/>
    <mergeCell ref="L26:M26"/>
    <mergeCell ref="H25:J25"/>
    <mergeCell ref="K25:M25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C12:D12"/>
    <mergeCell ref="E12:F12"/>
    <mergeCell ref="C13:D13"/>
    <mergeCell ref="C16:D17"/>
    <mergeCell ref="E16:F17"/>
  </mergeCells>
  <phoneticPr fontId="4"/>
  <conditionalFormatting sqref="H11:L11 I13:L13 J12:L12 J14:L14">
    <cfRule type="expression" dxfId="552" priority="59">
      <formula>$AE$2="電気以外"</formula>
    </cfRule>
  </conditionalFormatting>
  <conditionalFormatting sqref="J8:J9">
    <cfRule type="expression" dxfId="551" priority="61">
      <formula>$J$7=$AF$3</formula>
    </cfRule>
  </conditionalFormatting>
  <conditionalFormatting sqref="I13:L14">
    <cfRule type="expression" dxfId="550" priority="60">
      <formula>$J$11=$AI$2</formula>
    </cfRule>
  </conditionalFormatting>
  <conditionalFormatting sqref="P14:Q14">
    <cfRule type="expression" dxfId="549" priority="57">
      <formula>$P$14&lt;=0</formula>
    </cfRule>
  </conditionalFormatting>
  <conditionalFormatting sqref="H11:L14">
    <cfRule type="expression" dxfId="548" priority="56">
      <formula>$J$10=$AG$3</formula>
    </cfRule>
  </conditionalFormatting>
  <conditionalFormatting sqref="J18:J19 L18:L19">
    <cfRule type="expression" dxfId="547" priority="25">
      <formula>IF($J$10=$AG$2,OR(AND($D$29="",$P$29=""),$D$29=""),OR(AND($D$29="",$P$29=""),$P$29=""))</formula>
    </cfRule>
  </conditionalFormatting>
  <conditionalFormatting sqref="C25:M28 C61:M61 C29:G60 M29:M60">
    <cfRule type="expression" dxfId="546" priority="22">
      <formula>$J$10=$AG$3</formula>
    </cfRule>
  </conditionalFormatting>
  <conditionalFormatting sqref="R9:R10">
    <cfRule type="expression" dxfId="545" priority="756">
      <formula>OR($E$16=$AD$2,$E$16="")</formula>
    </cfRule>
  </conditionalFormatting>
  <conditionalFormatting sqref="R13:R14">
    <cfRule type="expression" dxfId="544" priority="757">
      <formula>OR($E$16=$AD$2,$E$16="")</formula>
    </cfRule>
  </conditionalFormatting>
  <conditionalFormatting sqref="L26 U26 U27:V29 L27:M28 L61:M61 M29:M60 U61:V61 V30:V60">
    <cfRule type="expression" dxfId="543" priority="758">
      <formula>$E$16=$AD$2</formula>
    </cfRule>
  </conditionalFormatting>
  <conditionalFormatting sqref="K26:K28 T26:T29 K61 T61">
    <cfRule type="expression" dxfId="542" priority="770">
      <formula>$E$16=$AD$3</formula>
    </cfRule>
  </conditionalFormatting>
  <conditionalFormatting sqref="J26:J28">
    <cfRule type="expression" dxfId="541" priority="772">
      <formula>$J$11=$AI$4</formula>
    </cfRule>
  </conditionalFormatting>
  <conditionalFormatting sqref="O25:V28 O61:V61 O29:Q60 S29:V29 S30:S60 V30:V60">
    <cfRule type="expression" dxfId="540" priority="20">
      <formula>$J$10=$AG$2</formula>
    </cfRule>
  </conditionalFormatting>
  <conditionalFormatting sqref="H26:I28">
    <cfRule type="expression" dxfId="539" priority="764">
      <formula>$J$11=$AI$3</formula>
    </cfRule>
    <cfRule type="expression" dxfId="538" priority="765">
      <formula>$J$11=$AI$2</formula>
    </cfRule>
  </conditionalFormatting>
  <conditionalFormatting sqref="H29:H60">
    <cfRule type="expression" dxfId="537" priority="17">
      <formula>$J$10=$AG$3</formula>
    </cfRule>
  </conditionalFormatting>
  <conditionalFormatting sqref="H29:H60">
    <cfRule type="expression" dxfId="536" priority="18">
      <formula>$J$11=$AI$3</formula>
    </cfRule>
  </conditionalFormatting>
  <conditionalFormatting sqref="H29:H60">
    <cfRule type="expression" dxfId="535" priority="19">
      <formula>$J$11=$AI$2</formula>
    </cfRule>
  </conditionalFormatting>
  <conditionalFormatting sqref="J29:J60">
    <cfRule type="expression" dxfId="534" priority="16">
      <formula>$J$11=$AI$4</formula>
    </cfRule>
  </conditionalFormatting>
  <conditionalFormatting sqref="J29:J60">
    <cfRule type="expression" dxfId="533" priority="15">
      <formula>$J$10=$AG$3</formula>
    </cfRule>
  </conditionalFormatting>
  <conditionalFormatting sqref="K29:K60">
    <cfRule type="expression" dxfId="532" priority="14">
      <formula>$E$16=$AD$3</formula>
    </cfRule>
  </conditionalFormatting>
  <conditionalFormatting sqref="K29:K60">
    <cfRule type="expression" dxfId="531" priority="13">
      <formula>$J$10=$AG$3</formula>
    </cfRule>
  </conditionalFormatting>
  <conditionalFormatting sqref="R29:R60">
    <cfRule type="expression" dxfId="530" priority="12">
      <formula>$J$10=$AG$2</formula>
    </cfRule>
  </conditionalFormatting>
  <conditionalFormatting sqref="T30:T60">
    <cfRule type="expression" dxfId="529" priority="10">
      <formula>$J$10=$AG$2</formula>
    </cfRule>
  </conditionalFormatting>
  <conditionalFormatting sqref="T30:T60">
    <cfRule type="expression" dxfId="528" priority="11">
      <formula>$E$16=$AD$3</formula>
    </cfRule>
  </conditionalFormatting>
  <conditionalFormatting sqref="L29:L60">
    <cfRule type="expression" dxfId="527" priority="9">
      <formula>$E$16=$AD$2</formula>
    </cfRule>
  </conditionalFormatting>
  <conditionalFormatting sqref="L29:L60">
    <cfRule type="expression" dxfId="526" priority="8">
      <formula>$J$10=$AG$3</formula>
    </cfRule>
  </conditionalFormatting>
  <conditionalFormatting sqref="U30:U60">
    <cfRule type="expression" dxfId="525" priority="6">
      <formula>$J$10=$AG$2</formula>
    </cfRule>
  </conditionalFormatting>
  <conditionalFormatting sqref="U30:U60">
    <cfRule type="expression" dxfId="524" priority="7">
      <formula>$E$16=$AD$2</formula>
    </cfRule>
  </conditionalFormatting>
  <conditionalFormatting sqref="I29:I60">
    <cfRule type="expression" dxfId="523" priority="1">
      <formula>$J$10=$AG$3</formula>
    </cfRule>
  </conditionalFormatting>
  <conditionalFormatting sqref="I29:I60">
    <cfRule type="expression" dxfId="522" priority="2">
      <formula>AND($E$14&lt;&gt;"",$AE$2&lt;&gt;"電気")</formula>
    </cfRule>
    <cfRule type="expression" dxfId="521" priority="3">
      <formula>$J$11=$AI$3</formula>
    </cfRule>
    <cfRule type="expression" dxfId="520" priority="4">
      <formula>$J$11=$AI$2</formula>
    </cfRule>
  </conditionalFormatting>
  <dataValidations count="21">
    <dataValidation operator="greaterThanOrEqual" allowBlank="1" showInputMessage="1" showErrorMessage="1" error="数値を入力してください" sqref="N17:O20" xr:uid="{7BDEC30B-AFE2-4316-95B5-2D8FB574C826}"/>
    <dataValidation type="decimal" operator="greaterThanOrEqual" allowBlank="1" showInputMessage="1" showErrorMessage="1" error="数値を入力してください" sqref="P17" xr:uid="{4B3FA63E-FEE7-4BEE-81B8-87F0E17DB0C9}">
      <formula1>0</formula1>
    </dataValidation>
    <dataValidation operator="greaterThanOrEqual" allowBlank="1" showInputMessage="1" showErrorMessage="1" sqref="Q17 U7:U8 U29:V29" xr:uid="{6873CBA9-91E8-45D5-B61B-56B574E93D50}"/>
    <dataValidation type="decimal" operator="greaterThanOrEqual" allowBlank="1" showInputMessage="1" showErrorMessage="1" sqref="AG46:AG67" xr:uid="{F514314E-ABC7-438D-848B-36C93F8B3CE8}">
      <formula1>0</formula1>
    </dataValidation>
    <dataValidation type="list" allowBlank="1" showInputMessage="1" showErrorMessage="1" sqref="J10:L10" xr:uid="{4456B33D-9991-44F8-8697-F5388B1AC74D}">
      <formula1>$AG$2:$AG$3</formula1>
    </dataValidation>
    <dataValidation type="list" allowBlank="1" showInputMessage="1" showErrorMessage="1" sqref="E16" xr:uid="{DD5DD63E-1F27-4A8B-BF37-22779EA745DA}">
      <formula1>$AD$2:$AD$3</formula1>
    </dataValidation>
    <dataValidation type="list" allowBlank="1" showInputMessage="1" showErrorMessage="1" sqref="J7" xr:uid="{7E67B229-0B0B-4FE3-AB76-95ACAC797EB1}">
      <formula1>$AF$2:$AF$3</formula1>
    </dataValidation>
    <dataValidation type="list" allowBlank="1" showInputMessage="1" showErrorMessage="1" sqref="AI46:AI67 T29" xr:uid="{7DA0BC54-2E77-4C07-81D0-DE61B7A149E3}">
      <formula1>$AK$2:$AK$3</formula1>
    </dataValidation>
    <dataValidation type="list" allowBlank="1" showInputMessage="1" showErrorMessage="1" sqref="J14" xr:uid="{EF9C9E52-67D8-4593-888B-F037AFA4BD34}">
      <formula1>$AH$2:$AH$3</formula1>
    </dataValidation>
    <dataValidation type="list" allowBlank="1" showInputMessage="1" showErrorMessage="1" sqref="J11" xr:uid="{2DBE7D27-BF7B-43D4-B62A-FF79A5072824}">
      <formula1>$AI$2:$AI$4</formula1>
    </dataValidation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B1BB99BF-9034-4010-8F9D-F919C0170F6D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7EB84EEA-ADDD-42A0-99AF-521DA139BFDB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4B3B774C-EA6C-433C-939D-67CEBA4D3B17}">
      <formula1>0</formula1>
    </dataValidation>
    <dataValidation type="decimal" operator="greaterThanOrEqual" showInputMessage="1" showErrorMessage="1" error="電圧を数値で入力してください" sqref="K14" xr:uid="{85E227AA-1B2E-477E-8615-B1E92A513705}">
      <formula1>0</formula1>
    </dataValidation>
    <dataValidation type="decimal" allowBlank="1" showInputMessage="1" showErrorMessage="1" error="力率を０～１の数値で入力してください" sqref="L14" xr:uid="{206C24E1-F4B4-4DE0-A73B-7D2ED24175ED}">
      <formula1>0</formula1>
      <formula2>1</formula2>
    </dataValidation>
    <dataValidation type="decimal" operator="greaterThanOrEqual" allowBlank="1" showInputMessage="1" showErrorMessage="1" error="数値を入力してください。" sqref="J29:J60" xr:uid="{DDA9D863-EDAF-4FA4-A277-D9677A060F51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730674C6-E172-4D26-969E-31192E92D23D}">
      <formula1>0</formula1>
      <formula2>1</formula2>
    </dataValidation>
    <dataValidation type="decimal" operator="greaterThanOrEqual" allowBlank="1" showInputMessage="1" showErrorMessage="1" error="数値で入力してください。" sqref="H29:H60" xr:uid="{C18A0539-209F-46E7-96C2-D472E63D16A1}">
      <formula1>0</formula1>
    </dataValidation>
    <dataValidation type="decimal" operator="greaterThanOrEqual" allowBlank="1" showInputMessage="1" showErrorMessage="1" error="数値で入力してください" sqref="R29:R60" xr:uid="{D68ED0C3-D7EA-4C47-8597-BC29FBBFDB9A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59A5F2BA-BC53-4062-82BD-613F1BA6443E}">
      <formula1>0</formula1>
    </dataValidation>
    <dataValidation type="whole" operator="greaterThanOrEqual" allowBlank="1" showInputMessage="1" showErrorMessage="1" error="数値で入力してください。" sqref="P10:Q10" xr:uid="{FF60C8CB-765B-448E-9676-93C70AD6CCBE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A6BB1880-9E0A-4531-B8FA-F2C6C0F8B73E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BA52F622-FD1D-4725-A8D3-48EF51D7A7BA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EA5E695F-5EF1-4F75-8759-DAD134449508}">
          <x14:formula1>
            <xm:f>プルダウンリスト!$E$2</xm:f>
          </x14:formula1>
          <xm:sqref>E14:F14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60660-F658-4D0B-8659-195DDC7ECC47}">
  <sheetPr>
    <tabColor theme="7" tint="0.79998168889431442"/>
    <pageSetUpPr fitToPage="1"/>
  </sheetPr>
  <dimension ref="A1:AO958"/>
  <sheetViews>
    <sheetView showGridLines="0" view="pageBreakPreview" zoomScale="70" zoomScaleNormal="25" zoomScaleSheetLayoutView="70" workbookViewId="0">
      <selection activeCell="E2" sqref="E2:F2"/>
    </sheetView>
  </sheetViews>
  <sheetFormatPr defaultColWidth="11.07421875" defaultRowHeight="15" customHeight="1" outlineLevelCol="1" x14ac:dyDescent="0.35"/>
  <cols>
    <col min="1" max="1" width="3.23046875" style="12" customWidth="1"/>
    <col min="2" max="2" width="2.53515625" style="12" customWidth="1"/>
    <col min="3" max="3" width="15.3828125" style="8" customWidth="1"/>
    <col min="4" max="12" width="15.53515625" style="8" customWidth="1"/>
    <col min="13" max="13" width="11.07421875" style="8" customWidth="1"/>
    <col min="14" max="14" width="15.69140625" style="8" customWidth="1"/>
    <col min="15" max="15" width="15.23046875" style="8" customWidth="1"/>
    <col min="16" max="19" width="15.53515625" style="8" customWidth="1"/>
    <col min="20" max="20" width="17.23046875" style="8" customWidth="1"/>
    <col min="21" max="21" width="15.53515625" style="8" customWidth="1"/>
    <col min="22" max="22" width="11.07421875" style="8" customWidth="1"/>
    <col min="23" max="23" width="2.53515625" style="8" customWidth="1"/>
    <col min="24" max="24" width="3.23046875" style="8" customWidth="1"/>
    <col min="25" max="25" width="3.4609375" style="8" hidden="1" customWidth="1" outlineLevel="1"/>
    <col min="26" max="26" width="28.69140625" style="8" hidden="1" customWidth="1" outlineLevel="1"/>
    <col min="27" max="27" width="16.3828125" style="8" hidden="1" customWidth="1" outlineLevel="1"/>
    <col min="28" max="28" width="3.4609375" style="8" hidden="1" customWidth="1" outlineLevel="1"/>
    <col min="29" max="29" width="0" style="8" hidden="1" customWidth="1" collapsed="1"/>
    <col min="30" max="52" width="0" style="8" hidden="1" customWidth="1"/>
    <col min="53" max="16384" width="11.07421875" style="8"/>
  </cols>
  <sheetData>
    <row r="1" spans="1:41" s="2" customFormat="1" ht="105" customHeight="1" x14ac:dyDescent="0.35">
      <c r="A1" s="98"/>
      <c r="B1" s="98"/>
      <c r="Z1" s="13"/>
      <c r="AD1" s="243" t="s">
        <v>0</v>
      </c>
      <c r="AE1" s="244" t="s">
        <v>1</v>
      </c>
      <c r="AF1" s="244" t="s">
        <v>2</v>
      </c>
      <c r="AG1" s="243" t="s">
        <v>3</v>
      </c>
      <c r="AH1" s="243" t="s">
        <v>4</v>
      </c>
      <c r="AI1" s="243" t="s">
        <v>5</v>
      </c>
      <c r="AJ1" s="243" t="s">
        <v>6</v>
      </c>
      <c r="AK1" s="243" t="s">
        <v>7</v>
      </c>
      <c r="AL1" s="243" t="s">
        <v>8</v>
      </c>
      <c r="AM1" s="350" t="s">
        <v>9</v>
      </c>
      <c r="AN1" s="350"/>
    </row>
    <row r="2" spans="1:41" ht="51.75" customHeight="1" x14ac:dyDescent="0.35">
      <c r="A2" s="98"/>
      <c r="B2" s="345" t="s">
        <v>193</v>
      </c>
      <c r="C2" s="345"/>
      <c r="D2" s="345"/>
      <c r="E2" s="631"/>
      <c r="F2" s="631"/>
      <c r="G2" s="5"/>
      <c r="H2" s="5" t="s">
        <v>11</v>
      </c>
      <c r="I2" s="5"/>
      <c r="J2" s="5"/>
      <c r="K2" s="5"/>
      <c r="L2" s="5"/>
      <c r="M2" s="5"/>
      <c r="N2" s="5"/>
      <c r="O2" s="5"/>
      <c r="P2" s="6"/>
      <c r="Q2" s="241"/>
      <c r="R2" s="241"/>
      <c r="S2" s="241"/>
      <c r="T2" s="241"/>
      <c r="U2" s="241"/>
      <c r="V2" s="241"/>
      <c r="W2" s="241"/>
      <c r="X2" s="242"/>
      <c r="Y2" s="7"/>
      <c r="AB2" s="6"/>
      <c r="AD2" s="4" t="s">
        <v>12</v>
      </c>
      <c r="AE2" s="9" t="e">
        <f>INDEX(プルダウンリスト!G:G,MATCH(E13,プルダウンリスト!E:E,0))</f>
        <v>#N/A</v>
      </c>
      <c r="AF2" s="10" t="s">
        <v>13</v>
      </c>
      <c r="AG2" s="4" t="s">
        <v>214</v>
      </c>
      <c r="AH2" s="4" t="s">
        <v>14</v>
      </c>
      <c r="AI2" s="4" t="s">
        <v>15</v>
      </c>
      <c r="AJ2" s="4" t="s">
        <v>16</v>
      </c>
      <c r="AK2" s="4" t="s">
        <v>17</v>
      </c>
      <c r="AL2" s="4" t="s">
        <v>284</v>
      </c>
      <c r="AM2" s="11" t="s">
        <v>18</v>
      </c>
      <c r="AN2" s="11" t="s">
        <v>19</v>
      </c>
      <c r="AO2" s="1"/>
    </row>
    <row r="3" spans="1:41" ht="15" customHeight="1" x14ac:dyDescent="0.35">
      <c r="A3" s="98"/>
      <c r="B3" s="98"/>
      <c r="C3" s="99"/>
      <c r="D3" s="99"/>
      <c r="E3" s="99"/>
      <c r="F3" s="99"/>
      <c r="G3" s="100"/>
      <c r="H3" s="100"/>
      <c r="I3" s="100"/>
      <c r="J3" s="100"/>
      <c r="K3" s="100"/>
      <c r="L3" s="100"/>
      <c r="M3" s="100"/>
      <c r="N3" s="100"/>
      <c r="O3" s="100"/>
      <c r="P3" s="2"/>
      <c r="Q3" s="13"/>
      <c r="R3" s="13"/>
      <c r="S3" s="13"/>
      <c r="T3" s="13"/>
      <c r="U3" s="13"/>
      <c r="V3" s="13"/>
      <c r="W3" s="13"/>
      <c r="X3" s="13"/>
      <c r="Y3" s="7"/>
      <c r="AB3" s="6"/>
      <c r="AD3" s="4" t="s">
        <v>20</v>
      </c>
      <c r="AE3" s="15"/>
      <c r="AF3" s="10" t="s">
        <v>21</v>
      </c>
      <c r="AG3" s="4" t="s">
        <v>215</v>
      </c>
      <c r="AH3" s="4" t="s">
        <v>22</v>
      </c>
      <c r="AI3" s="4" t="s">
        <v>23</v>
      </c>
      <c r="AJ3" s="4" t="s">
        <v>24</v>
      </c>
      <c r="AK3" s="4" t="s">
        <v>25</v>
      </c>
      <c r="AL3" s="4" t="s">
        <v>285</v>
      </c>
      <c r="AM3" s="11" t="s">
        <v>26</v>
      </c>
      <c r="AN3" s="11" t="s">
        <v>27</v>
      </c>
      <c r="AO3" s="1"/>
    </row>
    <row r="4" spans="1:41" ht="23.5" customHeight="1" thickBot="1" x14ac:dyDescent="0.4">
      <c r="A4" s="98"/>
      <c r="B4" s="134" t="s">
        <v>28</v>
      </c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8"/>
      <c r="S4" s="18"/>
      <c r="T4" s="18"/>
      <c r="U4" s="18"/>
      <c r="V4" s="18"/>
      <c r="W4" s="18"/>
      <c r="X4" s="13"/>
      <c r="Y4" s="7"/>
      <c r="AB4" s="6"/>
      <c r="AD4" s="15"/>
      <c r="AE4" s="15"/>
      <c r="AF4" s="15"/>
      <c r="AG4" s="15"/>
      <c r="AH4" s="15"/>
      <c r="AI4" s="4" t="s">
        <v>29</v>
      </c>
      <c r="AJ4" s="15"/>
      <c r="AK4" s="15"/>
      <c r="AL4" s="15"/>
      <c r="AO4" s="1"/>
    </row>
    <row r="5" spans="1:41" ht="22.5" customHeight="1" x14ac:dyDescent="0.35">
      <c r="B5" s="19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1"/>
      <c r="S5" s="21"/>
      <c r="T5" s="21"/>
      <c r="U5" s="21"/>
      <c r="V5" s="21"/>
      <c r="W5" s="101"/>
      <c r="X5" s="3"/>
      <c r="Y5" s="14"/>
      <c r="AO5" s="1"/>
    </row>
    <row r="6" spans="1:41" ht="22.5" customHeight="1" x14ac:dyDescent="0.35">
      <c r="B6" s="22"/>
      <c r="C6" s="108" t="s">
        <v>30</v>
      </c>
      <c r="H6" s="108" t="s">
        <v>31</v>
      </c>
      <c r="N6" s="108" t="s">
        <v>260</v>
      </c>
      <c r="S6" s="355" t="s">
        <v>229</v>
      </c>
      <c r="T6" s="355"/>
      <c r="U6" s="355"/>
      <c r="V6" s="355"/>
      <c r="W6" s="102"/>
      <c r="X6" s="3"/>
      <c r="Y6" s="14"/>
      <c r="Z6" s="3"/>
    </row>
    <row r="7" spans="1:41" ht="22.5" customHeight="1" x14ac:dyDescent="0.35">
      <c r="B7" s="22"/>
      <c r="C7" s="352" t="s">
        <v>32</v>
      </c>
      <c r="D7" s="352"/>
      <c r="E7" s="23" t="s">
        <v>33</v>
      </c>
      <c r="F7" s="341" t="str">
        <f>IF(入力様式【No.1】!$F$7="","",入力様式【No.1】!$F$7)</f>
        <v/>
      </c>
      <c r="H7" s="356" t="s">
        <v>99</v>
      </c>
      <c r="I7" s="123" t="s">
        <v>208</v>
      </c>
      <c r="J7" s="632"/>
      <c r="K7" s="632"/>
      <c r="L7" s="632"/>
      <c r="N7" s="623" t="s">
        <v>256</v>
      </c>
      <c r="O7" s="624"/>
      <c r="P7" s="379" t="str">
        <f>IF(E13="","",E13)</f>
        <v/>
      </c>
      <c r="Q7" s="380"/>
      <c r="S7" s="609" t="s">
        <v>230</v>
      </c>
      <c r="T7" s="610"/>
      <c r="U7" s="615" t="str">
        <f>IF(P19="","",ROUNDDOWN(P19*INDEX(※エネルギー種別!F2:F33,MATCH(E14,※エネルギー種別!D2:D33,0))*0.0258/1000,3))</f>
        <v/>
      </c>
      <c r="V7" s="419" t="str">
        <f>IF(U7="","","kl")</f>
        <v/>
      </c>
      <c r="W7" s="127"/>
      <c r="X7" s="3"/>
      <c r="Y7" s="14"/>
      <c r="Z7" s="3"/>
    </row>
    <row r="8" spans="1:41" ht="22.5" customHeight="1" x14ac:dyDescent="0.35">
      <c r="B8" s="22"/>
      <c r="C8" s="352" t="s">
        <v>34</v>
      </c>
      <c r="D8" s="352"/>
      <c r="E8" s="617" t="str">
        <f>IF(入力様式【No.1】!$E$8="","",入力様式【No.1】!$E$8)</f>
        <v/>
      </c>
      <c r="F8" s="617"/>
      <c r="G8" s="24"/>
      <c r="H8" s="357"/>
      <c r="I8" s="123" t="s">
        <v>209</v>
      </c>
      <c r="J8" s="630"/>
      <c r="K8" s="630"/>
      <c r="L8" s="630"/>
      <c r="N8" s="625"/>
      <c r="O8" s="626"/>
      <c r="P8" s="381"/>
      <c r="Q8" s="382"/>
      <c r="S8" s="611"/>
      <c r="T8" s="612"/>
      <c r="U8" s="616"/>
      <c r="V8" s="420"/>
      <c r="W8" s="128"/>
      <c r="X8" s="3"/>
    </row>
    <row r="9" spans="1:41" ht="22.5" customHeight="1" x14ac:dyDescent="0.2">
      <c r="B9" s="22"/>
      <c r="C9" s="352" t="s">
        <v>35</v>
      </c>
      <c r="D9" s="352"/>
      <c r="E9" s="617" t="str">
        <f>IF(入力様式【No.1】!$E$9="","",入力様式【No.1】!$E$9)</f>
        <v/>
      </c>
      <c r="F9" s="617"/>
      <c r="H9" s="358"/>
      <c r="I9" s="123" t="s">
        <v>210</v>
      </c>
      <c r="J9" s="630"/>
      <c r="K9" s="630"/>
      <c r="L9" s="630"/>
      <c r="N9" s="627"/>
      <c r="O9" s="628"/>
      <c r="P9" s="383"/>
      <c r="Q9" s="384"/>
      <c r="R9" s="24" t="s">
        <v>36</v>
      </c>
      <c r="S9" s="150"/>
      <c r="W9" s="128"/>
      <c r="X9" s="3"/>
      <c r="Z9" s="359" t="s">
        <v>37</v>
      </c>
    </row>
    <row r="10" spans="1:41" ht="22.5" customHeight="1" x14ac:dyDescent="0.35">
      <c r="B10" s="22"/>
      <c r="G10" s="24"/>
      <c r="H10" s="397" t="s">
        <v>3</v>
      </c>
      <c r="I10" s="398"/>
      <c r="J10" s="632"/>
      <c r="K10" s="632"/>
      <c r="L10" s="632"/>
      <c r="N10" s="452" t="str">
        <f>IF($E$16=$AD$2,AL2,IF($E$16=$AD$3,AL3,""))</f>
        <v/>
      </c>
      <c r="O10" s="620"/>
      <c r="P10" s="621"/>
      <c r="Q10" s="622"/>
      <c r="R10" s="27" t="s">
        <v>322</v>
      </c>
      <c r="S10" s="362"/>
      <c r="T10" s="362"/>
      <c r="U10" s="362"/>
      <c r="V10" s="362"/>
      <c r="W10" s="128"/>
      <c r="X10" s="3"/>
      <c r="Z10" s="360"/>
    </row>
    <row r="11" spans="1:41" ht="22.5" customHeight="1" x14ac:dyDescent="0.35">
      <c r="B11" s="22"/>
      <c r="C11" s="108" t="s">
        <v>38</v>
      </c>
      <c r="H11" s="363" t="s">
        <v>212</v>
      </c>
      <c r="I11" s="363" t="s">
        <v>211</v>
      </c>
      <c r="J11" s="613"/>
      <c r="K11" s="613"/>
      <c r="L11" s="613"/>
      <c r="S11" s="362"/>
      <c r="T11" s="362"/>
      <c r="U11" s="362"/>
      <c r="V11" s="362"/>
      <c r="W11" s="128"/>
      <c r="X11" s="3"/>
      <c r="Z11" s="360"/>
    </row>
    <row r="12" spans="1:41" ht="22.5" customHeight="1" x14ac:dyDescent="0.35">
      <c r="B12" s="22"/>
      <c r="C12" s="401" t="s">
        <v>40</v>
      </c>
      <c r="D12" s="402"/>
      <c r="E12" s="602"/>
      <c r="F12" s="603"/>
      <c r="G12" s="24"/>
      <c r="H12" s="364"/>
      <c r="I12" s="365"/>
      <c r="J12" s="613"/>
      <c r="K12" s="613"/>
      <c r="L12" s="613"/>
      <c r="N12" s="617" t="s">
        <v>220</v>
      </c>
      <c r="O12" s="617"/>
      <c r="P12" s="394" t="str">
        <f>IFERROR(INDEX(プルダウンリスト!P2:P13,MATCH(J16,プルダウンリスト!O2:O13,0)),"")</f>
        <v/>
      </c>
      <c r="Q12" s="394"/>
      <c r="S12" s="367"/>
      <c r="T12" s="367"/>
      <c r="U12" s="367"/>
      <c r="V12" s="367"/>
      <c r="W12" s="128"/>
      <c r="X12" s="3"/>
      <c r="Z12" s="361"/>
    </row>
    <row r="13" spans="1:41" ht="22.5" customHeight="1" x14ac:dyDescent="0.35">
      <c r="B13" s="22"/>
      <c r="C13" s="401" t="s">
        <v>254</v>
      </c>
      <c r="D13" s="402"/>
      <c r="E13" s="604"/>
      <c r="F13" s="605"/>
      <c r="H13" s="364"/>
      <c r="I13" s="363" t="s">
        <v>266</v>
      </c>
      <c r="J13" s="29" t="s">
        <v>4</v>
      </c>
      <c r="K13" s="29" t="s">
        <v>41</v>
      </c>
      <c r="L13" s="28" t="s">
        <v>42</v>
      </c>
      <c r="N13" s="618" t="s">
        <v>43</v>
      </c>
      <c r="O13" s="28" t="str">
        <f>IF($E$16=$AD$2,AM2,IF($E$16=$AD$3,AN2,""))</f>
        <v/>
      </c>
      <c r="P13" s="393" t="str">
        <f>IFERROR(ROUND(P10/365*J20,1),"")</f>
        <v/>
      </c>
      <c r="Q13" s="393"/>
      <c r="R13" s="8" t="str">
        <f>IF(R10="","",R10)</f>
        <v>kg</v>
      </c>
      <c r="S13" s="367"/>
      <c r="T13" s="367"/>
      <c r="U13" s="367"/>
      <c r="V13" s="367"/>
      <c r="W13" s="128"/>
      <c r="X13" s="3"/>
    </row>
    <row r="14" spans="1:41" ht="22.5" customHeight="1" x14ac:dyDescent="0.35">
      <c r="B14" s="22"/>
      <c r="C14" s="401" t="s">
        <v>44</v>
      </c>
      <c r="D14" s="402"/>
      <c r="E14" s="602"/>
      <c r="F14" s="603"/>
      <c r="G14" s="24"/>
      <c r="H14" s="365"/>
      <c r="I14" s="365"/>
      <c r="J14" s="30"/>
      <c r="K14" s="258"/>
      <c r="L14" s="30"/>
      <c r="N14" s="619"/>
      <c r="O14" s="28" t="str">
        <f>IF($E$16=$AD$2,AM3,IF($E$16=$AD$3,AN3,""))</f>
        <v/>
      </c>
      <c r="P14" s="393">
        <f>IFERROR(ROUND(IF(J10=AG2,IF(E16=AD2,K61,IF(E16=AD3,L61,"")),IF(J10=AG3,IF(E16=AD2,T61,IF(E16=AD3,U61,"")))),1),"")</f>
        <v>0</v>
      </c>
      <c r="Q14" s="393"/>
      <c r="R14" s="8" t="str">
        <f>IF(R10="","",R10)</f>
        <v>kg</v>
      </c>
      <c r="S14" s="370"/>
      <c r="T14" s="370"/>
      <c r="U14" s="369"/>
      <c r="V14" s="368"/>
      <c r="W14" s="31"/>
      <c r="X14" s="3"/>
    </row>
    <row r="15" spans="1:41" ht="22.5" customHeight="1" x14ac:dyDescent="0.35">
      <c r="B15" s="22"/>
      <c r="S15" s="370"/>
      <c r="T15" s="370"/>
      <c r="U15" s="369"/>
      <c r="V15" s="368"/>
      <c r="W15" s="31"/>
      <c r="X15" s="3"/>
      <c r="Z15" s="32" t="s">
        <v>46</v>
      </c>
      <c r="AA15" s="214" t="e">
        <f>J18+J19</f>
        <v>#VALUE!</v>
      </c>
    </row>
    <row r="16" spans="1:41" ht="22.5" customHeight="1" x14ac:dyDescent="0.35">
      <c r="B16" s="22"/>
      <c r="C16" s="371" t="s">
        <v>307</v>
      </c>
      <c r="D16" s="372"/>
      <c r="E16" s="598"/>
      <c r="F16" s="599"/>
      <c r="H16" s="408" t="s">
        <v>221</v>
      </c>
      <c r="I16" s="408"/>
      <c r="J16" s="608"/>
      <c r="K16" s="608"/>
      <c r="L16" s="608"/>
      <c r="N16" s="108" t="s">
        <v>49</v>
      </c>
      <c r="S16" s="103" t="s">
        <v>88</v>
      </c>
      <c r="W16" s="128"/>
      <c r="Z16" s="32" t="s">
        <v>50</v>
      </c>
      <c r="AA16" s="214" t="e">
        <f>L18+L19</f>
        <v>#VALUE!</v>
      </c>
    </row>
    <row r="17" spans="1:28" ht="22.5" customHeight="1" x14ac:dyDescent="0.35">
      <c r="B17" s="22"/>
      <c r="C17" s="373"/>
      <c r="D17" s="374"/>
      <c r="E17" s="600"/>
      <c r="F17" s="601"/>
      <c r="H17" s="408" t="s">
        <v>51</v>
      </c>
      <c r="I17" s="408"/>
      <c r="J17" s="220" t="s">
        <v>46</v>
      </c>
      <c r="K17" s="408" t="s">
        <v>52</v>
      </c>
      <c r="L17" s="220" t="s">
        <v>53</v>
      </c>
      <c r="N17" s="425" t="s">
        <v>54</v>
      </c>
      <c r="O17" s="426"/>
      <c r="P17" s="429" t="str">
        <f>IF(J22&lt;&gt;"","",IF(J10=AG2,I61,IF(J10=AG3,S61,"")))</f>
        <v/>
      </c>
      <c r="Q17" s="431" t="str">
        <f>IFERROR(IF(P17="","",VLOOKUP($E$14,プルダウンリスト!$E$2:$F$33,2,FALSE)),"")</f>
        <v/>
      </c>
      <c r="S17" s="108" t="s">
        <v>55</v>
      </c>
      <c r="W17" s="128"/>
      <c r="Z17" s="26" t="s">
        <v>56</v>
      </c>
      <c r="AA17" s="33" t="e">
        <f>AA16-AA15</f>
        <v>#VALUE!</v>
      </c>
      <c r="AB17" s="8" t="s">
        <v>57</v>
      </c>
    </row>
    <row r="18" spans="1:28" ht="22.5" customHeight="1" x14ac:dyDescent="0.35">
      <c r="B18" s="22"/>
      <c r="H18" s="408" t="s">
        <v>58</v>
      </c>
      <c r="I18" s="408"/>
      <c r="J18" s="217" t="str">
        <f>IF(AND(D29="",P29=""),"",IF($J$10=$AG$2,D29,IF($J$10=$AG$3,P29,"")))</f>
        <v/>
      </c>
      <c r="K18" s="408"/>
      <c r="L18" s="217" t="str">
        <f>IF(AND(D61="",P61=""),"",IF($J$10=$AG$2,D61,IF($J$10=$AG$3,P61,"")))</f>
        <v/>
      </c>
      <c r="N18" s="427"/>
      <c r="O18" s="428"/>
      <c r="P18" s="430"/>
      <c r="Q18" s="432"/>
      <c r="S18" s="614"/>
      <c r="T18" s="614"/>
      <c r="U18" s="614"/>
      <c r="V18" s="614"/>
      <c r="W18" s="129"/>
      <c r="Z18" s="26" t="s">
        <v>59</v>
      </c>
      <c r="AA18" s="34" t="e">
        <f>ROUNDDOWN(AA17,1)</f>
        <v>#VALUE!</v>
      </c>
      <c r="AB18" s="8" t="s">
        <v>57</v>
      </c>
    </row>
    <row r="19" spans="1:28" ht="22.5" customHeight="1" x14ac:dyDescent="0.35">
      <c r="B19" s="22"/>
      <c r="H19" s="408" t="s">
        <v>60</v>
      </c>
      <c r="I19" s="408"/>
      <c r="J19" s="218" t="str">
        <f>IF(AND(E29="",Q29=""),"",IF($J$10=$AG$2,E29,IF($J$10=$AG$3,Q29,"")))</f>
        <v/>
      </c>
      <c r="K19" s="408"/>
      <c r="L19" s="219" t="str">
        <f>IF(AND(F61="",Q61=""),"",IF($J$10=$AG$2,F61,IF($J$10=$AG$3,Q61,"")))</f>
        <v/>
      </c>
      <c r="N19" s="425" t="s">
        <v>228</v>
      </c>
      <c r="O19" s="426"/>
      <c r="P19" s="448" t="str">
        <f>IFERROR(ROUND(P17/J21*24*365,1),"")</f>
        <v/>
      </c>
      <c r="Q19" s="449" t="str">
        <f>IF(P19="","",Q17)</f>
        <v/>
      </c>
      <c r="S19" s="614"/>
      <c r="T19" s="614"/>
      <c r="U19" s="614"/>
      <c r="V19" s="614"/>
      <c r="W19" s="129"/>
      <c r="Z19" s="24"/>
      <c r="AA19" s="24"/>
    </row>
    <row r="20" spans="1:28" ht="22.5" customHeight="1" x14ac:dyDescent="0.35">
      <c r="B20" s="22"/>
      <c r="H20" s="408" t="s">
        <v>61</v>
      </c>
      <c r="I20" s="408"/>
      <c r="J20" s="410" t="str">
        <f>IFERROR(IF(OR(J18="",J19="",L18="",L19=""),"",AA18),"")</f>
        <v/>
      </c>
      <c r="K20" s="410"/>
      <c r="L20" s="410"/>
      <c r="N20" s="427"/>
      <c r="O20" s="428"/>
      <c r="P20" s="448"/>
      <c r="Q20" s="449"/>
      <c r="S20" s="614"/>
      <c r="T20" s="614"/>
      <c r="U20" s="614"/>
      <c r="V20" s="614"/>
      <c r="W20" s="129"/>
      <c r="Z20" s="26" t="s">
        <v>222</v>
      </c>
      <c r="AA20" s="32" t="e">
        <f>VLOOKUP(入力様式【No.3】!J16,プルダウンリスト!O2:P13,2,FALSE)</f>
        <v>#N/A</v>
      </c>
      <c r="AB20" s="8" t="s">
        <v>57</v>
      </c>
    </row>
    <row r="21" spans="1:28" ht="22.5" customHeight="1" x14ac:dyDescent="0.35">
      <c r="B21" s="22"/>
      <c r="H21" s="408" t="s">
        <v>62</v>
      </c>
      <c r="I21" s="408"/>
      <c r="J21" s="441" t="str">
        <f>IFERROR(IF(OR(J19="",L19=""),"",AA28),"")</f>
        <v/>
      </c>
      <c r="K21" s="441"/>
      <c r="L21" s="441"/>
      <c r="W21" s="25"/>
      <c r="X21" s="15"/>
      <c r="Z21" s="26" t="s">
        <v>223</v>
      </c>
      <c r="AA21" s="35" t="e">
        <f>AA20*24</f>
        <v>#N/A</v>
      </c>
      <c r="AB21" s="8" t="s">
        <v>63</v>
      </c>
    </row>
    <row r="22" spans="1:28" ht="22" customHeight="1" thickBot="1" x14ac:dyDescent="0.4">
      <c r="B22" s="36"/>
      <c r="C22" s="37"/>
      <c r="D22" s="37"/>
      <c r="E22" s="37"/>
      <c r="F22" s="37"/>
      <c r="G22" s="37"/>
      <c r="H22" s="37"/>
      <c r="I22" s="37"/>
      <c r="J22" s="38" t="str">
        <f>IFERROR(IF(J21&lt;168,"※計測日数が7日以上ありません",""),"")</f>
        <v/>
      </c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9"/>
      <c r="X22" s="15"/>
      <c r="Z22" s="24"/>
      <c r="AA22" s="40"/>
    </row>
    <row r="23" spans="1:28" ht="15" customHeight="1" x14ac:dyDescent="0.35">
      <c r="J23" s="41"/>
      <c r="W23" s="2"/>
      <c r="X23" s="15"/>
      <c r="Z23" s="24"/>
      <c r="AA23" s="40"/>
    </row>
    <row r="24" spans="1:28" ht="22.5" customHeight="1" thickBot="1" x14ac:dyDescent="0.4">
      <c r="C24" s="135" t="s">
        <v>268</v>
      </c>
      <c r="D24" s="42"/>
      <c r="E24" s="43"/>
      <c r="F24" s="43"/>
      <c r="G24" s="43"/>
      <c r="H24" s="43"/>
      <c r="I24" s="43"/>
      <c r="J24" s="43"/>
      <c r="K24" s="43"/>
      <c r="L24" s="43"/>
      <c r="M24" s="43"/>
      <c r="O24" s="136" t="s">
        <v>267</v>
      </c>
      <c r="P24" s="44"/>
      <c r="Q24" s="43"/>
      <c r="R24" s="43"/>
      <c r="S24" s="43"/>
      <c r="T24" s="43"/>
      <c r="U24" s="43"/>
      <c r="V24" s="43"/>
      <c r="W24" s="2"/>
      <c r="Z24" s="24"/>
      <c r="AA24" s="24"/>
    </row>
    <row r="25" spans="1:28" ht="22.5" customHeight="1" x14ac:dyDescent="0.35">
      <c r="C25" s="45"/>
      <c r="D25" s="20"/>
      <c r="E25" s="20"/>
      <c r="F25" s="20"/>
      <c r="G25" s="20"/>
      <c r="H25" s="444" t="s">
        <v>273</v>
      </c>
      <c r="I25" s="445"/>
      <c r="J25" s="446"/>
      <c r="K25" s="450" t="s">
        <v>274</v>
      </c>
      <c r="L25" s="606"/>
      <c r="M25" s="607"/>
      <c r="O25" s="45"/>
      <c r="P25" s="20"/>
      <c r="Q25" s="20"/>
      <c r="R25" s="349" t="s">
        <v>273</v>
      </c>
      <c r="S25" s="349"/>
      <c r="T25" s="346" t="s">
        <v>279</v>
      </c>
      <c r="U25" s="347"/>
      <c r="V25" s="348"/>
      <c r="W25" s="2"/>
      <c r="Z25" s="24"/>
      <c r="AA25" s="24"/>
    </row>
    <row r="26" spans="1:28" ht="34.5" customHeight="1" x14ac:dyDescent="0.35">
      <c r="C26" s="48"/>
      <c r="D26" s="209"/>
      <c r="E26" s="209"/>
      <c r="F26" s="209"/>
      <c r="G26" s="209"/>
      <c r="H26" s="442" t="s">
        <v>217</v>
      </c>
      <c r="I26" s="442"/>
      <c r="J26" s="211"/>
      <c r="K26" s="212" t="s">
        <v>64</v>
      </c>
      <c r="L26" s="442" t="s">
        <v>65</v>
      </c>
      <c r="M26" s="443"/>
      <c r="O26" s="48"/>
      <c r="P26" s="209"/>
      <c r="Q26" s="209"/>
      <c r="R26" s="210"/>
      <c r="S26" s="32" t="s">
        <v>270</v>
      </c>
      <c r="T26" s="213" t="s">
        <v>216</v>
      </c>
      <c r="U26" s="452" t="s">
        <v>65</v>
      </c>
      <c r="V26" s="453"/>
      <c r="W26" s="2"/>
      <c r="Z26" s="46" t="s">
        <v>66</v>
      </c>
      <c r="AA26" s="47" t="e">
        <f>P17/AA28</f>
        <v>#VALUE!</v>
      </c>
      <c r="AB26" s="8" t="e">
        <f>VLOOKUP($E$13,プルダウンリスト!$E$2:$F$33,2,FALSE)</f>
        <v>#N/A</v>
      </c>
    </row>
    <row r="27" spans="1:28" ht="22.5" customHeight="1" x14ac:dyDescent="0.35">
      <c r="C27" s="48"/>
      <c r="D27" s="437" t="s">
        <v>67</v>
      </c>
      <c r="E27" s="439" t="s">
        <v>286</v>
      </c>
      <c r="F27" s="439" t="s">
        <v>287</v>
      </c>
      <c r="G27" s="49" t="s">
        <v>68</v>
      </c>
      <c r="H27" s="50" t="s">
        <v>269</v>
      </c>
      <c r="I27" s="50" t="s">
        <v>69</v>
      </c>
      <c r="J27" s="51" t="s">
        <v>70</v>
      </c>
      <c r="K27" s="421" t="s">
        <v>7</v>
      </c>
      <c r="L27" s="423" t="s">
        <v>71</v>
      </c>
      <c r="M27" s="435" t="s">
        <v>72</v>
      </c>
      <c r="O27" s="48"/>
      <c r="P27" s="451" t="s">
        <v>67</v>
      </c>
      <c r="Q27" s="451" t="s">
        <v>288</v>
      </c>
      <c r="R27" s="421" t="s">
        <v>271</v>
      </c>
      <c r="S27" s="52" t="s">
        <v>70</v>
      </c>
      <c r="T27" s="451" t="s">
        <v>7</v>
      </c>
      <c r="U27" s="423" t="s">
        <v>71</v>
      </c>
      <c r="V27" s="435" t="s">
        <v>72</v>
      </c>
      <c r="W27" s="53"/>
      <c r="Z27" s="54"/>
      <c r="AA27" s="54"/>
    </row>
    <row r="28" spans="1:28" ht="22.5" customHeight="1" thickBot="1" x14ac:dyDescent="0.4">
      <c r="C28" s="48"/>
      <c r="D28" s="438"/>
      <c r="E28" s="440"/>
      <c r="F28" s="439"/>
      <c r="G28" s="55" t="s">
        <v>74</v>
      </c>
      <c r="H28" s="56" t="s">
        <v>75</v>
      </c>
      <c r="I28" s="57" t="s">
        <v>76</v>
      </c>
      <c r="J28" s="57" t="str">
        <f>Q17</f>
        <v/>
      </c>
      <c r="K28" s="434"/>
      <c r="L28" s="424"/>
      <c r="M28" s="436"/>
      <c r="O28" s="58"/>
      <c r="P28" s="421"/>
      <c r="Q28" s="421"/>
      <c r="R28" s="422"/>
      <c r="S28" s="59" t="str">
        <f>Q17</f>
        <v/>
      </c>
      <c r="T28" s="421"/>
      <c r="U28" s="424"/>
      <c r="V28" s="436"/>
      <c r="W28" s="53"/>
      <c r="Z28" s="32" t="s">
        <v>77</v>
      </c>
      <c r="AA28" s="60" t="e">
        <f>AA17*24</f>
        <v>#VALUE!</v>
      </c>
      <c r="AB28" s="8" t="s">
        <v>63</v>
      </c>
    </row>
    <row r="29" spans="1:28" ht="22.5" customHeight="1" thickBot="1" x14ac:dyDescent="0.4">
      <c r="A29" s="342" t="e">
        <f>VALUE(TEXT(G29,"[h]"))+MINUTE(G29)/60</f>
        <v>#VALUE!</v>
      </c>
      <c r="C29" s="133" t="s">
        <v>78</v>
      </c>
      <c r="D29" s="230"/>
      <c r="E29" s="61"/>
      <c r="F29" s="131"/>
      <c r="G29" s="62" t="str">
        <f t="shared" ref="G29:G60" si="0">IF(D29="","",F29-E29)</f>
        <v/>
      </c>
      <c r="H29" s="64"/>
      <c r="I29" s="63" t="str">
        <f>IF($D29="","",IF($J$14="三相",ROUND(SQRT(3)*$K$14*$L$14*$H29*$A29/1000,1),ROUND($K$14*$L$14*$H29*$A29/1000,1)))</f>
        <v/>
      </c>
      <c r="J29" s="64"/>
      <c r="K29" s="222"/>
      <c r="L29" s="226"/>
      <c r="M29" s="65"/>
      <c r="O29" s="235" t="s">
        <v>78</v>
      </c>
      <c r="P29" s="221"/>
      <c r="Q29" s="72"/>
      <c r="R29" s="64"/>
      <c r="S29" s="130" t="s">
        <v>25</v>
      </c>
      <c r="T29" s="223" t="s">
        <v>79</v>
      </c>
      <c r="U29" s="259" t="s">
        <v>312</v>
      </c>
      <c r="V29" s="260" t="s">
        <v>312</v>
      </c>
      <c r="W29" s="71"/>
      <c r="Z29" s="24"/>
      <c r="AA29" s="24"/>
    </row>
    <row r="30" spans="1:28" ht="22.5" customHeight="1" x14ac:dyDescent="0.35">
      <c r="A30" s="342" t="e">
        <f t="shared" ref="A30:A60" si="1">VALUE(TEXT(G30,"[h]"))+MINUTE(G30)/60</f>
        <v>#VALUE!</v>
      </c>
      <c r="C30" s="233" t="str">
        <f>IF(D30&lt;&gt;"",ROW()-28,"")</f>
        <v/>
      </c>
      <c r="D30" s="231"/>
      <c r="E30" s="132"/>
      <c r="F30" s="61"/>
      <c r="G30" s="62" t="str">
        <f t="shared" si="0"/>
        <v/>
      </c>
      <c r="H30" s="64"/>
      <c r="I30" s="63" t="str">
        <f t="shared" ref="I30:I60" si="2">IF($D30="","",IF($J$14="三相",ROUND(SQRT(3)*$K$14*$L$14*$H30*$A30/1000,1),ROUND($K$14*$L$14*$H30*$A30/1000,1)))</f>
        <v/>
      </c>
      <c r="J30" s="64"/>
      <c r="K30" s="222"/>
      <c r="L30" s="226"/>
      <c r="M30" s="66" t="str">
        <f>IF(M$29="","",$M$29)</f>
        <v/>
      </c>
      <c r="O30" s="236" t="str">
        <f>IF(P30&lt;&gt;"",ROW()-28,"")</f>
        <v/>
      </c>
      <c r="P30" s="231"/>
      <c r="Q30" s="67"/>
      <c r="R30" s="68"/>
      <c r="S30" s="69" t="str">
        <f>IF(AND(R29&lt;&gt;"",R30&lt;&gt;""),R30-R29,"")</f>
        <v/>
      </c>
      <c r="T30" s="224"/>
      <c r="U30" s="226"/>
      <c r="V30" s="65"/>
      <c r="W30" s="71"/>
      <c r="Z30" s="32" t="s">
        <v>80</v>
      </c>
      <c r="AA30" s="32">
        <v>168</v>
      </c>
      <c r="AB30" s="8" t="s">
        <v>74</v>
      </c>
    </row>
    <row r="31" spans="1:28" ht="22.5" customHeight="1" x14ac:dyDescent="0.35">
      <c r="A31" s="342" t="e">
        <f t="shared" si="1"/>
        <v>#VALUE!</v>
      </c>
      <c r="C31" s="233" t="str">
        <f t="shared" ref="C31:C60" si="3">IF(D31&lt;&gt;"",ROW()-28,"")</f>
        <v/>
      </c>
      <c r="D31" s="230"/>
      <c r="E31" s="61"/>
      <c r="F31" s="61"/>
      <c r="G31" s="62" t="str">
        <f t="shared" si="0"/>
        <v/>
      </c>
      <c r="H31" s="64"/>
      <c r="I31" s="63" t="str">
        <f t="shared" si="2"/>
        <v/>
      </c>
      <c r="J31" s="64"/>
      <c r="K31" s="222"/>
      <c r="L31" s="226"/>
      <c r="M31" s="66" t="str">
        <f t="shared" ref="M31:M46" si="4">IF(M$29="","",$M$29)</f>
        <v/>
      </c>
      <c r="O31" s="233" t="str">
        <f t="shared" ref="O31:O60" si="5">IF(P31&lt;&gt;"",ROW()-28,"")</f>
        <v/>
      </c>
      <c r="P31" s="230"/>
      <c r="Q31" s="72"/>
      <c r="R31" s="64"/>
      <c r="S31" s="238" t="str">
        <f t="shared" ref="S31:S60" si="6">IF(AND(R30&lt;&gt;"",R31&lt;&gt;""),R31-R30,"")</f>
        <v/>
      </c>
      <c r="T31" s="222"/>
      <c r="U31" s="226"/>
      <c r="V31" s="70" t="str">
        <f t="shared" ref="V31:V61" si="7">IF($V$30="","",$V$30)</f>
        <v/>
      </c>
      <c r="W31" s="71"/>
    </row>
    <row r="32" spans="1:28" ht="22.5" customHeight="1" x14ac:dyDescent="0.35">
      <c r="A32" s="342" t="e">
        <f t="shared" si="1"/>
        <v>#VALUE!</v>
      </c>
      <c r="C32" s="233" t="str">
        <f t="shared" si="3"/>
        <v/>
      </c>
      <c r="D32" s="230"/>
      <c r="E32" s="61"/>
      <c r="F32" s="61"/>
      <c r="G32" s="62" t="str">
        <f t="shared" si="0"/>
        <v/>
      </c>
      <c r="H32" s="64"/>
      <c r="I32" s="63" t="str">
        <f t="shared" si="2"/>
        <v/>
      </c>
      <c r="J32" s="64"/>
      <c r="K32" s="222"/>
      <c r="L32" s="226"/>
      <c r="M32" s="66" t="str">
        <f t="shared" si="4"/>
        <v/>
      </c>
      <c r="O32" s="233" t="str">
        <f t="shared" si="5"/>
        <v/>
      </c>
      <c r="P32" s="230"/>
      <c r="Q32" s="72"/>
      <c r="R32" s="64"/>
      <c r="S32" s="238" t="str">
        <f t="shared" si="6"/>
        <v/>
      </c>
      <c r="T32" s="222"/>
      <c r="U32" s="226"/>
      <c r="V32" s="70" t="str">
        <f t="shared" si="7"/>
        <v/>
      </c>
      <c r="W32" s="71"/>
    </row>
    <row r="33" spans="1:35" ht="22.5" customHeight="1" x14ac:dyDescent="0.35">
      <c r="A33" s="342" t="e">
        <f t="shared" si="1"/>
        <v>#VALUE!</v>
      </c>
      <c r="C33" s="233" t="str">
        <f t="shared" si="3"/>
        <v/>
      </c>
      <c r="D33" s="230"/>
      <c r="E33" s="61"/>
      <c r="F33" s="61"/>
      <c r="G33" s="62" t="str">
        <f t="shared" si="0"/>
        <v/>
      </c>
      <c r="H33" s="64"/>
      <c r="I33" s="63" t="str">
        <f t="shared" si="2"/>
        <v/>
      </c>
      <c r="J33" s="64"/>
      <c r="K33" s="222"/>
      <c r="L33" s="226"/>
      <c r="M33" s="66" t="str">
        <f t="shared" si="4"/>
        <v/>
      </c>
      <c r="O33" s="233" t="str">
        <f t="shared" si="5"/>
        <v/>
      </c>
      <c r="P33" s="230"/>
      <c r="Q33" s="72"/>
      <c r="R33" s="64"/>
      <c r="S33" s="238" t="str">
        <f t="shared" si="6"/>
        <v/>
      </c>
      <c r="T33" s="222"/>
      <c r="U33" s="226"/>
      <c r="V33" s="70" t="str">
        <f t="shared" si="7"/>
        <v/>
      </c>
      <c r="W33" s="71"/>
    </row>
    <row r="34" spans="1:35" ht="22.5" customHeight="1" x14ac:dyDescent="0.35">
      <c r="A34" s="342" t="e">
        <f t="shared" si="1"/>
        <v>#VALUE!</v>
      </c>
      <c r="C34" s="233" t="str">
        <f t="shared" si="3"/>
        <v/>
      </c>
      <c r="D34" s="230"/>
      <c r="E34" s="61"/>
      <c r="F34" s="61"/>
      <c r="G34" s="62" t="str">
        <f t="shared" si="0"/>
        <v/>
      </c>
      <c r="H34" s="64"/>
      <c r="I34" s="63" t="str">
        <f t="shared" si="2"/>
        <v/>
      </c>
      <c r="J34" s="64"/>
      <c r="K34" s="222"/>
      <c r="L34" s="226"/>
      <c r="M34" s="66" t="str">
        <f t="shared" si="4"/>
        <v/>
      </c>
      <c r="O34" s="233" t="str">
        <f t="shared" si="5"/>
        <v/>
      </c>
      <c r="P34" s="230"/>
      <c r="Q34" s="72"/>
      <c r="R34" s="64"/>
      <c r="S34" s="238" t="str">
        <f t="shared" si="6"/>
        <v/>
      </c>
      <c r="T34" s="222"/>
      <c r="U34" s="226"/>
      <c r="V34" s="70" t="str">
        <f t="shared" si="7"/>
        <v/>
      </c>
      <c r="W34" s="71"/>
    </row>
    <row r="35" spans="1:35" ht="22.5" customHeight="1" x14ac:dyDescent="0.35">
      <c r="A35" s="342" t="e">
        <f t="shared" si="1"/>
        <v>#VALUE!</v>
      </c>
      <c r="C35" s="233" t="str">
        <f t="shared" si="3"/>
        <v/>
      </c>
      <c r="D35" s="230"/>
      <c r="E35" s="61"/>
      <c r="F35" s="61"/>
      <c r="G35" s="62" t="str">
        <f t="shared" si="0"/>
        <v/>
      </c>
      <c r="H35" s="64"/>
      <c r="I35" s="63" t="str">
        <f t="shared" si="2"/>
        <v/>
      </c>
      <c r="J35" s="64"/>
      <c r="K35" s="222"/>
      <c r="L35" s="226"/>
      <c r="M35" s="66" t="str">
        <f t="shared" si="4"/>
        <v/>
      </c>
      <c r="O35" s="233" t="str">
        <f t="shared" si="5"/>
        <v/>
      </c>
      <c r="P35" s="230"/>
      <c r="Q35" s="72"/>
      <c r="R35" s="64"/>
      <c r="S35" s="238" t="str">
        <f t="shared" si="6"/>
        <v/>
      </c>
      <c r="T35" s="222"/>
      <c r="U35" s="226"/>
      <c r="V35" s="70" t="str">
        <f t="shared" si="7"/>
        <v/>
      </c>
      <c r="W35" s="71"/>
    </row>
    <row r="36" spans="1:35" ht="22.5" customHeight="1" x14ac:dyDescent="0.35">
      <c r="A36" s="342" t="e">
        <f t="shared" si="1"/>
        <v>#VALUE!</v>
      </c>
      <c r="C36" s="233" t="str">
        <f t="shared" si="3"/>
        <v/>
      </c>
      <c r="D36" s="230"/>
      <c r="E36" s="61"/>
      <c r="F36" s="61"/>
      <c r="G36" s="62" t="str">
        <f t="shared" si="0"/>
        <v/>
      </c>
      <c r="H36" s="64"/>
      <c r="I36" s="63" t="str">
        <f t="shared" si="2"/>
        <v/>
      </c>
      <c r="J36" s="64"/>
      <c r="K36" s="222"/>
      <c r="L36" s="226"/>
      <c r="M36" s="66" t="str">
        <f t="shared" si="4"/>
        <v/>
      </c>
      <c r="O36" s="233" t="str">
        <f t="shared" si="5"/>
        <v/>
      </c>
      <c r="P36" s="230"/>
      <c r="Q36" s="72"/>
      <c r="R36" s="64"/>
      <c r="S36" s="238" t="str">
        <f t="shared" si="6"/>
        <v/>
      </c>
      <c r="T36" s="222"/>
      <c r="U36" s="226"/>
      <c r="V36" s="70" t="str">
        <f t="shared" si="7"/>
        <v/>
      </c>
      <c r="W36" s="71"/>
    </row>
    <row r="37" spans="1:35" ht="22.5" customHeight="1" x14ac:dyDescent="0.35">
      <c r="A37" s="342" t="e">
        <f t="shared" si="1"/>
        <v>#VALUE!</v>
      </c>
      <c r="C37" s="233" t="str">
        <f t="shared" si="3"/>
        <v/>
      </c>
      <c r="D37" s="230"/>
      <c r="E37" s="61"/>
      <c r="F37" s="61"/>
      <c r="G37" s="62" t="str">
        <f t="shared" si="0"/>
        <v/>
      </c>
      <c r="H37" s="64"/>
      <c r="I37" s="63" t="str">
        <f t="shared" si="2"/>
        <v/>
      </c>
      <c r="J37" s="64"/>
      <c r="K37" s="222"/>
      <c r="L37" s="226"/>
      <c r="M37" s="66" t="str">
        <f t="shared" si="4"/>
        <v/>
      </c>
      <c r="O37" s="233" t="str">
        <f t="shared" si="5"/>
        <v/>
      </c>
      <c r="P37" s="230"/>
      <c r="Q37" s="72"/>
      <c r="R37" s="64"/>
      <c r="S37" s="238" t="str">
        <f t="shared" si="6"/>
        <v/>
      </c>
      <c r="T37" s="222"/>
      <c r="U37" s="226"/>
      <c r="V37" s="70" t="str">
        <f t="shared" si="7"/>
        <v/>
      </c>
      <c r="W37" s="71"/>
    </row>
    <row r="38" spans="1:35" ht="22.5" customHeight="1" x14ac:dyDescent="0.35">
      <c r="A38" s="342" t="e">
        <f t="shared" si="1"/>
        <v>#VALUE!</v>
      </c>
      <c r="C38" s="233" t="str">
        <f t="shared" si="3"/>
        <v/>
      </c>
      <c r="D38" s="230"/>
      <c r="E38" s="61"/>
      <c r="F38" s="61"/>
      <c r="G38" s="62" t="str">
        <f t="shared" si="0"/>
        <v/>
      </c>
      <c r="H38" s="64"/>
      <c r="I38" s="63" t="str">
        <f t="shared" si="2"/>
        <v/>
      </c>
      <c r="J38" s="64"/>
      <c r="K38" s="222"/>
      <c r="L38" s="226"/>
      <c r="M38" s="66" t="str">
        <f t="shared" si="4"/>
        <v/>
      </c>
      <c r="O38" s="233" t="str">
        <f t="shared" si="5"/>
        <v/>
      </c>
      <c r="P38" s="230"/>
      <c r="Q38" s="72"/>
      <c r="R38" s="64"/>
      <c r="S38" s="238" t="str">
        <f t="shared" si="6"/>
        <v/>
      </c>
      <c r="T38" s="222"/>
      <c r="U38" s="226"/>
      <c r="V38" s="70" t="str">
        <f t="shared" si="7"/>
        <v/>
      </c>
      <c r="W38" s="71"/>
    </row>
    <row r="39" spans="1:35" ht="22.5" customHeight="1" x14ac:dyDescent="0.35">
      <c r="A39" s="342" t="e">
        <f t="shared" si="1"/>
        <v>#VALUE!</v>
      </c>
      <c r="C39" s="233" t="str">
        <f t="shared" si="3"/>
        <v/>
      </c>
      <c r="D39" s="230"/>
      <c r="E39" s="61"/>
      <c r="F39" s="61"/>
      <c r="G39" s="62" t="str">
        <f t="shared" si="0"/>
        <v/>
      </c>
      <c r="H39" s="64"/>
      <c r="I39" s="63" t="str">
        <f t="shared" si="2"/>
        <v/>
      </c>
      <c r="J39" s="64"/>
      <c r="K39" s="222"/>
      <c r="L39" s="226"/>
      <c r="M39" s="66" t="str">
        <f t="shared" si="4"/>
        <v/>
      </c>
      <c r="O39" s="233" t="str">
        <f t="shared" si="5"/>
        <v/>
      </c>
      <c r="P39" s="230"/>
      <c r="Q39" s="72"/>
      <c r="R39" s="64"/>
      <c r="S39" s="238" t="str">
        <f t="shared" si="6"/>
        <v/>
      </c>
      <c r="T39" s="222"/>
      <c r="U39" s="226"/>
      <c r="V39" s="70" t="str">
        <f t="shared" si="7"/>
        <v/>
      </c>
      <c r="W39" s="71"/>
    </row>
    <row r="40" spans="1:35" ht="22.5" customHeight="1" x14ac:dyDescent="0.35">
      <c r="A40" s="342" t="e">
        <f t="shared" si="1"/>
        <v>#VALUE!</v>
      </c>
      <c r="C40" s="233" t="str">
        <f t="shared" si="3"/>
        <v/>
      </c>
      <c r="D40" s="230"/>
      <c r="E40" s="61"/>
      <c r="F40" s="61"/>
      <c r="G40" s="62" t="str">
        <f t="shared" si="0"/>
        <v/>
      </c>
      <c r="H40" s="64"/>
      <c r="I40" s="63" t="str">
        <f t="shared" si="2"/>
        <v/>
      </c>
      <c r="J40" s="64"/>
      <c r="K40" s="222"/>
      <c r="L40" s="226"/>
      <c r="M40" s="66" t="str">
        <f t="shared" si="4"/>
        <v/>
      </c>
      <c r="O40" s="233" t="str">
        <f t="shared" si="5"/>
        <v/>
      </c>
      <c r="P40" s="230"/>
      <c r="Q40" s="72"/>
      <c r="R40" s="64"/>
      <c r="S40" s="238" t="str">
        <f t="shared" si="6"/>
        <v/>
      </c>
      <c r="T40" s="222"/>
      <c r="U40" s="226"/>
      <c r="V40" s="70" t="str">
        <f t="shared" si="7"/>
        <v/>
      </c>
      <c r="W40" s="71"/>
    </row>
    <row r="41" spans="1:35" ht="22.5" customHeight="1" x14ac:dyDescent="0.35">
      <c r="A41" s="342" t="e">
        <f t="shared" si="1"/>
        <v>#VALUE!</v>
      </c>
      <c r="C41" s="233" t="str">
        <f t="shared" si="3"/>
        <v/>
      </c>
      <c r="D41" s="230"/>
      <c r="E41" s="61"/>
      <c r="F41" s="61"/>
      <c r="G41" s="62" t="str">
        <f t="shared" si="0"/>
        <v/>
      </c>
      <c r="H41" s="64"/>
      <c r="I41" s="63" t="str">
        <f t="shared" si="2"/>
        <v/>
      </c>
      <c r="J41" s="64"/>
      <c r="K41" s="222"/>
      <c r="L41" s="226"/>
      <c r="M41" s="66" t="str">
        <f t="shared" si="4"/>
        <v/>
      </c>
      <c r="O41" s="233" t="str">
        <f t="shared" si="5"/>
        <v/>
      </c>
      <c r="P41" s="230"/>
      <c r="Q41" s="72"/>
      <c r="R41" s="64"/>
      <c r="S41" s="238" t="str">
        <f t="shared" si="6"/>
        <v/>
      </c>
      <c r="T41" s="222"/>
      <c r="U41" s="226"/>
      <c r="V41" s="70" t="str">
        <f t="shared" si="7"/>
        <v/>
      </c>
      <c r="W41" s="71"/>
    </row>
    <row r="42" spans="1:35" ht="22.5" customHeight="1" x14ac:dyDescent="0.35">
      <c r="A42" s="342" t="e">
        <f t="shared" si="1"/>
        <v>#VALUE!</v>
      </c>
      <c r="C42" s="233" t="str">
        <f t="shared" si="3"/>
        <v/>
      </c>
      <c r="D42" s="230"/>
      <c r="E42" s="61"/>
      <c r="F42" s="61"/>
      <c r="G42" s="62" t="str">
        <f t="shared" si="0"/>
        <v/>
      </c>
      <c r="H42" s="64"/>
      <c r="I42" s="63" t="str">
        <f t="shared" si="2"/>
        <v/>
      </c>
      <c r="J42" s="64"/>
      <c r="K42" s="222"/>
      <c r="L42" s="226"/>
      <c r="M42" s="66" t="str">
        <f t="shared" si="4"/>
        <v/>
      </c>
      <c r="O42" s="233" t="str">
        <f t="shared" si="5"/>
        <v/>
      </c>
      <c r="P42" s="230"/>
      <c r="Q42" s="72"/>
      <c r="R42" s="73"/>
      <c r="S42" s="238" t="str">
        <f t="shared" si="6"/>
        <v/>
      </c>
      <c r="T42" s="225"/>
      <c r="U42" s="226"/>
      <c r="V42" s="70" t="str">
        <f t="shared" si="7"/>
        <v/>
      </c>
      <c r="W42" s="71"/>
      <c r="AD42" s="74"/>
    </row>
    <row r="43" spans="1:35" ht="22.5" customHeight="1" x14ac:dyDescent="0.2">
      <c r="A43" s="342" t="e">
        <f t="shared" si="1"/>
        <v>#VALUE!</v>
      </c>
      <c r="C43" s="233" t="str">
        <f t="shared" si="3"/>
        <v/>
      </c>
      <c r="D43" s="230"/>
      <c r="E43" s="61"/>
      <c r="F43" s="61"/>
      <c r="G43" s="62" t="str">
        <f t="shared" si="0"/>
        <v/>
      </c>
      <c r="H43" s="64"/>
      <c r="I43" s="63" t="str">
        <f t="shared" si="2"/>
        <v/>
      </c>
      <c r="J43" s="64"/>
      <c r="K43" s="222"/>
      <c r="L43" s="226"/>
      <c r="M43" s="66" t="str">
        <f t="shared" si="4"/>
        <v/>
      </c>
      <c r="O43" s="233" t="str">
        <f t="shared" si="5"/>
        <v/>
      </c>
      <c r="P43" s="230"/>
      <c r="Q43" s="72"/>
      <c r="R43" s="73"/>
      <c r="S43" s="238" t="str">
        <f t="shared" si="6"/>
        <v/>
      </c>
      <c r="T43" s="225"/>
      <c r="U43" s="226"/>
      <c r="V43" s="70" t="str">
        <f t="shared" si="7"/>
        <v/>
      </c>
      <c r="W43" s="71"/>
      <c r="AH43" s="75"/>
    </row>
    <row r="44" spans="1:35" ht="22.5" customHeight="1" x14ac:dyDescent="0.35">
      <c r="A44" s="342" t="e">
        <f t="shared" si="1"/>
        <v>#VALUE!</v>
      </c>
      <c r="C44" s="233" t="str">
        <f t="shared" si="3"/>
        <v/>
      </c>
      <c r="D44" s="230"/>
      <c r="E44" s="61"/>
      <c r="F44" s="61"/>
      <c r="G44" s="62" t="str">
        <f t="shared" si="0"/>
        <v/>
      </c>
      <c r="H44" s="64"/>
      <c r="I44" s="63" t="str">
        <f t="shared" si="2"/>
        <v/>
      </c>
      <c r="J44" s="64"/>
      <c r="K44" s="222"/>
      <c r="L44" s="226"/>
      <c r="M44" s="66" t="str">
        <f t="shared" si="4"/>
        <v/>
      </c>
      <c r="O44" s="233" t="str">
        <f t="shared" si="5"/>
        <v/>
      </c>
      <c r="P44" s="230"/>
      <c r="Q44" s="72"/>
      <c r="R44" s="73"/>
      <c r="S44" s="238" t="str">
        <f t="shared" si="6"/>
        <v/>
      </c>
      <c r="T44" s="225"/>
      <c r="U44" s="226"/>
      <c r="V44" s="70" t="str">
        <f t="shared" si="7"/>
        <v/>
      </c>
      <c r="W44" s="71"/>
      <c r="AE44" s="76"/>
      <c r="AF44" s="76"/>
      <c r="AG44" s="76"/>
      <c r="AH44" s="77"/>
      <c r="AI44" s="76"/>
    </row>
    <row r="45" spans="1:35" ht="22.5" customHeight="1" x14ac:dyDescent="0.35">
      <c r="A45" s="342" t="e">
        <f t="shared" si="1"/>
        <v>#VALUE!</v>
      </c>
      <c r="C45" s="233" t="str">
        <f t="shared" si="3"/>
        <v/>
      </c>
      <c r="D45" s="230"/>
      <c r="E45" s="61"/>
      <c r="F45" s="61"/>
      <c r="G45" s="62" t="str">
        <f t="shared" si="0"/>
        <v/>
      </c>
      <c r="H45" s="64"/>
      <c r="I45" s="63" t="str">
        <f t="shared" si="2"/>
        <v/>
      </c>
      <c r="J45" s="64"/>
      <c r="K45" s="222"/>
      <c r="L45" s="226"/>
      <c r="M45" s="66" t="str">
        <f t="shared" si="4"/>
        <v/>
      </c>
      <c r="O45" s="233" t="str">
        <f t="shared" si="5"/>
        <v/>
      </c>
      <c r="P45" s="230"/>
      <c r="Q45" s="72"/>
      <c r="R45" s="73"/>
      <c r="S45" s="238" t="str">
        <f t="shared" si="6"/>
        <v/>
      </c>
      <c r="T45" s="225"/>
      <c r="U45" s="226"/>
      <c r="V45" s="70" t="str">
        <f t="shared" si="7"/>
        <v/>
      </c>
      <c r="W45" s="71"/>
      <c r="AC45" s="78"/>
      <c r="AE45" s="76"/>
      <c r="AF45" s="76"/>
      <c r="AG45" s="76"/>
      <c r="AH45" s="77"/>
      <c r="AI45" s="76"/>
    </row>
    <row r="46" spans="1:35" ht="22.5" customHeight="1" x14ac:dyDescent="0.35">
      <c r="A46" s="342" t="e">
        <f t="shared" si="1"/>
        <v>#VALUE!</v>
      </c>
      <c r="C46" s="233" t="str">
        <f t="shared" si="3"/>
        <v/>
      </c>
      <c r="D46" s="230"/>
      <c r="E46" s="61"/>
      <c r="F46" s="61"/>
      <c r="G46" s="62" t="str">
        <f t="shared" si="0"/>
        <v/>
      </c>
      <c r="H46" s="64"/>
      <c r="I46" s="63" t="str">
        <f t="shared" si="2"/>
        <v/>
      </c>
      <c r="J46" s="64"/>
      <c r="K46" s="222"/>
      <c r="L46" s="226"/>
      <c r="M46" s="66" t="str">
        <f t="shared" si="4"/>
        <v/>
      </c>
      <c r="O46" s="233" t="str">
        <f t="shared" si="5"/>
        <v/>
      </c>
      <c r="P46" s="230"/>
      <c r="Q46" s="72"/>
      <c r="R46" s="73"/>
      <c r="S46" s="238" t="str">
        <f t="shared" si="6"/>
        <v/>
      </c>
      <c r="T46" s="225"/>
      <c r="U46" s="226"/>
      <c r="V46" s="70" t="str">
        <f t="shared" si="7"/>
        <v/>
      </c>
      <c r="W46" s="71"/>
      <c r="AC46" s="79"/>
      <c r="AD46" s="24"/>
      <c r="AE46" s="80"/>
      <c r="AF46" s="78"/>
      <c r="AG46" s="81"/>
      <c r="AH46" s="82"/>
      <c r="AI46" s="78"/>
    </row>
    <row r="47" spans="1:35" ht="22.5" customHeight="1" x14ac:dyDescent="0.35">
      <c r="A47" s="342" t="e">
        <f t="shared" si="1"/>
        <v>#VALUE!</v>
      </c>
      <c r="C47" s="233" t="str">
        <f t="shared" si="3"/>
        <v/>
      </c>
      <c r="D47" s="230"/>
      <c r="E47" s="61"/>
      <c r="F47" s="61"/>
      <c r="G47" s="62" t="str">
        <f t="shared" si="0"/>
        <v/>
      </c>
      <c r="H47" s="64"/>
      <c r="I47" s="63" t="str">
        <f t="shared" si="2"/>
        <v/>
      </c>
      <c r="J47" s="64"/>
      <c r="K47" s="222"/>
      <c r="L47" s="226"/>
      <c r="M47" s="66" t="str">
        <f>IF(M$29="","",$M$29)</f>
        <v/>
      </c>
      <c r="O47" s="233" t="str">
        <f t="shared" si="5"/>
        <v/>
      </c>
      <c r="P47" s="230"/>
      <c r="Q47" s="72"/>
      <c r="R47" s="73"/>
      <c r="S47" s="238" t="str">
        <f t="shared" si="6"/>
        <v/>
      </c>
      <c r="T47" s="225"/>
      <c r="U47" s="226"/>
      <c r="V47" s="70" t="str">
        <f t="shared" si="7"/>
        <v/>
      </c>
      <c r="W47" s="71"/>
      <c r="AD47" s="24"/>
      <c r="AE47" s="80"/>
      <c r="AF47" s="78"/>
      <c r="AG47" s="81"/>
      <c r="AH47" s="82"/>
      <c r="AI47" s="78"/>
    </row>
    <row r="48" spans="1:35" ht="22.5" customHeight="1" x14ac:dyDescent="0.35">
      <c r="A48" s="342" t="e">
        <f t="shared" si="1"/>
        <v>#VALUE!</v>
      </c>
      <c r="C48" s="233" t="str">
        <f t="shared" si="3"/>
        <v/>
      </c>
      <c r="D48" s="230"/>
      <c r="E48" s="61"/>
      <c r="F48" s="61"/>
      <c r="G48" s="62" t="str">
        <f t="shared" si="0"/>
        <v/>
      </c>
      <c r="H48" s="64"/>
      <c r="I48" s="63" t="str">
        <f t="shared" si="2"/>
        <v/>
      </c>
      <c r="J48" s="64"/>
      <c r="K48" s="222"/>
      <c r="L48" s="226"/>
      <c r="M48" s="66" t="str">
        <f t="shared" ref="M48:M61" si="8">IF(M$29="","",$M$29)</f>
        <v/>
      </c>
      <c r="O48" s="233" t="str">
        <f t="shared" si="5"/>
        <v/>
      </c>
      <c r="P48" s="230"/>
      <c r="Q48" s="72"/>
      <c r="R48" s="73"/>
      <c r="S48" s="238" t="str">
        <f t="shared" si="6"/>
        <v/>
      </c>
      <c r="T48" s="225"/>
      <c r="U48" s="226"/>
      <c r="V48" s="70" t="str">
        <f t="shared" si="7"/>
        <v/>
      </c>
      <c r="W48" s="71"/>
      <c r="AD48" s="24"/>
      <c r="AE48" s="80"/>
      <c r="AF48" s="78"/>
      <c r="AG48" s="81"/>
      <c r="AH48" s="82"/>
      <c r="AI48" s="78"/>
    </row>
    <row r="49" spans="1:35" ht="22.5" customHeight="1" x14ac:dyDescent="0.35">
      <c r="A49" s="342" t="e">
        <f t="shared" si="1"/>
        <v>#VALUE!</v>
      </c>
      <c r="C49" s="233" t="str">
        <f t="shared" si="3"/>
        <v/>
      </c>
      <c r="D49" s="230"/>
      <c r="E49" s="61"/>
      <c r="F49" s="61"/>
      <c r="G49" s="62" t="str">
        <f t="shared" si="0"/>
        <v/>
      </c>
      <c r="H49" s="64"/>
      <c r="I49" s="63" t="str">
        <f t="shared" si="2"/>
        <v/>
      </c>
      <c r="J49" s="64"/>
      <c r="K49" s="222"/>
      <c r="L49" s="226"/>
      <c r="M49" s="66" t="str">
        <f t="shared" si="8"/>
        <v/>
      </c>
      <c r="O49" s="233" t="str">
        <f t="shared" si="5"/>
        <v/>
      </c>
      <c r="P49" s="230"/>
      <c r="Q49" s="83"/>
      <c r="R49" s="73"/>
      <c r="S49" s="238" t="str">
        <f t="shared" si="6"/>
        <v/>
      </c>
      <c r="T49" s="225"/>
      <c r="U49" s="226"/>
      <c r="V49" s="70" t="str">
        <f t="shared" si="7"/>
        <v/>
      </c>
      <c r="W49" s="71"/>
      <c r="AD49" s="24"/>
      <c r="AE49" s="80"/>
      <c r="AF49" s="78"/>
      <c r="AG49" s="81"/>
      <c r="AH49" s="82"/>
      <c r="AI49" s="78"/>
    </row>
    <row r="50" spans="1:35" ht="22.5" customHeight="1" x14ac:dyDescent="0.35">
      <c r="A50" s="342" t="e">
        <f t="shared" si="1"/>
        <v>#VALUE!</v>
      </c>
      <c r="C50" s="233" t="str">
        <f t="shared" si="3"/>
        <v/>
      </c>
      <c r="D50" s="230"/>
      <c r="E50" s="61"/>
      <c r="F50" s="61"/>
      <c r="G50" s="62" t="str">
        <f t="shared" si="0"/>
        <v/>
      </c>
      <c r="H50" s="64"/>
      <c r="I50" s="63" t="str">
        <f t="shared" si="2"/>
        <v/>
      </c>
      <c r="J50" s="64"/>
      <c r="K50" s="222"/>
      <c r="L50" s="226"/>
      <c r="M50" s="66" t="str">
        <f t="shared" si="8"/>
        <v/>
      </c>
      <c r="O50" s="233" t="str">
        <f t="shared" si="5"/>
        <v/>
      </c>
      <c r="P50" s="230"/>
      <c r="Q50" s="83"/>
      <c r="R50" s="73"/>
      <c r="S50" s="238" t="str">
        <f t="shared" si="6"/>
        <v/>
      </c>
      <c r="T50" s="225"/>
      <c r="U50" s="226"/>
      <c r="V50" s="70" t="str">
        <f t="shared" si="7"/>
        <v/>
      </c>
      <c r="W50" s="71"/>
      <c r="AD50" s="24"/>
      <c r="AE50" s="80"/>
      <c r="AF50" s="78"/>
      <c r="AG50" s="81"/>
      <c r="AH50" s="82"/>
      <c r="AI50" s="78"/>
    </row>
    <row r="51" spans="1:35" ht="22.5" customHeight="1" x14ac:dyDescent="0.35">
      <c r="A51" s="342" t="e">
        <f t="shared" si="1"/>
        <v>#VALUE!</v>
      </c>
      <c r="C51" s="233" t="str">
        <f t="shared" si="3"/>
        <v/>
      </c>
      <c r="D51" s="230"/>
      <c r="E51" s="61"/>
      <c r="F51" s="61"/>
      <c r="G51" s="62" t="str">
        <f t="shared" si="0"/>
        <v/>
      </c>
      <c r="H51" s="64"/>
      <c r="I51" s="63" t="str">
        <f t="shared" si="2"/>
        <v/>
      </c>
      <c r="J51" s="64"/>
      <c r="K51" s="222"/>
      <c r="L51" s="226"/>
      <c r="M51" s="66" t="str">
        <f t="shared" si="8"/>
        <v/>
      </c>
      <c r="O51" s="233" t="str">
        <f t="shared" si="5"/>
        <v/>
      </c>
      <c r="P51" s="230"/>
      <c r="Q51" s="83"/>
      <c r="R51" s="73"/>
      <c r="S51" s="238" t="str">
        <f t="shared" si="6"/>
        <v/>
      </c>
      <c r="T51" s="225"/>
      <c r="U51" s="226"/>
      <c r="V51" s="70" t="str">
        <f t="shared" si="7"/>
        <v/>
      </c>
      <c r="W51" s="71"/>
      <c r="AD51" s="24"/>
      <c r="AE51" s="80"/>
      <c r="AF51" s="78"/>
      <c r="AG51" s="81"/>
      <c r="AH51" s="82"/>
      <c r="AI51" s="78"/>
    </row>
    <row r="52" spans="1:35" ht="22.5" customHeight="1" x14ac:dyDescent="0.35">
      <c r="A52" s="342" t="e">
        <f t="shared" si="1"/>
        <v>#VALUE!</v>
      </c>
      <c r="C52" s="233" t="str">
        <f t="shared" si="3"/>
        <v/>
      </c>
      <c r="D52" s="230"/>
      <c r="E52" s="61"/>
      <c r="F52" s="61"/>
      <c r="G52" s="62" t="str">
        <f t="shared" si="0"/>
        <v/>
      </c>
      <c r="H52" s="64"/>
      <c r="I52" s="63" t="str">
        <f t="shared" si="2"/>
        <v/>
      </c>
      <c r="J52" s="64"/>
      <c r="K52" s="222"/>
      <c r="L52" s="226"/>
      <c r="M52" s="66" t="str">
        <f t="shared" si="8"/>
        <v/>
      </c>
      <c r="O52" s="233" t="str">
        <f t="shared" si="5"/>
        <v/>
      </c>
      <c r="P52" s="230"/>
      <c r="Q52" s="83"/>
      <c r="R52" s="73"/>
      <c r="S52" s="238" t="str">
        <f t="shared" si="6"/>
        <v/>
      </c>
      <c r="T52" s="225"/>
      <c r="U52" s="226"/>
      <c r="V52" s="70" t="str">
        <f t="shared" si="7"/>
        <v/>
      </c>
      <c r="W52" s="71"/>
      <c r="AD52" s="24"/>
      <c r="AE52" s="80"/>
      <c r="AF52" s="78"/>
      <c r="AG52" s="81"/>
      <c r="AH52" s="82"/>
      <c r="AI52" s="78"/>
    </row>
    <row r="53" spans="1:35" ht="22.5" customHeight="1" x14ac:dyDescent="0.35">
      <c r="A53" s="342" t="e">
        <f t="shared" si="1"/>
        <v>#VALUE!</v>
      </c>
      <c r="C53" s="233" t="str">
        <f t="shared" si="3"/>
        <v/>
      </c>
      <c r="D53" s="230"/>
      <c r="E53" s="61"/>
      <c r="F53" s="61"/>
      <c r="G53" s="62" t="str">
        <f t="shared" si="0"/>
        <v/>
      </c>
      <c r="H53" s="64"/>
      <c r="I53" s="63" t="str">
        <f t="shared" si="2"/>
        <v/>
      </c>
      <c r="J53" s="64"/>
      <c r="K53" s="222"/>
      <c r="L53" s="226"/>
      <c r="M53" s="66" t="str">
        <f t="shared" si="8"/>
        <v/>
      </c>
      <c r="O53" s="233" t="str">
        <f t="shared" si="5"/>
        <v/>
      </c>
      <c r="P53" s="230"/>
      <c r="Q53" s="83"/>
      <c r="R53" s="73"/>
      <c r="S53" s="238" t="str">
        <f t="shared" si="6"/>
        <v/>
      </c>
      <c r="T53" s="225"/>
      <c r="U53" s="226"/>
      <c r="V53" s="70" t="str">
        <f t="shared" si="7"/>
        <v/>
      </c>
      <c r="W53" s="71"/>
      <c r="Z53" s="24"/>
      <c r="AA53" s="40"/>
      <c r="AD53" s="24"/>
      <c r="AE53" s="80"/>
      <c r="AF53" s="78"/>
      <c r="AG53" s="81"/>
      <c r="AH53" s="82"/>
      <c r="AI53" s="78"/>
    </row>
    <row r="54" spans="1:35" ht="22.5" customHeight="1" x14ac:dyDescent="0.35">
      <c r="A54" s="342" t="e">
        <f t="shared" si="1"/>
        <v>#VALUE!</v>
      </c>
      <c r="C54" s="233" t="str">
        <f t="shared" si="3"/>
        <v/>
      </c>
      <c r="D54" s="230"/>
      <c r="E54" s="61"/>
      <c r="F54" s="61"/>
      <c r="G54" s="62" t="str">
        <f t="shared" si="0"/>
        <v/>
      </c>
      <c r="H54" s="64"/>
      <c r="I54" s="63" t="str">
        <f t="shared" si="2"/>
        <v/>
      </c>
      <c r="J54" s="64"/>
      <c r="K54" s="222"/>
      <c r="L54" s="226"/>
      <c r="M54" s="66" t="str">
        <f t="shared" si="8"/>
        <v/>
      </c>
      <c r="O54" s="233" t="str">
        <f t="shared" si="5"/>
        <v/>
      </c>
      <c r="P54" s="230"/>
      <c r="Q54" s="83"/>
      <c r="R54" s="73"/>
      <c r="S54" s="238" t="str">
        <f t="shared" si="6"/>
        <v/>
      </c>
      <c r="T54" s="225"/>
      <c r="U54" s="226"/>
      <c r="V54" s="70" t="str">
        <f t="shared" si="7"/>
        <v/>
      </c>
      <c r="W54" s="71"/>
      <c r="Z54" s="24"/>
      <c r="AA54" s="40"/>
      <c r="AD54" s="24"/>
      <c r="AE54" s="80"/>
      <c r="AF54" s="78"/>
      <c r="AG54" s="81"/>
      <c r="AH54" s="82"/>
      <c r="AI54" s="78"/>
    </row>
    <row r="55" spans="1:35" ht="22.5" customHeight="1" x14ac:dyDescent="0.35">
      <c r="A55" s="342" t="e">
        <f t="shared" si="1"/>
        <v>#VALUE!</v>
      </c>
      <c r="C55" s="233" t="str">
        <f t="shared" si="3"/>
        <v/>
      </c>
      <c r="D55" s="230"/>
      <c r="E55" s="61"/>
      <c r="F55" s="61"/>
      <c r="G55" s="62" t="str">
        <f t="shared" si="0"/>
        <v/>
      </c>
      <c r="H55" s="64"/>
      <c r="I55" s="63" t="str">
        <f t="shared" si="2"/>
        <v/>
      </c>
      <c r="J55" s="64"/>
      <c r="K55" s="222"/>
      <c r="L55" s="226"/>
      <c r="M55" s="66" t="str">
        <f t="shared" si="8"/>
        <v/>
      </c>
      <c r="O55" s="233" t="str">
        <f t="shared" si="5"/>
        <v/>
      </c>
      <c r="P55" s="230"/>
      <c r="Q55" s="83"/>
      <c r="R55" s="73"/>
      <c r="S55" s="238" t="str">
        <f t="shared" si="6"/>
        <v/>
      </c>
      <c r="T55" s="225"/>
      <c r="U55" s="226"/>
      <c r="V55" s="70" t="str">
        <f t="shared" si="7"/>
        <v/>
      </c>
      <c r="W55" s="71"/>
      <c r="AD55" s="24"/>
      <c r="AE55" s="80"/>
      <c r="AF55" s="78"/>
      <c r="AG55" s="81"/>
      <c r="AH55" s="82"/>
      <c r="AI55" s="78"/>
    </row>
    <row r="56" spans="1:35" ht="22.5" customHeight="1" x14ac:dyDescent="0.35">
      <c r="A56" s="342" t="e">
        <f t="shared" si="1"/>
        <v>#VALUE!</v>
      </c>
      <c r="C56" s="233" t="str">
        <f t="shared" si="3"/>
        <v/>
      </c>
      <c r="D56" s="230"/>
      <c r="E56" s="61"/>
      <c r="F56" s="61"/>
      <c r="G56" s="62" t="str">
        <f t="shared" si="0"/>
        <v/>
      </c>
      <c r="H56" s="64"/>
      <c r="I56" s="63" t="str">
        <f t="shared" si="2"/>
        <v/>
      </c>
      <c r="J56" s="64"/>
      <c r="K56" s="222"/>
      <c r="L56" s="226"/>
      <c r="M56" s="66" t="str">
        <f t="shared" si="8"/>
        <v/>
      </c>
      <c r="O56" s="233" t="str">
        <f t="shared" si="5"/>
        <v/>
      </c>
      <c r="P56" s="230"/>
      <c r="Q56" s="83"/>
      <c r="R56" s="73"/>
      <c r="S56" s="238" t="str">
        <f t="shared" si="6"/>
        <v/>
      </c>
      <c r="T56" s="225"/>
      <c r="U56" s="226"/>
      <c r="V56" s="70" t="str">
        <f t="shared" si="7"/>
        <v/>
      </c>
      <c r="W56" s="71"/>
      <c r="Z56" s="24"/>
      <c r="AD56" s="24"/>
      <c r="AE56" s="80"/>
      <c r="AF56" s="78"/>
      <c r="AG56" s="81"/>
      <c r="AH56" s="82"/>
      <c r="AI56" s="78"/>
    </row>
    <row r="57" spans="1:35" ht="22.5" customHeight="1" x14ac:dyDescent="0.35">
      <c r="A57" s="342" t="e">
        <f t="shared" si="1"/>
        <v>#VALUE!</v>
      </c>
      <c r="C57" s="233" t="str">
        <f t="shared" si="3"/>
        <v/>
      </c>
      <c r="D57" s="230"/>
      <c r="E57" s="61"/>
      <c r="F57" s="61"/>
      <c r="G57" s="62" t="str">
        <f t="shared" si="0"/>
        <v/>
      </c>
      <c r="H57" s="64"/>
      <c r="I57" s="63" t="str">
        <f t="shared" si="2"/>
        <v/>
      </c>
      <c r="J57" s="64"/>
      <c r="K57" s="222"/>
      <c r="L57" s="226"/>
      <c r="M57" s="66" t="str">
        <f t="shared" si="8"/>
        <v/>
      </c>
      <c r="O57" s="233" t="str">
        <f t="shared" si="5"/>
        <v/>
      </c>
      <c r="P57" s="230"/>
      <c r="Q57" s="83"/>
      <c r="R57" s="73"/>
      <c r="S57" s="238" t="str">
        <f t="shared" si="6"/>
        <v/>
      </c>
      <c r="T57" s="225"/>
      <c r="U57" s="226"/>
      <c r="V57" s="70" t="str">
        <f t="shared" si="7"/>
        <v/>
      </c>
      <c r="W57" s="71"/>
      <c r="Z57" s="24"/>
      <c r="AA57" s="84"/>
      <c r="AD57" s="24"/>
      <c r="AE57" s="80"/>
      <c r="AF57" s="78"/>
      <c r="AG57" s="81"/>
      <c r="AH57" s="82"/>
      <c r="AI57" s="78"/>
    </row>
    <row r="58" spans="1:35" ht="22.5" customHeight="1" x14ac:dyDescent="0.35">
      <c r="A58" s="342" t="e">
        <f t="shared" si="1"/>
        <v>#VALUE!</v>
      </c>
      <c r="C58" s="233" t="str">
        <f t="shared" si="3"/>
        <v/>
      </c>
      <c r="D58" s="230"/>
      <c r="E58" s="61"/>
      <c r="F58" s="61"/>
      <c r="G58" s="62" t="str">
        <f t="shared" si="0"/>
        <v/>
      </c>
      <c r="H58" s="64"/>
      <c r="I58" s="63" t="str">
        <f t="shared" si="2"/>
        <v/>
      </c>
      <c r="J58" s="64"/>
      <c r="K58" s="222"/>
      <c r="L58" s="226"/>
      <c r="M58" s="66" t="str">
        <f t="shared" si="8"/>
        <v/>
      </c>
      <c r="O58" s="233" t="str">
        <f t="shared" si="5"/>
        <v/>
      </c>
      <c r="P58" s="230"/>
      <c r="Q58" s="72"/>
      <c r="R58" s="64"/>
      <c r="S58" s="238" t="str">
        <f t="shared" si="6"/>
        <v/>
      </c>
      <c r="T58" s="222"/>
      <c r="U58" s="226"/>
      <c r="V58" s="70" t="str">
        <f t="shared" si="7"/>
        <v/>
      </c>
      <c r="W58" s="71"/>
      <c r="AD58" s="24"/>
      <c r="AE58" s="80"/>
      <c r="AF58" s="78"/>
      <c r="AG58" s="81"/>
      <c r="AH58" s="82"/>
      <c r="AI58" s="78"/>
    </row>
    <row r="59" spans="1:35" ht="22.5" customHeight="1" x14ac:dyDescent="0.35">
      <c r="A59" s="342" t="e">
        <f t="shared" si="1"/>
        <v>#VALUE!</v>
      </c>
      <c r="C59" s="233" t="str">
        <f t="shared" si="3"/>
        <v/>
      </c>
      <c r="D59" s="230"/>
      <c r="E59" s="61"/>
      <c r="F59" s="61"/>
      <c r="G59" s="62" t="str">
        <f t="shared" si="0"/>
        <v/>
      </c>
      <c r="H59" s="64"/>
      <c r="I59" s="63" t="str">
        <f t="shared" si="2"/>
        <v/>
      </c>
      <c r="J59" s="64"/>
      <c r="K59" s="222"/>
      <c r="L59" s="226"/>
      <c r="M59" s="66" t="str">
        <f t="shared" si="8"/>
        <v/>
      </c>
      <c r="O59" s="233" t="str">
        <f t="shared" si="5"/>
        <v/>
      </c>
      <c r="P59" s="230"/>
      <c r="Q59" s="72"/>
      <c r="R59" s="64"/>
      <c r="S59" s="238" t="str">
        <f t="shared" si="6"/>
        <v/>
      </c>
      <c r="T59" s="222"/>
      <c r="U59" s="226"/>
      <c r="V59" s="70" t="str">
        <f t="shared" si="7"/>
        <v/>
      </c>
      <c r="W59" s="71"/>
      <c r="AD59" s="24"/>
      <c r="AE59" s="80"/>
      <c r="AF59" s="78"/>
      <c r="AG59" s="81"/>
      <c r="AH59" s="82"/>
      <c r="AI59" s="78"/>
    </row>
    <row r="60" spans="1:35" ht="22.5" customHeight="1" thickBot="1" x14ac:dyDescent="0.4">
      <c r="A60" s="342" t="e">
        <f t="shared" si="1"/>
        <v>#VALUE!</v>
      </c>
      <c r="C60" s="234" t="str">
        <f t="shared" si="3"/>
        <v/>
      </c>
      <c r="D60" s="230"/>
      <c r="E60" s="61"/>
      <c r="F60" s="61"/>
      <c r="G60" s="343" t="str">
        <f t="shared" si="0"/>
        <v/>
      </c>
      <c r="H60" s="73"/>
      <c r="I60" s="63" t="str">
        <f t="shared" si="2"/>
        <v/>
      </c>
      <c r="J60" s="64"/>
      <c r="K60" s="222"/>
      <c r="L60" s="226"/>
      <c r="M60" s="66" t="str">
        <f t="shared" si="8"/>
        <v/>
      </c>
      <c r="O60" s="234" t="str">
        <f t="shared" si="5"/>
        <v/>
      </c>
      <c r="P60" s="230"/>
      <c r="Q60" s="72"/>
      <c r="R60" s="73"/>
      <c r="S60" s="238" t="str">
        <f t="shared" si="6"/>
        <v/>
      </c>
      <c r="T60" s="222"/>
      <c r="U60" s="226"/>
      <c r="V60" s="70" t="str">
        <f t="shared" si="7"/>
        <v/>
      </c>
      <c r="W60" s="71"/>
      <c r="Z60" s="14"/>
      <c r="AA60" s="85"/>
      <c r="AD60" s="24"/>
      <c r="AE60" s="80"/>
      <c r="AF60" s="78"/>
      <c r="AG60" s="81"/>
      <c r="AH60" s="82"/>
      <c r="AI60" s="78"/>
    </row>
    <row r="61" spans="1:35" ht="22.5" customHeight="1" thickBot="1" x14ac:dyDescent="0.4">
      <c r="C61" s="232" t="s">
        <v>81</v>
      </c>
      <c r="D61" s="86" t="str">
        <f>IF(D29="","",INDEX(D29:D60,MATCH(MAX(C29:C60),C29:C60,0)))</f>
        <v/>
      </c>
      <c r="E61" s="87" t="s">
        <v>25</v>
      </c>
      <c r="F61" s="88" t="str">
        <f>IF(F29="","",INDEX(F29:F60,MATCH(MAX(C29:C60),C29:C60,0)))</f>
        <v/>
      </c>
      <c r="G61" s="208" t="s">
        <v>323</v>
      </c>
      <c r="H61" s="208" t="s">
        <v>196</v>
      </c>
      <c r="I61" s="411" t="str">
        <f>IF(IF(J11=AI4,SUM(I29:I60),SUM(J29:J60))&lt;&gt;0,IF(J11=AI4,SUM(I29:I60),SUM(J29:J60)),"")</f>
        <v/>
      </c>
      <c r="J61" s="412"/>
      <c r="K61" s="89" t="str">
        <f>IF(SUM(K29:K60)&lt;&gt;0,SUM(K29:K60),"")</f>
        <v/>
      </c>
      <c r="L61" s="90" t="str">
        <f>IF(SUM(L29:L60)&lt;&gt;0,SUM(L29:L60),"")</f>
        <v/>
      </c>
      <c r="M61" s="227" t="str">
        <f t="shared" si="8"/>
        <v/>
      </c>
      <c r="O61" s="232" t="s">
        <v>81</v>
      </c>
      <c r="P61" s="92" t="str">
        <f>IF(P30="","",INDEX(P30:P60,MATCH(MAX(O30:O60),O30:O60,0)))</f>
        <v/>
      </c>
      <c r="Q61" s="93" t="str">
        <f>IF(Q30="","",INDEX(Q30:Q60,MATCH(MAX(O30:O60),O30:O60,0)))</f>
        <v/>
      </c>
      <c r="R61" s="208" t="s">
        <v>196</v>
      </c>
      <c r="S61" s="237" t="str">
        <f>IF(COUNTIF(S30:S60,"&lt;0")&gt;0,"",IF(SUM(S30:S60)&lt;&gt;0,SUM(S30:S60),""))</f>
        <v/>
      </c>
      <c r="T61" s="89" t="str">
        <f>IF(SUM(T30:T60)&lt;&gt;0,SUM(T30:T60),"")</f>
        <v/>
      </c>
      <c r="U61" s="94" t="str">
        <f>IF(SUM(U29:U60)&lt;&gt;0,SUM(U29:U60),"")</f>
        <v/>
      </c>
      <c r="V61" s="91" t="str">
        <f t="shared" si="7"/>
        <v/>
      </c>
      <c r="W61" s="71"/>
      <c r="Z61" s="24"/>
      <c r="AD61" s="24"/>
      <c r="AE61" s="80"/>
      <c r="AF61" s="78"/>
      <c r="AG61" s="81"/>
      <c r="AH61" s="82"/>
      <c r="AI61" s="78"/>
    </row>
    <row r="62" spans="1:35" ht="22.5" customHeight="1" x14ac:dyDescent="0.35">
      <c r="S62" s="239" t="str">
        <f>IF(COUNTIF(S30:S60,"&lt;0")&gt;0,"手引きを確認の上、読み取り値を修正してください","")</f>
        <v/>
      </c>
      <c r="T62" s="24"/>
      <c r="U62" s="24"/>
      <c r="V62" s="24"/>
      <c r="W62" s="71"/>
      <c r="Z62" s="24"/>
      <c r="AD62" s="24"/>
      <c r="AE62" s="80"/>
      <c r="AF62" s="78"/>
      <c r="AG62" s="81"/>
      <c r="AH62" s="82"/>
      <c r="AI62" s="78"/>
    </row>
    <row r="63" spans="1:35" ht="22.5" customHeight="1" x14ac:dyDescent="0.35">
      <c r="T63" s="24"/>
      <c r="U63" s="24"/>
      <c r="V63" s="24"/>
      <c r="W63" s="24"/>
      <c r="Z63" s="24"/>
      <c r="AD63" s="24"/>
      <c r="AE63" s="80"/>
      <c r="AF63" s="78"/>
      <c r="AG63" s="81"/>
      <c r="AH63" s="82"/>
      <c r="AI63" s="78"/>
    </row>
    <row r="64" spans="1:35" ht="22.5" customHeight="1" x14ac:dyDescent="0.35">
      <c r="T64" s="24"/>
      <c r="U64" s="24"/>
      <c r="V64" s="24"/>
      <c r="W64" s="24"/>
      <c r="AD64" s="24"/>
      <c r="AE64" s="80"/>
      <c r="AF64" s="78"/>
      <c r="AG64" s="81"/>
      <c r="AH64" s="82"/>
      <c r="AI64" s="78"/>
    </row>
    <row r="65" spans="20:35" ht="22.5" customHeight="1" x14ac:dyDescent="0.35">
      <c r="T65" s="24"/>
      <c r="U65" s="24"/>
      <c r="V65" s="24"/>
      <c r="W65" s="24"/>
      <c r="AD65" s="24"/>
      <c r="AE65" s="80"/>
      <c r="AF65" s="78"/>
      <c r="AG65" s="81"/>
      <c r="AH65" s="82"/>
      <c r="AI65" s="78"/>
    </row>
    <row r="66" spans="20:35" ht="22.5" customHeight="1" x14ac:dyDescent="0.35">
      <c r="T66" s="24"/>
      <c r="U66" s="24"/>
      <c r="V66" s="24"/>
      <c r="W66" s="24"/>
      <c r="AD66" s="24"/>
      <c r="AE66" s="80"/>
      <c r="AF66" s="78"/>
      <c r="AG66" s="81"/>
      <c r="AH66" s="82"/>
      <c r="AI66" s="78"/>
    </row>
    <row r="67" spans="20:35" ht="22.5" customHeight="1" x14ac:dyDescent="0.35">
      <c r="Z67" s="24"/>
      <c r="AD67" s="24"/>
      <c r="AE67" s="80"/>
      <c r="AF67" s="78"/>
      <c r="AG67" s="81"/>
      <c r="AH67" s="82"/>
      <c r="AI67" s="78"/>
    </row>
    <row r="68" spans="20:35" ht="22.5" customHeight="1" x14ac:dyDescent="0.35">
      <c r="Z68" s="24"/>
      <c r="AA68" s="95"/>
      <c r="AD68" s="77"/>
      <c r="AE68" s="80"/>
      <c r="AF68" s="78"/>
      <c r="AH68" s="96"/>
      <c r="AI68" s="97"/>
    </row>
    <row r="69" spans="20:35" ht="22.5" customHeight="1" x14ac:dyDescent="0.35"/>
    <row r="70" spans="20:35" ht="22.5" customHeight="1" x14ac:dyDescent="0.35">
      <c r="T70" s="24"/>
      <c r="U70" s="24"/>
      <c r="V70" s="24"/>
      <c r="W70" s="24"/>
    </row>
    <row r="71" spans="20:35" ht="22.5" customHeight="1" x14ac:dyDescent="0.35">
      <c r="T71" s="24"/>
      <c r="U71" s="24"/>
      <c r="V71" s="24"/>
      <c r="W71" s="24"/>
      <c r="Z71" s="24"/>
    </row>
    <row r="72" spans="20:35" ht="22.5" customHeight="1" x14ac:dyDescent="0.35">
      <c r="T72" s="24"/>
      <c r="U72" s="24"/>
      <c r="V72" s="24"/>
      <c r="W72" s="24"/>
    </row>
    <row r="73" spans="20:35" ht="22.5" customHeight="1" x14ac:dyDescent="0.35">
      <c r="T73" s="24"/>
      <c r="U73" s="24"/>
      <c r="V73" s="24"/>
      <c r="W73" s="24"/>
    </row>
    <row r="74" spans="20:35" ht="22.5" customHeight="1" x14ac:dyDescent="0.35">
      <c r="T74" s="24"/>
      <c r="U74" s="24"/>
      <c r="V74" s="24"/>
      <c r="W74" s="24"/>
      <c r="Z74" s="24"/>
    </row>
    <row r="75" spans="20:35" ht="22.5" customHeight="1" x14ac:dyDescent="0.35">
      <c r="T75" s="24"/>
      <c r="U75" s="24"/>
      <c r="V75" s="24"/>
      <c r="W75" s="24"/>
      <c r="Z75" s="24"/>
    </row>
    <row r="76" spans="20:35" ht="22.5" customHeight="1" x14ac:dyDescent="0.35">
      <c r="T76" s="24"/>
      <c r="U76" s="24"/>
      <c r="V76" s="24"/>
      <c r="W76" s="24"/>
    </row>
    <row r="77" spans="20:35" ht="18.75" customHeight="1" x14ac:dyDescent="0.35">
      <c r="T77" s="24"/>
      <c r="U77" s="24"/>
      <c r="V77" s="24"/>
      <c r="W77" s="24"/>
    </row>
    <row r="78" spans="20:35" ht="18.75" customHeight="1" x14ac:dyDescent="0.35">
      <c r="T78" s="24"/>
      <c r="U78" s="24"/>
      <c r="V78" s="24"/>
      <c r="W78" s="24"/>
    </row>
    <row r="79" spans="20:35" ht="18.75" customHeight="1" x14ac:dyDescent="0.35">
      <c r="T79" s="24"/>
      <c r="U79" s="24"/>
      <c r="V79" s="24"/>
      <c r="W79" s="24"/>
    </row>
    <row r="80" spans="20:35" ht="18.75" customHeight="1" x14ac:dyDescent="0.35">
      <c r="T80" s="24"/>
      <c r="U80" s="24"/>
      <c r="V80" s="24"/>
      <c r="W80" s="24"/>
    </row>
    <row r="81" spans="20:23" ht="18.75" customHeight="1" x14ac:dyDescent="0.35">
      <c r="T81" s="24"/>
      <c r="U81" s="24"/>
      <c r="V81" s="24"/>
      <c r="W81" s="24"/>
    </row>
    <row r="82" spans="20:23" ht="18.75" customHeight="1" x14ac:dyDescent="0.35">
      <c r="T82" s="24"/>
      <c r="U82" s="24"/>
      <c r="V82" s="24"/>
      <c r="W82" s="24"/>
    </row>
    <row r="83" spans="20:23" ht="18.75" customHeight="1" x14ac:dyDescent="0.35">
      <c r="T83" s="24"/>
      <c r="U83" s="24"/>
      <c r="V83" s="24"/>
      <c r="W83" s="24"/>
    </row>
    <row r="84" spans="20:23" ht="18.75" customHeight="1" x14ac:dyDescent="0.35">
      <c r="T84" s="24"/>
      <c r="U84" s="24"/>
      <c r="V84" s="24"/>
      <c r="W84" s="24"/>
    </row>
    <row r="85" spans="20:23" ht="18.75" customHeight="1" x14ac:dyDescent="0.35">
      <c r="T85" s="24"/>
      <c r="U85" s="24"/>
      <c r="V85" s="24"/>
      <c r="W85" s="24"/>
    </row>
    <row r="86" spans="20:23" ht="18.75" customHeight="1" x14ac:dyDescent="0.35">
      <c r="T86" s="24"/>
      <c r="U86" s="24"/>
      <c r="V86" s="24"/>
      <c r="W86" s="24"/>
    </row>
    <row r="87" spans="20:23" ht="18.75" customHeight="1" x14ac:dyDescent="0.35">
      <c r="T87" s="24"/>
      <c r="U87" s="24"/>
      <c r="V87" s="24"/>
      <c r="W87" s="24"/>
    </row>
    <row r="88" spans="20:23" ht="18.75" customHeight="1" x14ac:dyDescent="0.35">
      <c r="T88" s="24"/>
      <c r="U88" s="24"/>
      <c r="V88" s="24"/>
      <c r="W88" s="24"/>
    </row>
    <row r="89" spans="20:23" ht="18.75" customHeight="1" x14ac:dyDescent="0.35">
      <c r="T89" s="24"/>
      <c r="U89" s="24"/>
      <c r="V89" s="24"/>
      <c r="W89" s="24"/>
    </row>
    <row r="90" spans="20:23" ht="18.75" customHeight="1" x14ac:dyDescent="0.35">
      <c r="T90" s="24"/>
      <c r="U90" s="24"/>
      <c r="V90" s="24"/>
      <c r="W90" s="24"/>
    </row>
    <row r="91" spans="20:23" ht="18.75" customHeight="1" x14ac:dyDescent="0.35">
      <c r="T91" s="24"/>
      <c r="U91" s="24"/>
      <c r="V91" s="24"/>
      <c r="W91" s="24"/>
    </row>
    <row r="92" spans="20:23" ht="18.75" customHeight="1" x14ac:dyDescent="0.35">
      <c r="T92" s="24"/>
      <c r="U92" s="24"/>
      <c r="V92" s="24"/>
      <c r="W92" s="24"/>
    </row>
    <row r="93" spans="20:23" ht="18.75" customHeight="1" x14ac:dyDescent="0.35">
      <c r="T93" s="24"/>
      <c r="U93" s="24"/>
      <c r="V93" s="24"/>
      <c r="W93" s="24"/>
    </row>
    <row r="94" spans="20:23" ht="18.75" customHeight="1" x14ac:dyDescent="0.35">
      <c r="T94" s="24"/>
      <c r="U94" s="24"/>
      <c r="V94" s="24"/>
      <c r="W94" s="24"/>
    </row>
    <row r="95" spans="20:23" ht="18.75" customHeight="1" x14ac:dyDescent="0.35">
      <c r="T95" s="24"/>
      <c r="U95" s="24"/>
      <c r="V95" s="24"/>
      <c r="W95" s="24"/>
    </row>
    <row r="96" spans="20:23" ht="18.75" customHeight="1" x14ac:dyDescent="0.35">
      <c r="T96" s="24"/>
      <c r="U96" s="24"/>
      <c r="V96" s="24"/>
      <c r="W96" s="24"/>
    </row>
    <row r="97" spans="20:23" ht="18.75" customHeight="1" x14ac:dyDescent="0.35">
      <c r="T97" s="24"/>
      <c r="U97" s="24"/>
      <c r="V97" s="24"/>
      <c r="W97" s="24"/>
    </row>
    <row r="98" spans="20:23" ht="18.75" customHeight="1" x14ac:dyDescent="0.35">
      <c r="T98" s="24"/>
      <c r="U98" s="24"/>
      <c r="V98" s="24"/>
      <c r="W98" s="24"/>
    </row>
    <row r="99" spans="20:23" ht="18.75" customHeight="1" x14ac:dyDescent="0.35">
      <c r="T99" s="24"/>
      <c r="U99" s="24"/>
      <c r="V99" s="24"/>
      <c r="W99" s="24"/>
    </row>
    <row r="100" spans="20:23" ht="18.75" customHeight="1" x14ac:dyDescent="0.35">
      <c r="T100" s="24"/>
      <c r="U100" s="24"/>
      <c r="V100" s="24"/>
      <c r="W100" s="24"/>
    </row>
    <row r="101" spans="20:23" ht="18.75" customHeight="1" x14ac:dyDescent="0.35">
      <c r="T101" s="24"/>
      <c r="U101" s="24"/>
      <c r="V101" s="24"/>
      <c r="W101" s="24"/>
    </row>
    <row r="102" spans="20:23" ht="18.75" customHeight="1" x14ac:dyDescent="0.35">
      <c r="T102" s="24"/>
      <c r="U102" s="24"/>
      <c r="V102" s="24"/>
      <c r="W102" s="24"/>
    </row>
    <row r="103" spans="20:23" ht="18.75" customHeight="1" x14ac:dyDescent="0.35">
      <c r="T103" s="24"/>
      <c r="U103" s="24"/>
      <c r="V103" s="24"/>
      <c r="W103" s="24"/>
    </row>
    <row r="104" spans="20:23" ht="18.75" customHeight="1" x14ac:dyDescent="0.35">
      <c r="T104" s="24"/>
      <c r="U104" s="24"/>
      <c r="V104" s="24"/>
      <c r="W104" s="24"/>
    </row>
    <row r="105" spans="20:23" ht="18.75" customHeight="1" x14ac:dyDescent="0.35">
      <c r="T105" s="24"/>
      <c r="U105" s="24"/>
      <c r="V105" s="24"/>
      <c r="W105" s="24"/>
    </row>
    <row r="106" spans="20:23" ht="18.75" customHeight="1" x14ac:dyDescent="0.35">
      <c r="T106" s="24"/>
      <c r="U106" s="24"/>
      <c r="V106" s="24"/>
      <c r="W106" s="24"/>
    </row>
    <row r="107" spans="20:23" ht="18.75" customHeight="1" x14ac:dyDescent="0.35">
      <c r="T107" s="24"/>
      <c r="U107" s="24"/>
      <c r="V107" s="24"/>
      <c r="W107" s="24"/>
    </row>
    <row r="108" spans="20:23" ht="18.75" customHeight="1" x14ac:dyDescent="0.35">
      <c r="T108" s="24"/>
      <c r="U108" s="24"/>
      <c r="V108" s="24"/>
      <c r="W108" s="24"/>
    </row>
    <row r="109" spans="20:23" ht="18.75" customHeight="1" x14ac:dyDescent="0.35">
      <c r="T109" s="24"/>
      <c r="U109" s="24"/>
      <c r="V109" s="24"/>
      <c r="W109" s="24"/>
    </row>
    <row r="110" spans="20:23" ht="18.75" customHeight="1" x14ac:dyDescent="0.35">
      <c r="T110" s="24"/>
      <c r="U110" s="24"/>
      <c r="V110" s="24"/>
      <c r="W110" s="24"/>
    </row>
    <row r="111" spans="20:23" ht="18.75" customHeight="1" x14ac:dyDescent="0.35">
      <c r="T111" s="24"/>
      <c r="U111" s="24"/>
      <c r="V111" s="24"/>
      <c r="W111" s="24"/>
    </row>
    <row r="112" spans="20:23" ht="18.75" customHeight="1" x14ac:dyDescent="0.35">
      <c r="T112" s="24"/>
      <c r="U112" s="24"/>
      <c r="V112" s="24"/>
      <c r="W112" s="24"/>
    </row>
    <row r="113" spans="20:23" ht="18.75" customHeight="1" x14ac:dyDescent="0.35">
      <c r="T113" s="24"/>
      <c r="U113" s="24"/>
      <c r="V113" s="24"/>
      <c r="W113" s="24"/>
    </row>
    <row r="114" spans="20:23" ht="18.75" customHeight="1" x14ac:dyDescent="0.35">
      <c r="T114" s="24"/>
      <c r="U114" s="24"/>
      <c r="V114" s="24"/>
      <c r="W114" s="24"/>
    </row>
    <row r="115" spans="20:23" ht="18.75" customHeight="1" x14ac:dyDescent="0.35">
      <c r="T115" s="24"/>
      <c r="U115" s="24"/>
      <c r="V115" s="24"/>
      <c r="W115" s="24"/>
    </row>
    <row r="116" spans="20:23" ht="18.75" customHeight="1" x14ac:dyDescent="0.35">
      <c r="T116" s="24"/>
      <c r="U116" s="24"/>
      <c r="V116" s="24"/>
      <c r="W116" s="24"/>
    </row>
    <row r="117" spans="20:23" ht="18.75" customHeight="1" x14ac:dyDescent="0.35">
      <c r="T117" s="24"/>
      <c r="U117" s="24"/>
      <c r="V117" s="24"/>
      <c r="W117" s="24"/>
    </row>
    <row r="118" spans="20:23" ht="18.75" customHeight="1" x14ac:dyDescent="0.35">
      <c r="T118" s="24"/>
      <c r="U118" s="24"/>
      <c r="V118" s="24"/>
      <c r="W118" s="24"/>
    </row>
    <row r="119" spans="20:23" ht="18.75" customHeight="1" x14ac:dyDescent="0.35">
      <c r="T119" s="24"/>
      <c r="U119" s="24"/>
      <c r="V119" s="24"/>
      <c r="W119" s="24"/>
    </row>
    <row r="120" spans="20:23" ht="18.75" customHeight="1" x14ac:dyDescent="0.35">
      <c r="T120" s="24"/>
      <c r="U120" s="24"/>
      <c r="V120" s="24"/>
      <c r="W120" s="24"/>
    </row>
    <row r="121" spans="20:23" ht="18.75" customHeight="1" x14ac:dyDescent="0.35">
      <c r="T121" s="24"/>
      <c r="U121" s="24"/>
      <c r="V121" s="24"/>
      <c r="W121" s="24"/>
    </row>
    <row r="122" spans="20:23" ht="18.75" customHeight="1" x14ac:dyDescent="0.35">
      <c r="T122" s="24"/>
      <c r="U122" s="24"/>
      <c r="V122" s="24"/>
      <c r="W122" s="24"/>
    </row>
    <row r="123" spans="20:23" ht="18.75" customHeight="1" x14ac:dyDescent="0.35">
      <c r="T123" s="24"/>
      <c r="U123" s="24"/>
      <c r="V123" s="24"/>
      <c r="W123" s="24"/>
    </row>
    <row r="124" spans="20:23" ht="18.75" customHeight="1" x14ac:dyDescent="0.35">
      <c r="T124" s="24"/>
      <c r="U124" s="24"/>
      <c r="V124" s="24"/>
      <c r="W124" s="24"/>
    </row>
    <row r="125" spans="20:23" ht="18.75" customHeight="1" x14ac:dyDescent="0.35">
      <c r="T125" s="24"/>
      <c r="U125" s="24"/>
      <c r="V125" s="24"/>
      <c r="W125" s="24"/>
    </row>
    <row r="126" spans="20:23" ht="18.75" customHeight="1" x14ac:dyDescent="0.35">
      <c r="T126" s="24"/>
      <c r="U126" s="24"/>
      <c r="V126" s="24"/>
      <c r="W126" s="24"/>
    </row>
    <row r="127" spans="20:23" ht="18.75" customHeight="1" x14ac:dyDescent="0.35">
      <c r="T127" s="24"/>
      <c r="U127" s="24"/>
      <c r="V127" s="24"/>
      <c r="W127" s="24"/>
    </row>
    <row r="128" spans="20:23" ht="18.75" customHeight="1" x14ac:dyDescent="0.35">
      <c r="T128" s="24"/>
      <c r="U128" s="24"/>
      <c r="V128" s="24"/>
      <c r="W128" s="24"/>
    </row>
    <row r="129" spans="20:23" ht="18.75" customHeight="1" x14ac:dyDescent="0.35">
      <c r="T129" s="24"/>
      <c r="U129" s="24"/>
      <c r="V129" s="24"/>
      <c r="W129" s="24"/>
    </row>
    <row r="130" spans="20:23" ht="18.75" customHeight="1" x14ac:dyDescent="0.35">
      <c r="T130" s="24"/>
      <c r="U130" s="24"/>
      <c r="V130" s="24"/>
      <c r="W130" s="24"/>
    </row>
    <row r="131" spans="20:23" ht="18.75" customHeight="1" x14ac:dyDescent="0.35">
      <c r="T131" s="24"/>
      <c r="U131" s="24"/>
      <c r="V131" s="24"/>
      <c r="W131" s="24"/>
    </row>
    <row r="132" spans="20:23" ht="18.75" customHeight="1" x14ac:dyDescent="0.35">
      <c r="T132" s="24"/>
      <c r="U132" s="24"/>
      <c r="V132" s="24"/>
      <c r="W132" s="24"/>
    </row>
    <row r="133" spans="20:23" ht="18.75" customHeight="1" x14ac:dyDescent="0.35">
      <c r="T133" s="24"/>
      <c r="U133" s="24"/>
      <c r="V133" s="24"/>
      <c r="W133" s="24"/>
    </row>
    <row r="134" spans="20:23" ht="18.75" customHeight="1" x14ac:dyDescent="0.35">
      <c r="T134" s="24"/>
      <c r="U134" s="24"/>
      <c r="V134" s="24"/>
      <c r="W134" s="24"/>
    </row>
    <row r="135" spans="20:23" ht="18.75" customHeight="1" x14ac:dyDescent="0.35">
      <c r="T135" s="24"/>
      <c r="U135" s="24"/>
      <c r="V135" s="24"/>
      <c r="W135" s="24"/>
    </row>
    <row r="136" spans="20:23" ht="18.75" customHeight="1" x14ac:dyDescent="0.35">
      <c r="T136" s="24"/>
      <c r="U136" s="24"/>
      <c r="V136" s="24"/>
      <c r="W136" s="24"/>
    </row>
    <row r="137" spans="20:23" ht="18.75" customHeight="1" x14ac:dyDescent="0.35">
      <c r="T137" s="24"/>
      <c r="U137" s="24"/>
      <c r="V137" s="24"/>
      <c r="W137" s="24"/>
    </row>
    <row r="138" spans="20:23" ht="18.75" customHeight="1" x14ac:dyDescent="0.35">
      <c r="T138" s="24"/>
      <c r="U138" s="24"/>
      <c r="V138" s="24"/>
      <c r="W138" s="24"/>
    </row>
    <row r="139" spans="20:23" ht="18.75" customHeight="1" x14ac:dyDescent="0.35">
      <c r="T139" s="24"/>
      <c r="U139" s="24"/>
      <c r="V139" s="24"/>
      <c r="W139" s="24"/>
    </row>
    <row r="140" spans="20:23" ht="18.75" customHeight="1" x14ac:dyDescent="0.35">
      <c r="T140" s="24"/>
      <c r="U140" s="24"/>
      <c r="V140" s="24"/>
      <c r="W140" s="24"/>
    </row>
    <row r="141" spans="20:23" ht="18.75" customHeight="1" x14ac:dyDescent="0.35">
      <c r="T141" s="24"/>
      <c r="U141" s="24"/>
      <c r="V141" s="24"/>
      <c r="W141" s="24"/>
    </row>
    <row r="142" spans="20:23" ht="18.75" customHeight="1" x14ac:dyDescent="0.35">
      <c r="T142" s="24"/>
      <c r="U142" s="24"/>
      <c r="V142" s="24"/>
      <c r="W142" s="24"/>
    </row>
    <row r="143" spans="20:23" ht="18.75" customHeight="1" x14ac:dyDescent="0.35">
      <c r="T143" s="24"/>
      <c r="U143" s="24"/>
      <c r="V143" s="24"/>
      <c r="W143" s="24"/>
    </row>
    <row r="144" spans="20:23" ht="18.75" customHeight="1" x14ac:dyDescent="0.35">
      <c r="T144" s="24"/>
      <c r="U144" s="24"/>
      <c r="V144" s="24"/>
      <c r="W144" s="24"/>
    </row>
    <row r="145" spans="20:23" ht="18.75" customHeight="1" x14ac:dyDescent="0.35">
      <c r="T145" s="24"/>
      <c r="U145" s="24"/>
      <c r="V145" s="24"/>
      <c r="W145" s="24"/>
    </row>
    <row r="146" spans="20:23" ht="18.75" customHeight="1" x14ac:dyDescent="0.35">
      <c r="T146" s="24"/>
      <c r="U146" s="24"/>
      <c r="V146" s="24"/>
      <c r="W146" s="24"/>
    </row>
    <row r="147" spans="20:23" ht="18.75" customHeight="1" x14ac:dyDescent="0.35">
      <c r="T147" s="24"/>
      <c r="U147" s="24"/>
      <c r="V147" s="24"/>
      <c r="W147" s="24"/>
    </row>
    <row r="148" spans="20:23" ht="18.75" customHeight="1" x14ac:dyDescent="0.35">
      <c r="T148" s="24"/>
      <c r="U148" s="24"/>
      <c r="V148" s="24"/>
      <c r="W148" s="24"/>
    </row>
    <row r="149" spans="20:23" ht="18.75" customHeight="1" x14ac:dyDescent="0.35">
      <c r="T149" s="24"/>
      <c r="U149" s="24"/>
      <c r="V149" s="24"/>
      <c r="W149" s="24"/>
    </row>
    <row r="150" spans="20:23" ht="18.75" customHeight="1" x14ac:dyDescent="0.35">
      <c r="T150" s="24"/>
      <c r="U150" s="24"/>
      <c r="V150" s="24"/>
      <c r="W150" s="24"/>
    </row>
    <row r="151" spans="20:23" ht="18.75" customHeight="1" x14ac:dyDescent="0.35">
      <c r="T151" s="24"/>
      <c r="U151" s="24"/>
      <c r="V151" s="24"/>
      <c r="W151" s="24"/>
    </row>
    <row r="152" spans="20:23" ht="18.75" customHeight="1" x14ac:dyDescent="0.35">
      <c r="T152" s="24"/>
      <c r="U152" s="24"/>
      <c r="V152" s="24"/>
      <c r="W152" s="24"/>
    </row>
    <row r="153" spans="20:23" ht="18.75" customHeight="1" x14ac:dyDescent="0.35">
      <c r="T153" s="24"/>
      <c r="U153" s="24"/>
      <c r="V153" s="24"/>
      <c r="W153" s="24"/>
    </row>
    <row r="154" spans="20:23" ht="18.75" customHeight="1" x14ac:dyDescent="0.35">
      <c r="T154" s="24"/>
      <c r="U154" s="24"/>
      <c r="V154" s="24"/>
      <c r="W154" s="24"/>
    </row>
    <row r="155" spans="20:23" ht="18.75" customHeight="1" x14ac:dyDescent="0.35">
      <c r="T155" s="24"/>
      <c r="U155" s="24"/>
      <c r="V155" s="24"/>
      <c r="W155" s="24"/>
    </row>
    <row r="156" spans="20:23" ht="18.75" customHeight="1" x14ac:dyDescent="0.35">
      <c r="T156" s="24"/>
      <c r="U156" s="24"/>
      <c r="V156" s="24"/>
      <c r="W156" s="24"/>
    </row>
    <row r="157" spans="20:23" ht="18.75" customHeight="1" x14ac:dyDescent="0.35">
      <c r="T157" s="24"/>
      <c r="U157" s="24"/>
      <c r="V157" s="24"/>
      <c r="W157" s="24"/>
    </row>
    <row r="158" spans="20:23" ht="18.75" customHeight="1" x14ac:dyDescent="0.35">
      <c r="T158" s="24"/>
      <c r="U158" s="24"/>
      <c r="V158" s="24"/>
      <c r="W158" s="24"/>
    </row>
    <row r="159" spans="20:23" ht="18.75" customHeight="1" x14ac:dyDescent="0.35">
      <c r="T159" s="24"/>
      <c r="U159" s="24"/>
      <c r="V159" s="24"/>
      <c r="W159" s="24"/>
    </row>
    <row r="160" spans="20:23" ht="18.75" customHeight="1" x14ac:dyDescent="0.35">
      <c r="T160" s="24"/>
      <c r="U160" s="24"/>
      <c r="V160" s="24"/>
      <c r="W160" s="24"/>
    </row>
    <row r="161" spans="20:23" ht="18.75" customHeight="1" x14ac:dyDescent="0.35">
      <c r="T161" s="24"/>
      <c r="U161" s="24"/>
      <c r="V161" s="24"/>
      <c r="W161" s="24"/>
    </row>
    <row r="162" spans="20:23" ht="18.75" customHeight="1" x14ac:dyDescent="0.35">
      <c r="T162" s="24"/>
      <c r="U162" s="24"/>
      <c r="V162" s="24"/>
      <c r="W162" s="24"/>
    </row>
    <row r="163" spans="20:23" ht="18.75" customHeight="1" x14ac:dyDescent="0.35">
      <c r="T163" s="24"/>
      <c r="U163" s="24"/>
      <c r="V163" s="24"/>
      <c r="W163" s="24"/>
    </row>
    <row r="164" spans="20:23" ht="18.75" customHeight="1" x14ac:dyDescent="0.35">
      <c r="T164" s="24"/>
      <c r="U164" s="24"/>
      <c r="V164" s="24"/>
      <c r="W164" s="24"/>
    </row>
    <row r="165" spans="20:23" ht="18.75" customHeight="1" x14ac:dyDescent="0.35">
      <c r="T165" s="24"/>
      <c r="U165" s="24"/>
      <c r="V165" s="24"/>
      <c r="W165" s="24"/>
    </row>
    <row r="166" spans="20:23" ht="18.75" customHeight="1" x14ac:dyDescent="0.35">
      <c r="T166" s="24"/>
      <c r="U166" s="24"/>
      <c r="V166" s="24"/>
      <c r="W166" s="24"/>
    </row>
    <row r="167" spans="20:23" ht="18.75" customHeight="1" x14ac:dyDescent="0.35">
      <c r="T167" s="24"/>
      <c r="U167" s="24"/>
      <c r="V167" s="24"/>
      <c r="W167" s="24"/>
    </row>
    <row r="168" spans="20:23" ht="18.75" customHeight="1" x14ac:dyDescent="0.35">
      <c r="T168" s="24"/>
      <c r="U168" s="24"/>
      <c r="V168" s="24"/>
      <c r="W168" s="24"/>
    </row>
    <row r="169" spans="20:23" ht="18.75" customHeight="1" x14ac:dyDescent="0.35">
      <c r="T169" s="24"/>
      <c r="U169" s="24"/>
      <c r="V169" s="24"/>
      <c r="W169" s="24"/>
    </row>
    <row r="170" spans="20:23" ht="18.75" customHeight="1" x14ac:dyDescent="0.35">
      <c r="T170" s="24"/>
      <c r="U170" s="24"/>
      <c r="V170" s="24"/>
      <c r="W170" s="24"/>
    </row>
    <row r="171" spans="20:23" ht="18.75" customHeight="1" x14ac:dyDescent="0.35">
      <c r="T171" s="24"/>
      <c r="U171" s="24"/>
      <c r="V171" s="24"/>
      <c r="W171" s="24"/>
    </row>
    <row r="172" spans="20:23" ht="18.75" customHeight="1" x14ac:dyDescent="0.35">
      <c r="T172" s="24"/>
      <c r="U172" s="24"/>
      <c r="V172" s="24"/>
      <c r="W172" s="24"/>
    </row>
    <row r="173" spans="20:23" ht="18.75" customHeight="1" x14ac:dyDescent="0.35">
      <c r="T173" s="24"/>
      <c r="U173" s="24"/>
      <c r="V173" s="24"/>
      <c r="W173" s="24"/>
    </row>
    <row r="174" spans="20:23" ht="18.75" customHeight="1" x14ac:dyDescent="0.35">
      <c r="T174" s="24"/>
      <c r="U174" s="24"/>
      <c r="V174" s="24"/>
      <c r="W174" s="24"/>
    </row>
    <row r="175" spans="20:23" ht="18.75" customHeight="1" x14ac:dyDescent="0.35">
      <c r="T175" s="24"/>
      <c r="U175" s="24"/>
      <c r="V175" s="24"/>
      <c r="W175" s="24"/>
    </row>
    <row r="176" spans="20:23" ht="18.75" customHeight="1" x14ac:dyDescent="0.35">
      <c r="T176" s="24"/>
      <c r="U176" s="24"/>
      <c r="V176" s="24"/>
      <c r="W176" s="24"/>
    </row>
    <row r="177" spans="20:23" ht="18.75" customHeight="1" x14ac:dyDescent="0.35">
      <c r="T177" s="24"/>
      <c r="U177" s="24"/>
      <c r="V177" s="24"/>
      <c r="W177" s="24"/>
    </row>
    <row r="178" spans="20:23" ht="18.75" customHeight="1" x14ac:dyDescent="0.35">
      <c r="T178" s="24"/>
      <c r="U178" s="24"/>
      <c r="V178" s="24"/>
      <c r="W178" s="24"/>
    </row>
    <row r="179" spans="20:23" ht="18.75" customHeight="1" x14ac:dyDescent="0.35">
      <c r="T179" s="24"/>
      <c r="U179" s="24"/>
      <c r="V179" s="24"/>
      <c r="W179" s="24"/>
    </row>
    <row r="180" spans="20:23" ht="18.75" customHeight="1" x14ac:dyDescent="0.35">
      <c r="T180" s="24"/>
      <c r="U180" s="24"/>
      <c r="V180" s="24"/>
      <c r="W180" s="24"/>
    </row>
    <row r="181" spans="20:23" ht="18.75" customHeight="1" x14ac:dyDescent="0.35">
      <c r="T181" s="24"/>
      <c r="U181" s="24"/>
      <c r="V181" s="24"/>
      <c r="W181" s="24"/>
    </row>
    <row r="182" spans="20:23" ht="18.75" customHeight="1" x14ac:dyDescent="0.35">
      <c r="T182" s="24"/>
      <c r="U182" s="24"/>
      <c r="V182" s="24"/>
      <c r="W182" s="24"/>
    </row>
    <row r="183" spans="20:23" ht="18.75" customHeight="1" x14ac:dyDescent="0.35">
      <c r="T183" s="24"/>
      <c r="U183" s="24"/>
      <c r="V183" s="24"/>
      <c r="W183" s="24"/>
    </row>
    <row r="184" spans="20:23" ht="18.75" customHeight="1" x14ac:dyDescent="0.35">
      <c r="T184" s="24"/>
      <c r="U184" s="24"/>
      <c r="V184" s="24"/>
      <c r="W184" s="24"/>
    </row>
    <row r="185" spans="20:23" ht="18.75" customHeight="1" x14ac:dyDescent="0.35">
      <c r="T185" s="24"/>
      <c r="U185" s="24"/>
      <c r="V185" s="24"/>
      <c r="W185" s="24"/>
    </row>
    <row r="186" spans="20:23" ht="18.75" customHeight="1" x14ac:dyDescent="0.35">
      <c r="T186" s="24"/>
      <c r="U186" s="24"/>
      <c r="V186" s="24"/>
      <c r="W186" s="24"/>
    </row>
    <row r="187" spans="20:23" ht="18.75" customHeight="1" x14ac:dyDescent="0.35">
      <c r="T187" s="24"/>
      <c r="U187" s="24"/>
      <c r="V187" s="24"/>
      <c r="W187" s="24"/>
    </row>
    <row r="188" spans="20:23" ht="18.75" customHeight="1" x14ac:dyDescent="0.35">
      <c r="T188" s="24"/>
      <c r="U188" s="24"/>
      <c r="V188" s="24"/>
      <c r="W188" s="24"/>
    </row>
    <row r="189" spans="20:23" ht="18.75" customHeight="1" x14ac:dyDescent="0.35">
      <c r="T189" s="24"/>
      <c r="U189" s="24"/>
      <c r="V189" s="24"/>
      <c r="W189" s="24"/>
    </row>
    <row r="190" spans="20:23" ht="18.75" customHeight="1" x14ac:dyDescent="0.35">
      <c r="T190" s="24"/>
      <c r="U190" s="24"/>
      <c r="V190" s="24"/>
      <c r="W190" s="24"/>
    </row>
    <row r="191" spans="20:23" ht="18.75" customHeight="1" x14ac:dyDescent="0.35">
      <c r="T191" s="24"/>
      <c r="U191" s="24"/>
      <c r="V191" s="24"/>
      <c r="W191" s="24"/>
    </row>
    <row r="192" spans="20:23" ht="18.75" customHeight="1" x14ac:dyDescent="0.35">
      <c r="T192" s="24"/>
      <c r="U192" s="24"/>
      <c r="V192" s="24"/>
      <c r="W192" s="24"/>
    </row>
    <row r="193" spans="20:23" ht="18.75" customHeight="1" x14ac:dyDescent="0.35">
      <c r="T193" s="24"/>
      <c r="U193" s="24"/>
      <c r="V193" s="24"/>
      <c r="W193" s="24"/>
    </row>
    <row r="194" spans="20:23" ht="18.75" customHeight="1" x14ac:dyDescent="0.35">
      <c r="T194" s="24"/>
      <c r="U194" s="24"/>
      <c r="V194" s="24"/>
      <c r="W194" s="24"/>
    </row>
    <row r="195" spans="20:23" ht="18.75" customHeight="1" x14ac:dyDescent="0.35">
      <c r="T195" s="24"/>
      <c r="U195" s="24"/>
      <c r="V195" s="24"/>
      <c r="W195" s="24"/>
    </row>
    <row r="196" spans="20:23" ht="18.75" customHeight="1" x14ac:dyDescent="0.35">
      <c r="T196" s="24"/>
      <c r="U196" s="24"/>
      <c r="V196" s="24"/>
      <c r="W196" s="24"/>
    </row>
    <row r="197" spans="20:23" ht="18.75" customHeight="1" x14ac:dyDescent="0.35">
      <c r="T197" s="24"/>
      <c r="U197" s="24"/>
      <c r="V197" s="24"/>
      <c r="W197" s="24"/>
    </row>
    <row r="198" spans="20:23" ht="18.75" customHeight="1" x14ac:dyDescent="0.35">
      <c r="T198" s="24"/>
      <c r="U198" s="24"/>
      <c r="V198" s="24"/>
      <c r="W198" s="24"/>
    </row>
    <row r="199" spans="20:23" ht="18.75" customHeight="1" x14ac:dyDescent="0.35">
      <c r="T199" s="24"/>
      <c r="U199" s="24"/>
      <c r="V199" s="24"/>
      <c r="W199" s="24"/>
    </row>
    <row r="200" spans="20:23" ht="18.75" customHeight="1" x14ac:dyDescent="0.35">
      <c r="T200" s="24"/>
      <c r="U200" s="24"/>
      <c r="V200" s="24"/>
      <c r="W200" s="24"/>
    </row>
    <row r="201" spans="20:23" ht="18.75" customHeight="1" x14ac:dyDescent="0.35">
      <c r="T201" s="24"/>
      <c r="U201" s="24"/>
      <c r="V201" s="24"/>
      <c r="W201" s="24"/>
    </row>
    <row r="202" spans="20:23" ht="18.75" customHeight="1" x14ac:dyDescent="0.35">
      <c r="T202" s="24"/>
      <c r="U202" s="24"/>
      <c r="V202" s="24"/>
      <c r="W202" s="24"/>
    </row>
    <row r="203" spans="20:23" ht="18.75" customHeight="1" x14ac:dyDescent="0.35">
      <c r="T203" s="24"/>
      <c r="U203" s="24"/>
      <c r="V203" s="24"/>
      <c r="W203" s="24"/>
    </row>
    <row r="204" spans="20:23" ht="18.75" customHeight="1" x14ac:dyDescent="0.35">
      <c r="T204" s="24"/>
      <c r="U204" s="24"/>
      <c r="V204" s="24"/>
      <c r="W204" s="24"/>
    </row>
    <row r="205" spans="20:23" ht="18.75" customHeight="1" x14ac:dyDescent="0.35">
      <c r="T205" s="24"/>
      <c r="U205" s="24"/>
      <c r="V205" s="24"/>
      <c r="W205" s="24"/>
    </row>
    <row r="206" spans="20:23" ht="18.75" customHeight="1" x14ac:dyDescent="0.35">
      <c r="T206" s="24"/>
      <c r="U206" s="24"/>
      <c r="V206" s="24"/>
      <c r="W206" s="24"/>
    </row>
    <row r="207" spans="20:23" ht="18.75" customHeight="1" x14ac:dyDescent="0.35">
      <c r="T207" s="24"/>
      <c r="U207" s="24"/>
      <c r="V207" s="24"/>
      <c r="W207" s="24"/>
    </row>
    <row r="208" spans="20:23" ht="18.75" customHeight="1" x14ac:dyDescent="0.35">
      <c r="T208" s="24"/>
      <c r="U208" s="24"/>
      <c r="V208" s="24"/>
      <c r="W208" s="24"/>
    </row>
    <row r="209" spans="20:23" ht="18.75" customHeight="1" x14ac:dyDescent="0.35">
      <c r="T209" s="24"/>
      <c r="U209" s="24"/>
      <c r="V209" s="24"/>
      <c r="W209" s="24"/>
    </row>
    <row r="210" spans="20:23" ht="18.75" customHeight="1" x14ac:dyDescent="0.35">
      <c r="T210" s="24"/>
      <c r="U210" s="24"/>
      <c r="V210" s="24"/>
      <c r="W210" s="24"/>
    </row>
    <row r="211" spans="20:23" ht="18.75" customHeight="1" x14ac:dyDescent="0.35">
      <c r="T211" s="24"/>
      <c r="U211" s="24"/>
      <c r="V211" s="24"/>
      <c r="W211" s="24"/>
    </row>
    <row r="212" spans="20:23" ht="18.75" customHeight="1" x14ac:dyDescent="0.35">
      <c r="T212" s="24"/>
      <c r="U212" s="24"/>
      <c r="V212" s="24"/>
      <c r="W212" s="24"/>
    </row>
    <row r="213" spans="20:23" ht="18.75" customHeight="1" x14ac:dyDescent="0.35">
      <c r="T213" s="24"/>
      <c r="U213" s="24"/>
      <c r="V213" s="24"/>
      <c r="W213" s="24"/>
    </row>
    <row r="214" spans="20:23" ht="18.75" customHeight="1" x14ac:dyDescent="0.35">
      <c r="T214" s="24"/>
      <c r="U214" s="24"/>
      <c r="V214" s="24"/>
      <c r="W214" s="24"/>
    </row>
    <row r="215" spans="20:23" ht="18.75" customHeight="1" x14ac:dyDescent="0.35">
      <c r="T215" s="24"/>
      <c r="U215" s="24"/>
      <c r="V215" s="24"/>
      <c r="W215" s="24"/>
    </row>
    <row r="216" spans="20:23" ht="18.75" customHeight="1" x14ac:dyDescent="0.35">
      <c r="T216" s="24"/>
      <c r="U216" s="24"/>
      <c r="V216" s="24"/>
      <c r="W216" s="24"/>
    </row>
    <row r="217" spans="20:23" ht="18.75" customHeight="1" x14ac:dyDescent="0.35">
      <c r="T217" s="24"/>
      <c r="U217" s="24"/>
      <c r="V217" s="24"/>
      <c r="W217" s="24"/>
    </row>
    <row r="218" spans="20:23" ht="18.75" customHeight="1" x14ac:dyDescent="0.35">
      <c r="T218" s="24"/>
      <c r="U218" s="24"/>
      <c r="V218" s="24"/>
      <c r="W218" s="24"/>
    </row>
    <row r="219" spans="20:23" ht="18.75" customHeight="1" x14ac:dyDescent="0.35">
      <c r="T219" s="24"/>
      <c r="U219" s="24"/>
      <c r="V219" s="24"/>
      <c r="W219" s="24"/>
    </row>
    <row r="220" spans="20:23" ht="18.75" customHeight="1" x14ac:dyDescent="0.35">
      <c r="T220" s="24"/>
      <c r="U220" s="24"/>
      <c r="V220" s="24"/>
      <c r="W220" s="24"/>
    </row>
    <row r="221" spans="20:23" ht="18.75" customHeight="1" x14ac:dyDescent="0.35">
      <c r="T221" s="24"/>
      <c r="U221" s="24"/>
      <c r="V221" s="24"/>
      <c r="W221" s="24"/>
    </row>
    <row r="222" spans="20:23" ht="18.75" customHeight="1" x14ac:dyDescent="0.35">
      <c r="T222" s="24"/>
      <c r="U222" s="24"/>
      <c r="V222" s="24"/>
      <c r="W222" s="24"/>
    </row>
    <row r="223" spans="20:23" ht="18.75" customHeight="1" x14ac:dyDescent="0.35">
      <c r="T223" s="24"/>
      <c r="U223" s="24"/>
      <c r="V223" s="24"/>
      <c r="W223" s="24"/>
    </row>
    <row r="224" spans="20:23" ht="18.75" customHeight="1" x14ac:dyDescent="0.35">
      <c r="T224" s="24"/>
      <c r="U224" s="24"/>
      <c r="V224" s="24"/>
      <c r="W224" s="24"/>
    </row>
    <row r="225" spans="20:23" ht="18.75" customHeight="1" x14ac:dyDescent="0.35">
      <c r="T225" s="24"/>
      <c r="U225" s="24"/>
      <c r="V225" s="24"/>
      <c r="W225" s="24"/>
    </row>
    <row r="226" spans="20:23" ht="18.75" customHeight="1" x14ac:dyDescent="0.35">
      <c r="T226" s="24"/>
      <c r="U226" s="24"/>
      <c r="V226" s="24"/>
      <c r="W226" s="24"/>
    </row>
    <row r="227" spans="20:23" ht="18.75" customHeight="1" x14ac:dyDescent="0.35">
      <c r="T227" s="24"/>
      <c r="U227" s="24"/>
      <c r="V227" s="24"/>
      <c r="W227" s="24"/>
    </row>
    <row r="228" spans="20:23" ht="18.75" customHeight="1" x14ac:dyDescent="0.35">
      <c r="T228" s="24"/>
      <c r="U228" s="24"/>
      <c r="V228" s="24"/>
      <c r="W228" s="24"/>
    </row>
    <row r="229" spans="20:23" ht="18.75" customHeight="1" x14ac:dyDescent="0.35">
      <c r="T229" s="24"/>
      <c r="U229" s="24"/>
      <c r="V229" s="24"/>
      <c r="W229" s="24"/>
    </row>
    <row r="230" spans="20:23" ht="18.75" customHeight="1" x14ac:dyDescent="0.35">
      <c r="T230" s="24"/>
      <c r="U230" s="24"/>
      <c r="V230" s="24"/>
      <c r="W230" s="24"/>
    </row>
    <row r="231" spans="20:23" ht="18.75" customHeight="1" x14ac:dyDescent="0.35">
      <c r="T231" s="24"/>
      <c r="U231" s="24"/>
      <c r="V231" s="24"/>
      <c r="W231" s="24"/>
    </row>
    <row r="232" spans="20:23" ht="18.75" customHeight="1" x14ac:dyDescent="0.35">
      <c r="T232" s="24"/>
      <c r="U232" s="24"/>
      <c r="V232" s="24"/>
      <c r="W232" s="24"/>
    </row>
    <row r="233" spans="20:23" ht="18.75" customHeight="1" x14ac:dyDescent="0.35">
      <c r="T233" s="24"/>
      <c r="U233" s="24"/>
      <c r="V233" s="24"/>
      <c r="W233" s="24"/>
    </row>
    <row r="234" spans="20:23" ht="18.75" customHeight="1" x14ac:dyDescent="0.35">
      <c r="T234" s="24"/>
      <c r="U234" s="24"/>
      <c r="V234" s="24"/>
      <c r="W234" s="24"/>
    </row>
    <row r="235" spans="20:23" ht="18.75" customHeight="1" x14ac:dyDescent="0.35">
      <c r="T235" s="24"/>
      <c r="U235" s="24"/>
      <c r="V235" s="24"/>
      <c r="W235" s="24"/>
    </row>
    <row r="236" spans="20:23" ht="18.75" customHeight="1" x14ac:dyDescent="0.35">
      <c r="T236" s="24"/>
      <c r="U236" s="24"/>
      <c r="V236" s="24"/>
      <c r="W236" s="24"/>
    </row>
    <row r="237" spans="20:23" ht="18.75" customHeight="1" x14ac:dyDescent="0.35">
      <c r="T237" s="24"/>
      <c r="U237" s="24"/>
      <c r="V237" s="24"/>
      <c r="W237" s="24"/>
    </row>
    <row r="238" spans="20:23" ht="18.75" customHeight="1" x14ac:dyDescent="0.35">
      <c r="T238" s="24"/>
      <c r="U238" s="24"/>
      <c r="V238" s="24"/>
      <c r="W238" s="24"/>
    </row>
    <row r="239" spans="20:23" ht="18.75" customHeight="1" x14ac:dyDescent="0.35">
      <c r="T239" s="24"/>
      <c r="U239" s="24"/>
      <c r="V239" s="24"/>
      <c r="W239" s="24"/>
    </row>
    <row r="240" spans="20:23" ht="18.75" customHeight="1" x14ac:dyDescent="0.35">
      <c r="T240" s="24"/>
      <c r="U240" s="24"/>
      <c r="V240" s="24"/>
      <c r="W240" s="24"/>
    </row>
    <row r="241" spans="20:23" ht="18.75" customHeight="1" x14ac:dyDescent="0.35">
      <c r="T241" s="24"/>
      <c r="U241" s="24"/>
      <c r="V241" s="24"/>
      <c r="W241" s="24"/>
    </row>
    <row r="242" spans="20:23" ht="18.75" customHeight="1" x14ac:dyDescent="0.35">
      <c r="T242" s="24"/>
      <c r="U242" s="24"/>
      <c r="V242" s="24"/>
      <c r="W242" s="24"/>
    </row>
    <row r="243" spans="20:23" ht="18.75" customHeight="1" x14ac:dyDescent="0.35">
      <c r="T243" s="24"/>
      <c r="U243" s="24"/>
      <c r="V243" s="24"/>
      <c r="W243" s="24"/>
    </row>
    <row r="244" spans="20:23" ht="18.75" customHeight="1" x14ac:dyDescent="0.35">
      <c r="T244" s="24"/>
      <c r="U244" s="24"/>
      <c r="V244" s="24"/>
      <c r="W244" s="24"/>
    </row>
    <row r="245" spans="20:23" ht="18.75" customHeight="1" x14ac:dyDescent="0.35">
      <c r="T245" s="24"/>
      <c r="U245" s="24"/>
      <c r="V245" s="24"/>
      <c r="W245" s="24"/>
    </row>
    <row r="246" spans="20:23" ht="18.75" customHeight="1" x14ac:dyDescent="0.35">
      <c r="T246" s="24"/>
      <c r="U246" s="24"/>
      <c r="V246" s="24"/>
      <c r="W246" s="24"/>
    </row>
    <row r="247" spans="20:23" ht="18.75" customHeight="1" x14ac:dyDescent="0.35">
      <c r="T247" s="24"/>
      <c r="U247" s="24"/>
      <c r="V247" s="24"/>
      <c r="W247" s="24"/>
    </row>
    <row r="248" spans="20:23" ht="18.75" customHeight="1" x14ac:dyDescent="0.35">
      <c r="T248" s="24"/>
      <c r="U248" s="24"/>
      <c r="V248" s="24"/>
      <c r="W248" s="24"/>
    </row>
    <row r="249" spans="20:23" ht="18.75" customHeight="1" x14ac:dyDescent="0.35">
      <c r="T249" s="24"/>
      <c r="U249" s="24"/>
      <c r="V249" s="24"/>
      <c r="W249" s="24"/>
    </row>
    <row r="250" spans="20:23" ht="18.75" customHeight="1" x14ac:dyDescent="0.35">
      <c r="T250" s="24"/>
      <c r="U250" s="24"/>
      <c r="V250" s="24"/>
      <c r="W250" s="24"/>
    </row>
    <row r="251" spans="20:23" ht="18.75" customHeight="1" x14ac:dyDescent="0.35">
      <c r="T251" s="24"/>
      <c r="U251" s="24"/>
      <c r="V251" s="24"/>
      <c r="W251" s="24"/>
    </row>
    <row r="252" spans="20:23" ht="18.75" customHeight="1" x14ac:dyDescent="0.35">
      <c r="T252" s="24"/>
      <c r="U252" s="24"/>
      <c r="V252" s="24"/>
      <c r="W252" s="24"/>
    </row>
    <row r="253" spans="20:23" ht="18.75" customHeight="1" x14ac:dyDescent="0.35">
      <c r="T253" s="24"/>
      <c r="U253" s="24"/>
      <c r="V253" s="24"/>
      <c r="W253" s="24"/>
    </row>
    <row r="254" spans="20:23" ht="18.75" customHeight="1" x14ac:dyDescent="0.35">
      <c r="T254" s="24"/>
      <c r="U254" s="24"/>
      <c r="V254" s="24"/>
      <c r="W254" s="24"/>
    </row>
    <row r="255" spans="20:23" ht="18.75" customHeight="1" x14ac:dyDescent="0.35">
      <c r="T255" s="24"/>
      <c r="U255" s="24"/>
      <c r="V255" s="24"/>
      <c r="W255" s="24"/>
    </row>
    <row r="256" spans="20:23" ht="18.75" customHeight="1" x14ac:dyDescent="0.35">
      <c r="T256" s="24"/>
      <c r="U256" s="24"/>
      <c r="V256" s="24"/>
      <c r="W256" s="24"/>
    </row>
    <row r="257" spans="20:23" ht="18.75" customHeight="1" x14ac:dyDescent="0.35">
      <c r="T257" s="24"/>
      <c r="U257" s="24"/>
      <c r="V257" s="24"/>
      <c r="W257" s="24"/>
    </row>
    <row r="258" spans="20:23" ht="18.75" customHeight="1" x14ac:dyDescent="0.35">
      <c r="T258" s="24"/>
      <c r="U258" s="24"/>
      <c r="V258" s="24"/>
      <c r="W258" s="24"/>
    </row>
    <row r="259" spans="20:23" ht="18.75" customHeight="1" x14ac:dyDescent="0.35">
      <c r="T259" s="24"/>
      <c r="U259" s="24"/>
      <c r="V259" s="24"/>
      <c r="W259" s="24"/>
    </row>
    <row r="260" spans="20:23" ht="18.75" customHeight="1" x14ac:dyDescent="0.35">
      <c r="T260" s="24"/>
      <c r="U260" s="24"/>
      <c r="V260" s="24"/>
      <c r="W260" s="24"/>
    </row>
    <row r="261" spans="20:23" ht="18.75" customHeight="1" x14ac:dyDescent="0.35">
      <c r="T261" s="24"/>
      <c r="U261" s="24"/>
      <c r="V261" s="24"/>
      <c r="W261" s="24"/>
    </row>
    <row r="262" spans="20:23" ht="18.75" customHeight="1" x14ac:dyDescent="0.35">
      <c r="T262" s="24"/>
      <c r="U262" s="24"/>
      <c r="V262" s="24"/>
      <c r="W262" s="24"/>
    </row>
    <row r="263" spans="20:23" ht="18.75" customHeight="1" x14ac:dyDescent="0.35">
      <c r="T263" s="24"/>
      <c r="U263" s="24"/>
      <c r="V263" s="24"/>
      <c r="W263" s="24"/>
    </row>
    <row r="264" spans="20:23" ht="18.75" customHeight="1" x14ac:dyDescent="0.35">
      <c r="T264" s="24"/>
      <c r="U264" s="24"/>
      <c r="V264" s="24"/>
      <c r="W264" s="24"/>
    </row>
    <row r="265" spans="20:23" ht="18.75" customHeight="1" x14ac:dyDescent="0.35">
      <c r="T265" s="24"/>
      <c r="U265" s="24"/>
      <c r="V265" s="24"/>
      <c r="W265" s="24"/>
    </row>
    <row r="266" spans="20:23" ht="18.75" customHeight="1" x14ac:dyDescent="0.35">
      <c r="T266" s="24"/>
      <c r="U266" s="24"/>
      <c r="V266" s="24"/>
      <c r="W266" s="24"/>
    </row>
    <row r="267" spans="20:23" ht="18.75" customHeight="1" x14ac:dyDescent="0.35">
      <c r="T267" s="24"/>
      <c r="U267" s="24"/>
      <c r="V267" s="24"/>
      <c r="W267" s="24"/>
    </row>
    <row r="268" spans="20:23" ht="18.75" customHeight="1" x14ac:dyDescent="0.35">
      <c r="T268" s="24"/>
      <c r="U268" s="24"/>
      <c r="V268" s="24"/>
      <c r="W268" s="24"/>
    </row>
    <row r="269" spans="20:23" ht="18.75" customHeight="1" x14ac:dyDescent="0.35">
      <c r="T269" s="24"/>
      <c r="U269" s="24"/>
      <c r="V269" s="24"/>
      <c r="W269" s="24"/>
    </row>
    <row r="270" spans="20:23" ht="18.75" customHeight="1" x14ac:dyDescent="0.35">
      <c r="T270" s="24"/>
      <c r="U270" s="24"/>
      <c r="V270" s="24"/>
      <c r="W270" s="24"/>
    </row>
    <row r="271" spans="20:23" ht="18.75" customHeight="1" x14ac:dyDescent="0.35">
      <c r="T271" s="24"/>
      <c r="U271" s="24"/>
      <c r="V271" s="24"/>
      <c r="W271" s="24"/>
    </row>
    <row r="272" spans="20:23" ht="18.75" customHeight="1" x14ac:dyDescent="0.35">
      <c r="T272" s="24"/>
      <c r="U272" s="24"/>
      <c r="V272" s="24"/>
      <c r="W272" s="24"/>
    </row>
    <row r="273" spans="20:23" ht="18.75" customHeight="1" x14ac:dyDescent="0.35">
      <c r="T273" s="24"/>
      <c r="U273" s="24"/>
      <c r="V273" s="24"/>
      <c r="W273" s="24"/>
    </row>
    <row r="274" spans="20:23" ht="18.75" customHeight="1" x14ac:dyDescent="0.35">
      <c r="T274" s="24"/>
      <c r="U274" s="24"/>
      <c r="V274" s="24"/>
      <c r="W274" s="24"/>
    </row>
    <row r="275" spans="20:23" ht="18.75" customHeight="1" x14ac:dyDescent="0.35">
      <c r="T275" s="24"/>
      <c r="U275" s="24"/>
      <c r="V275" s="24"/>
      <c r="W275" s="24"/>
    </row>
    <row r="276" spans="20:23" ht="18.75" customHeight="1" x14ac:dyDescent="0.35">
      <c r="T276" s="24"/>
      <c r="U276" s="24"/>
      <c r="V276" s="24"/>
      <c r="W276" s="24"/>
    </row>
    <row r="277" spans="20:23" ht="18.75" customHeight="1" x14ac:dyDescent="0.35">
      <c r="T277" s="24"/>
      <c r="U277" s="24"/>
      <c r="V277" s="24"/>
      <c r="W277" s="24"/>
    </row>
    <row r="278" spans="20:23" ht="18.75" customHeight="1" x14ac:dyDescent="0.35">
      <c r="T278" s="24"/>
      <c r="U278" s="24"/>
      <c r="V278" s="24"/>
      <c r="W278" s="24"/>
    </row>
    <row r="279" spans="20:23" ht="18.75" customHeight="1" x14ac:dyDescent="0.35">
      <c r="T279" s="24"/>
      <c r="U279" s="24"/>
      <c r="V279" s="24"/>
      <c r="W279" s="24"/>
    </row>
    <row r="280" spans="20:23" ht="18.75" customHeight="1" x14ac:dyDescent="0.35">
      <c r="T280" s="24"/>
      <c r="U280" s="24"/>
      <c r="V280" s="24"/>
      <c r="W280" s="24"/>
    </row>
    <row r="281" spans="20:23" ht="18.75" customHeight="1" x14ac:dyDescent="0.35">
      <c r="T281" s="24"/>
      <c r="U281" s="24"/>
      <c r="V281" s="24"/>
      <c r="W281" s="24"/>
    </row>
    <row r="282" spans="20:23" ht="18.75" customHeight="1" x14ac:dyDescent="0.35">
      <c r="T282" s="24"/>
      <c r="U282" s="24"/>
      <c r="V282" s="24"/>
      <c r="W282" s="24"/>
    </row>
    <row r="283" spans="20:23" ht="18.75" customHeight="1" x14ac:dyDescent="0.35">
      <c r="T283" s="24"/>
      <c r="U283" s="24"/>
      <c r="V283" s="24"/>
      <c r="W283" s="24"/>
    </row>
    <row r="284" spans="20:23" ht="18.75" customHeight="1" x14ac:dyDescent="0.35">
      <c r="T284" s="24"/>
      <c r="U284" s="24"/>
      <c r="V284" s="24"/>
      <c r="W284" s="24"/>
    </row>
    <row r="285" spans="20:23" ht="18.75" customHeight="1" x14ac:dyDescent="0.35">
      <c r="T285" s="24"/>
      <c r="U285" s="24"/>
      <c r="V285" s="24"/>
      <c r="W285" s="24"/>
    </row>
    <row r="286" spans="20:23" ht="18.75" customHeight="1" x14ac:dyDescent="0.35">
      <c r="T286" s="24"/>
      <c r="U286" s="24"/>
      <c r="V286" s="24"/>
      <c r="W286" s="24"/>
    </row>
    <row r="287" spans="20:23" ht="18.75" customHeight="1" x14ac:dyDescent="0.35">
      <c r="T287" s="24"/>
      <c r="U287" s="24"/>
      <c r="V287" s="24"/>
      <c r="W287" s="24"/>
    </row>
    <row r="288" spans="20:23" ht="18.75" customHeight="1" x14ac:dyDescent="0.35">
      <c r="T288" s="24"/>
      <c r="U288" s="24"/>
      <c r="V288" s="24"/>
      <c r="W288" s="24"/>
    </row>
    <row r="289" spans="20:23" ht="18.75" customHeight="1" x14ac:dyDescent="0.35">
      <c r="T289" s="24"/>
      <c r="U289" s="24"/>
      <c r="V289" s="24"/>
      <c r="W289" s="24"/>
    </row>
    <row r="290" spans="20:23" ht="18.75" customHeight="1" x14ac:dyDescent="0.35">
      <c r="T290" s="24"/>
      <c r="U290" s="24"/>
      <c r="V290" s="24"/>
      <c r="W290" s="24"/>
    </row>
    <row r="291" spans="20:23" ht="18.75" customHeight="1" x14ac:dyDescent="0.35">
      <c r="T291" s="24"/>
      <c r="U291" s="24"/>
      <c r="V291" s="24"/>
      <c r="W291" s="24"/>
    </row>
    <row r="292" spans="20:23" ht="18.75" customHeight="1" x14ac:dyDescent="0.35">
      <c r="T292" s="24"/>
      <c r="U292" s="24"/>
      <c r="V292" s="24"/>
      <c r="W292" s="24"/>
    </row>
    <row r="293" spans="20:23" ht="18.75" customHeight="1" x14ac:dyDescent="0.35">
      <c r="T293" s="24"/>
      <c r="U293" s="24"/>
      <c r="V293" s="24"/>
      <c r="W293" s="24"/>
    </row>
    <row r="294" spans="20:23" ht="18.75" customHeight="1" x14ac:dyDescent="0.35">
      <c r="T294" s="24"/>
      <c r="U294" s="24"/>
      <c r="V294" s="24"/>
      <c r="W294" s="24"/>
    </row>
    <row r="295" spans="20:23" ht="18.75" customHeight="1" x14ac:dyDescent="0.35">
      <c r="T295" s="24"/>
      <c r="U295" s="24"/>
      <c r="V295" s="24"/>
      <c r="W295" s="24"/>
    </row>
    <row r="296" spans="20:23" ht="18.75" customHeight="1" x14ac:dyDescent="0.35">
      <c r="T296" s="24"/>
      <c r="U296" s="24"/>
      <c r="V296" s="24"/>
      <c r="W296" s="24"/>
    </row>
    <row r="297" spans="20:23" ht="18.75" customHeight="1" x14ac:dyDescent="0.35">
      <c r="T297" s="24"/>
      <c r="U297" s="24"/>
      <c r="V297" s="24"/>
      <c r="W297" s="24"/>
    </row>
    <row r="298" spans="20:23" ht="18.75" customHeight="1" x14ac:dyDescent="0.35">
      <c r="T298" s="24"/>
      <c r="U298" s="24"/>
      <c r="V298" s="24"/>
      <c r="W298" s="24"/>
    </row>
    <row r="299" spans="20:23" ht="18.75" customHeight="1" x14ac:dyDescent="0.35">
      <c r="T299" s="24"/>
      <c r="U299" s="24"/>
      <c r="V299" s="24"/>
      <c r="W299" s="24"/>
    </row>
    <row r="300" spans="20:23" ht="18.75" customHeight="1" x14ac:dyDescent="0.35">
      <c r="T300" s="24"/>
      <c r="U300" s="24"/>
      <c r="V300" s="24"/>
      <c r="W300" s="24"/>
    </row>
    <row r="301" spans="20:23" ht="18.75" customHeight="1" x14ac:dyDescent="0.35">
      <c r="T301" s="24"/>
      <c r="U301" s="24"/>
      <c r="V301" s="24"/>
      <c r="W301" s="24"/>
    </row>
    <row r="302" spans="20:23" ht="18.75" customHeight="1" x14ac:dyDescent="0.35">
      <c r="T302" s="24"/>
      <c r="U302" s="24"/>
      <c r="V302" s="24"/>
      <c r="W302" s="24"/>
    </row>
    <row r="303" spans="20:23" ht="18.75" customHeight="1" x14ac:dyDescent="0.35">
      <c r="T303" s="24"/>
      <c r="U303" s="24"/>
      <c r="V303" s="24"/>
      <c r="W303" s="24"/>
    </row>
    <row r="304" spans="20:23" ht="18.75" customHeight="1" x14ac:dyDescent="0.35">
      <c r="T304" s="24"/>
      <c r="U304" s="24"/>
      <c r="V304" s="24"/>
      <c r="W304" s="24"/>
    </row>
    <row r="305" spans="20:23" ht="18.75" customHeight="1" x14ac:dyDescent="0.35">
      <c r="T305" s="24"/>
      <c r="U305" s="24"/>
      <c r="V305" s="24"/>
      <c r="W305" s="24"/>
    </row>
    <row r="306" spans="20:23" ht="18.75" customHeight="1" x14ac:dyDescent="0.35">
      <c r="T306" s="24"/>
      <c r="U306" s="24"/>
      <c r="V306" s="24"/>
      <c r="W306" s="24"/>
    </row>
    <row r="307" spans="20:23" ht="18.75" customHeight="1" x14ac:dyDescent="0.35">
      <c r="T307" s="24"/>
      <c r="U307" s="24"/>
      <c r="V307" s="24"/>
      <c r="W307" s="24"/>
    </row>
    <row r="308" spans="20:23" ht="18.75" customHeight="1" x14ac:dyDescent="0.35">
      <c r="T308" s="24"/>
      <c r="U308" s="24"/>
      <c r="V308" s="24"/>
      <c r="W308" s="24"/>
    </row>
    <row r="309" spans="20:23" ht="18.75" customHeight="1" x14ac:dyDescent="0.35">
      <c r="T309" s="24"/>
      <c r="U309" s="24"/>
      <c r="V309" s="24"/>
      <c r="W309" s="24"/>
    </row>
    <row r="310" spans="20:23" ht="18.75" customHeight="1" x14ac:dyDescent="0.35">
      <c r="T310" s="24"/>
      <c r="U310" s="24"/>
      <c r="V310" s="24"/>
      <c r="W310" s="24"/>
    </row>
    <row r="311" spans="20:23" ht="18.75" customHeight="1" x14ac:dyDescent="0.35">
      <c r="T311" s="24"/>
      <c r="U311" s="24"/>
      <c r="V311" s="24"/>
      <c r="W311" s="24"/>
    </row>
    <row r="312" spans="20:23" ht="18.75" customHeight="1" x14ac:dyDescent="0.35">
      <c r="T312" s="24"/>
      <c r="U312" s="24"/>
      <c r="V312" s="24"/>
      <c r="W312" s="24"/>
    </row>
    <row r="313" spans="20:23" ht="18.75" customHeight="1" x14ac:dyDescent="0.35">
      <c r="T313" s="24"/>
      <c r="U313" s="24"/>
      <c r="V313" s="24"/>
      <c r="W313" s="24"/>
    </row>
    <row r="314" spans="20:23" ht="18.75" customHeight="1" x14ac:dyDescent="0.35">
      <c r="T314" s="24"/>
      <c r="U314" s="24"/>
      <c r="V314" s="24"/>
      <c r="W314" s="24"/>
    </row>
    <row r="315" spans="20:23" ht="18.75" customHeight="1" x14ac:dyDescent="0.35">
      <c r="T315" s="24"/>
      <c r="U315" s="24"/>
      <c r="V315" s="24"/>
      <c r="W315" s="24"/>
    </row>
    <row r="316" spans="20:23" ht="18.75" customHeight="1" x14ac:dyDescent="0.35">
      <c r="T316" s="24"/>
      <c r="U316" s="24"/>
      <c r="V316" s="24"/>
      <c r="W316" s="24"/>
    </row>
    <row r="317" spans="20:23" ht="18.75" customHeight="1" x14ac:dyDescent="0.35">
      <c r="T317" s="24"/>
      <c r="U317" s="24"/>
      <c r="V317" s="24"/>
      <c r="W317" s="24"/>
    </row>
    <row r="318" spans="20:23" ht="18.75" customHeight="1" x14ac:dyDescent="0.35">
      <c r="T318" s="24"/>
      <c r="U318" s="24"/>
      <c r="V318" s="24"/>
      <c r="W318" s="24"/>
    </row>
    <row r="319" spans="20:23" ht="18.75" customHeight="1" x14ac:dyDescent="0.35">
      <c r="T319" s="24"/>
      <c r="U319" s="24"/>
      <c r="V319" s="24"/>
      <c r="W319" s="24"/>
    </row>
    <row r="320" spans="20:23" ht="18.75" customHeight="1" x14ac:dyDescent="0.35">
      <c r="T320" s="24"/>
      <c r="U320" s="24"/>
      <c r="V320" s="24"/>
      <c r="W320" s="24"/>
    </row>
    <row r="321" spans="20:23" ht="18.75" customHeight="1" x14ac:dyDescent="0.35">
      <c r="T321" s="24"/>
      <c r="U321" s="24"/>
      <c r="V321" s="24"/>
      <c r="W321" s="24"/>
    </row>
    <row r="322" spans="20:23" ht="18.75" customHeight="1" x14ac:dyDescent="0.35">
      <c r="T322" s="24"/>
      <c r="U322" s="24"/>
      <c r="V322" s="24"/>
      <c r="W322" s="24"/>
    </row>
    <row r="323" spans="20:23" ht="18.75" customHeight="1" x14ac:dyDescent="0.35">
      <c r="T323" s="24"/>
      <c r="U323" s="24"/>
      <c r="V323" s="24"/>
      <c r="W323" s="24"/>
    </row>
    <row r="324" spans="20:23" ht="18.75" customHeight="1" x14ac:dyDescent="0.35">
      <c r="T324" s="24"/>
      <c r="U324" s="24"/>
      <c r="V324" s="24"/>
      <c r="W324" s="24"/>
    </row>
    <row r="325" spans="20:23" ht="18.75" customHeight="1" x14ac:dyDescent="0.35">
      <c r="T325" s="24"/>
      <c r="U325" s="24"/>
      <c r="V325" s="24"/>
      <c r="W325" s="24"/>
    </row>
    <row r="326" spans="20:23" ht="18.75" customHeight="1" x14ac:dyDescent="0.35">
      <c r="T326" s="24"/>
      <c r="U326" s="24"/>
      <c r="V326" s="24"/>
      <c r="W326" s="24"/>
    </row>
    <row r="327" spans="20:23" ht="18.75" customHeight="1" x14ac:dyDescent="0.35">
      <c r="T327" s="24"/>
      <c r="U327" s="24"/>
      <c r="V327" s="24"/>
      <c r="W327" s="24"/>
    </row>
    <row r="328" spans="20:23" ht="18.75" customHeight="1" x14ac:dyDescent="0.35">
      <c r="T328" s="24"/>
      <c r="U328" s="24"/>
      <c r="V328" s="24"/>
      <c r="W328" s="24"/>
    </row>
    <row r="329" spans="20:23" ht="18.75" customHeight="1" x14ac:dyDescent="0.35">
      <c r="T329" s="24"/>
      <c r="U329" s="24"/>
      <c r="V329" s="24"/>
      <c r="W329" s="24"/>
    </row>
    <row r="330" spans="20:23" ht="18.75" customHeight="1" x14ac:dyDescent="0.35">
      <c r="T330" s="24"/>
      <c r="U330" s="24"/>
      <c r="V330" s="24"/>
      <c r="W330" s="24"/>
    </row>
    <row r="331" spans="20:23" ht="18.75" customHeight="1" x14ac:dyDescent="0.35">
      <c r="T331" s="24"/>
      <c r="U331" s="24"/>
      <c r="V331" s="24"/>
      <c r="W331" s="24"/>
    </row>
    <row r="332" spans="20:23" ht="18.75" customHeight="1" x14ac:dyDescent="0.35">
      <c r="T332" s="24"/>
      <c r="U332" s="24"/>
      <c r="V332" s="24"/>
      <c r="W332" s="24"/>
    </row>
    <row r="333" spans="20:23" ht="18.75" customHeight="1" x14ac:dyDescent="0.35">
      <c r="T333" s="24"/>
      <c r="U333" s="24"/>
      <c r="V333" s="24"/>
      <c r="W333" s="24"/>
    </row>
    <row r="334" spans="20:23" ht="18.75" customHeight="1" x14ac:dyDescent="0.35">
      <c r="T334" s="24"/>
      <c r="U334" s="24"/>
      <c r="V334" s="24"/>
      <c r="W334" s="24"/>
    </row>
    <row r="335" spans="20:23" ht="18.75" customHeight="1" x14ac:dyDescent="0.35">
      <c r="T335" s="24"/>
      <c r="U335" s="24"/>
      <c r="V335" s="24"/>
      <c r="W335" s="24"/>
    </row>
    <row r="336" spans="20:23" ht="18.75" customHeight="1" x14ac:dyDescent="0.35">
      <c r="T336" s="24"/>
      <c r="U336" s="24"/>
      <c r="V336" s="24"/>
      <c r="W336" s="24"/>
    </row>
    <row r="337" spans="20:23" ht="18.75" customHeight="1" x14ac:dyDescent="0.35">
      <c r="T337" s="24"/>
      <c r="U337" s="24"/>
      <c r="V337" s="24"/>
      <c r="W337" s="24"/>
    </row>
    <row r="338" spans="20:23" ht="18.75" customHeight="1" x14ac:dyDescent="0.35">
      <c r="T338" s="24"/>
      <c r="U338" s="24"/>
      <c r="V338" s="24"/>
      <c r="W338" s="24"/>
    </row>
    <row r="339" spans="20:23" ht="18.75" customHeight="1" x14ac:dyDescent="0.35">
      <c r="T339" s="24"/>
      <c r="U339" s="24"/>
      <c r="V339" s="24"/>
      <c r="W339" s="24"/>
    </row>
    <row r="340" spans="20:23" ht="18.75" customHeight="1" x14ac:dyDescent="0.35">
      <c r="T340" s="24"/>
      <c r="U340" s="24"/>
      <c r="V340" s="24"/>
      <c r="W340" s="24"/>
    </row>
    <row r="341" spans="20:23" ht="18.75" customHeight="1" x14ac:dyDescent="0.35">
      <c r="T341" s="24"/>
      <c r="U341" s="24"/>
      <c r="V341" s="24"/>
      <c r="W341" s="24"/>
    </row>
    <row r="342" spans="20:23" ht="18.75" customHeight="1" x14ac:dyDescent="0.35">
      <c r="T342" s="24"/>
      <c r="U342" s="24"/>
      <c r="V342" s="24"/>
      <c r="W342" s="24"/>
    </row>
    <row r="343" spans="20:23" ht="18.75" customHeight="1" x14ac:dyDescent="0.35">
      <c r="T343" s="24"/>
      <c r="U343" s="24"/>
      <c r="V343" s="24"/>
      <c r="W343" s="24"/>
    </row>
    <row r="344" spans="20:23" ht="18.75" customHeight="1" x14ac:dyDescent="0.35">
      <c r="T344" s="24"/>
      <c r="U344" s="24"/>
      <c r="V344" s="24"/>
      <c r="W344" s="24"/>
    </row>
    <row r="345" spans="20:23" ht="18.75" customHeight="1" x14ac:dyDescent="0.35">
      <c r="T345" s="24"/>
      <c r="U345" s="24"/>
      <c r="V345" s="24"/>
      <c r="W345" s="24"/>
    </row>
    <row r="346" spans="20:23" ht="18.75" customHeight="1" x14ac:dyDescent="0.35">
      <c r="T346" s="24"/>
      <c r="U346" s="24"/>
      <c r="V346" s="24"/>
      <c r="W346" s="24"/>
    </row>
    <row r="347" spans="20:23" ht="18.75" customHeight="1" x14ac:dyDescent="0.35">
      <c r="T347" s="24"/>
      <c r="U347" s="24"/>
      <c r="V347" s="24"/>
      <c r="W347" s="24"/>
    </row>
    <row r="348" spans="20:23" ht="18.75" customHeight="1" x14ac:dyDescent="0.35">
      <c r="T348" s="24"/>
      <c r="U348" s="24"/>
      <c r="V348" s="24"/>
      <c r="W348" s="24"/>
    </row>
    <row r="349" spans="20:23" ht="18.75" customHeight="1" x14ac:dyDescent="0.35">
      <c r="T349" s="24"/>
      <c r="U349" s="24"/>
      <c r="V349" s="24"/>
      <c r="W349" s="24"/>
    </row>
    <row r="350" spans="20:23" ht="18.75" customHeight="1" x14ac:dyDescent="0.35">
      <c r="T350" s="24"/>
      <c r="U350" s="24"/>
      <c r="V350" s="24"/>
      <c r="W350" s="24"/>
    </row>
    <row r="351" spans="20:23" ht="18.75" customHeight="1" x14ac:dyDescent="0.35">
      <c r="T351" s="24"/>
      <c r="U351" s="24"/>
      <c r="V351" s="24"/>
      <c r="W351" s="24"/>
    </row>
    <row r="352" spans="20:23" ht="18.75" customHeight="1" x14ac:dyDescent="0.35">
      <c r="T352" s="24"/>
      <c r="U352" s="24"/>
      <c r="V352" s="24"/>
      <c r="W352" s="24"/>
    </row>
    <row r="353" spans="20:23" ht="18.75" customHeight="1" x14ac:dyDescent="0.35">
      <c r="T353" s="24"/>
      <c r="U353" s="24"/>
      <c r="V353" s="24"/>
      <c r="W353" s="24"/>
    </row>
    <row r="354" spans="20:23" ht="18.75" customHeight="1" x14ac:dyDescent="0.35">
      <c r="T354" s="24"/>
      <c r="U354" s="24"/>
      <c r="V354" s="24"/>
      <c r="W354" s="24"/>
    </row>
    <row r="355" spans="20:23" ht="18.75" customHeight="1" x14ac:dyDescent="0.35">
      <c r="T355" s="24"/>
      <c r="U355" s="24"/>
      <c r="V355" s="24"/>
      <c r="W355" s="24"/>
    </row>
    <row r="356" spans="20:23" ht="18.75" customHeight="1" x14ac:dyDescent="0.35">
      <c r="T356" s="24"/>
      <c r="U356" s="24"/>
      <c r="V356" s="24"/>
      <c r="W356" s="24"/>
    </row>
    <row r="357" spans="20:23" ht="18.75" customHeight="1" x14ac:dyDescent="0.35">
      <c r="T357" s="24"/>
      <c r="U357" s="24"/>
      <c r="V357" s="24"/>
      <c r="W357" s="24"/>
    </row>
    <row r="358" spans="20:23" ht="18.75" customHeight="1" x14ac:dyDescent="0.35">
      <c r="T358" s="24"/>
      <c r="U358" s="24"/>
      <c r="V358" s="24"/>
      <c r="W358" s="24"/>
    </row>
    <row r="359" spans="20:23" ht="18.75" customHeight="1" x14ac:dyDescent="0.35">
      <c r="T359" s="24"/>
      <c r="U359" s="24"/>
      <c r="V359" s="24"/>
      <c r="W359" s="24"/>
    </row>
    <row r="360" spans="20:23" ht="18.75" customHeight="1" x14ac:dyDescent="0.35">
      <c r="T360" s="24"/>
      <c r="U360" s="24"/>
      <c r="V360" s="24"/>
      <c r="W360" s="24"/>
    </row>
    <row r="361" spans="20:23" ht="18.75" customHeight="1" x14ac:dyDescent="0.35">
      <c r="T361" s="24"/>
      <c r="U361" s="24"/>
      <c r="V361" s="24"/>
      <c r="W361" s="24"/>
    </row>
    <row r="362" spans="20:23" ht="18.75" customHeight="1" x14ac:dyDescent="0.35">
      <c r="T362" s="24"/>
      <c r="U362" s="24"/>
      <c r="V362" s="24"/>
      <c r="W362" s="24"/>
    </row>
    <row r="363" spans="20:23" ht="18.75" customHeight="1" x14ac:dyDescent="0.35">
      <c r="T363" s="24"/>
      <c r="U363" s="24"/>
      <c r="V363" s="24"/>
      <c r="W363" s="24"/>
    </row>
    <row r="364" spans="20:23" ht="18.75" customHeight="1" x14ac:dyDescent="0.35">
      <c r="T364" s="24"/>
      <c r="U364" s="24"/>
      <c r="V364" s="24"/>
      <c r="W364" s="24"/>
    </row>
    <row r="365" spans="20:23" ht="18.75" customHeight="1" x14ac:dyDescent="0.35">
      <c r="T365" s="24"/>
      <c r="U365" s="24"/>
      <c r="V365" s="24"/>
      <c r="W365" s="24"/>
    </row>
    <row r="366" spans="20:23" ht="18.75" customHeight="1" x14ac:dyDescent="0.35">
      <c r="T366" s="24"/>
      <c r="U366" s="24"/>
      <c r="V366" s="24"/>
      <c r="W366" s="24"/>
    </row>
    <row r="367" spans="20:23" ht="18.75" customHeight="1" x14ac:dyDescent="0.35">
      <c r="T367" s="24"/>
      <c r="U367" s="24"/>
      <c r="V367" s="24"/>
      <c r="W367" s="24"/>
    </row>
    <row r="368" spans="20:23" ht="18.75" customHeight="1" x14ac:dyDescent="0.35">
      <c r="T368" s="24"/>
      <c r="U368" s="24"/>
      <c r="V368" s="24"/>
      <c r="W368" s="24"/>
    </row>
    <row r="369" spans="20:23" ht="18.75" customHeight="1" x14ac:dyDescent="0.35">
      <c r="T369" s="24"/>
      <c r="U369" s="24"/>
      <c r="V369" s="24"/>
      <c r="W369" s="24"/>
    </row>
    <row r="370" spans="20:23" ht="18.75" customHeight="1" x14ac:dyDescent="0.35">
      <c r="T370" s="24"/>
      <c r="U370" s="24"/>
      <c r="V370" s="24"/>
      <c r="W370" s="24"/>
    </row>
    <row r="371" spans="20:23" ht="18.75" customHeight="1" x14ac:dyDescent="0.35">
      <c r="T371" s="24"/>
      <c r="U371" s="24"/>
      <c r="V371" s="24"/>
      <c r="W371" s="24"/>
    </row>
    <row r="372" spans="20:23" ht="18.75" customHeight="1" x14ac:dyDescent="0.35">
      <c r="T372" s="24"/>
      <c r="U372" s="24"/>
      <c r="V372" s="24"/>
      <c r="W372" s="24"/>
    </row>
    <row r="373" spans="20:23" ht="18.75" customHeight="1" x14ac:dyDescent="0.35">
      <c r="T373" s="24"/>
      <c r="U373" s="24"/>
      <c r="V373" s="24"/>
      <c r="W373" s="24"/>
    </row>
    <row r="374" spans="20:23" ht="18.75" customHeight="1" x14ac:dyDescent="0.35">
      <c r="T374" s="24"/>
      <c r="U374" s="24"/>
      <c r="V374" s="24"/>
      <c r="W374" s="24"/>
    </row>
    <row r="375" spans="20:23" ht="18.75" customHeight="1" x14ac:dyDescent="0.35">
      <c r="T375" s="24"/>
      <c r="U375" s="24"/>
      <c r="V375" s="24"/>
      <c r="W375" s="24"/>
    </row>
    <row r="376" spans="20:23" ht="18.75" customHeight="1" x14ac:dyDescent="0.35">
      <c r="T376" s="24"/>
      <c r="U376" s="24"/>
      <c r="V376" s="24"/>
      <c r="W376" s="24"/>
    </row>
    <row r="377" spans="20:23" ht="18.75" customHeight="1" x14ac:dyDescent="0.35">
      <c r="T377" s="24"/>
      <c r="U377" s="24"/>
      <c r="V377" s="24"/>
      <c r="W377" s="24"/>
    </row>
    <row r="378" spans="20:23" ht="18.75" customHeight="1" x14ac:dyDescent="0.35">
      <c r="T378" s="24"/>
      <c r="U378" s="24"/>
      <c r="V378" s="24"/>
      <c r="W378" s="24"/>
    </row>
    <row r="379" spans="20:23" ht="18.75" customHeight="1" x14ac:dyDescent="0.35">
      <c r="T379" s="24"/>
      <c r="U379" s="24"/>
      <c r="V379" s="24"/>
      <c r="W379" s="24"/>
    </row>
    <row r="380" spans="20:23" ht="18.75" customHeight="1" x14ac:dyDescent="0.35">
      <c r="T380" s="24"/>
      <c r="U380" s="24"/>
      <c r="V380" s="24"/>
      <c r="W380" s="24"/>
    </row>
    <row r="381" spans="20:23" ht="18.75" customHeight="1" x14ac:dyDescent="0.35">
      <c r="T381" s="24"/>
      <c r="U381" s="24"/>
      <c r="V381" s="24"/>
      <c r="W381" s="24"/>
    </row>
    <row r="382" spans="20:23" ht="18.75" customHeight="1" x14ac:dyDescent="0.35">
      <c r="T382" s="24"/>
      <c r="U382" s="24"/>
      <c r="V382" s="24"/>
      <c r="W382" s="24"/>
    </row>
    <row r="383" spans="20:23" ht="18.75" customHeight="1" x14ac:dyDescent="0.35">
      <c r="T383" s="24"/>
      <c r="U383" s="24"/>
      <c r="V383" s="24"/>
      <c r="W383" s="24"/>
    </row>
    <row r="384" spans="20:23" ht="18.75" customHeight="1" x14ac:dyDescent="0.35">
      <c r="T384" s="24"/>
      <c r="U384" s="24"/>
      <c r="V384" s="24"/>
      <c r="W384" s="24"/>
    </row>
    <row r="385" spans="20:23" ht="18.75" customHeight="1" x14ac:dyDescent="0.35">
      <c r="T385" s="24"/>
      <c r="U385" s="24"/>
      <c r="V385" s="24"/>
      <c r="W385" s="24"/>
    </row>
    <row r="386" spans="20:23" ht="18.75" customHeight="1" x14ac:dyDescent="0.35">
      <c r="T386" s="24"/>
      <c r="U386" s="24"/>
      <c r="V386" s="24"/>
      <c r="W386" s="24"/>
    </row>
    <row r="387" spans="20:23" ht="18.75" customHeight="1" x14ac:dyDescent="0.35">
      <c r="T387" s="24"/>
      <c r="U387" s="24"/>
      <c r="V387" s="24"/>
      <c r="W387" s="24"/>
    </row>
    <row r="388" spans="20:23" ht="18.75" customHeight="1" x14ac:dyDescent="0.35">
      <c r="T388" s="24"/>
      <c r="U388" s="24"/>
      <c r="V388" s="24"/>
      <c r="W388" s="24"/>
    </row>
    <row r="389" spans="20:23" ht="18.75" customHeight="1" x14ac:dyDescent="0.35">
      <c r="T389" s="24"/>
      <c r="U389" s="24"/>
      <c r="V389" s="24"/>
      <c r="W389" s="24"/>
    </row>
    <row r="390" spans="20:23" ht="18.75" customHeight="1" x14ac:dyDescent="0.35">
      <c r="T390" s="24"/>
      <c r="U390" s="24"/>
      <c r="V390" s="24"/>
      <c r="W390" s="24"/>
    </row>
    <row r="391" spans="20:23" ht="18.75" customHeight="1" x14ac:dyDescent="0.35">
      <c r="T391" s="24"/>
      <c r="U391" s="24"/>
      <c r="V391" s="24"/>
      <c r="W391" s="24"/>
    </row>
    <row r="392" spans="20:23" ht="18.75" customHeight="1" x14ac:dyDescent="0.35">
      <c r="T392" s="24"/>
      <c r="U392" s="24"/>
      <c r="V392" s="24"/>
      <c r="W392" s="24"/>
    </row>
    <row r="393" spans="20:23" ht="18.75" customHeight="1" x14ac:dyDescent="0.35">
      <c r="T393" s="24"/>
      <c r="U393" s="24"/>
      <c r="V393" s="24"/>
      <c r="W393" s="24"/>
    </row>
    <row r="394" spans="20:23" ht="18.75" customHeight="1" x14ac:dyDescent="0.35">
      <c r="T394" s="24"/>
      <c r="U394" s="24"/>
      <c r="V394" s="24"/>
      <c r="W394" s="24"/>
    </row>
    <row r="395" spans="20:23" ht="18.75" customHeight="1" x14ac:dyDescent="0.35">
      <c r="T395" s="24"/>
      <c r="U395" s="24"/>
      <c r="V395" s="24"/>
      <c r="W395" s="24"/>
    </row>
    <row r="396" spans="20:23" ht="18.75" customHeight="1" x14ac:dyDescent="0.35">
      <c r="T396" s="24"/>
      <c r="U396" s="24"/>
      <c r="V396" s="24"/>
      <c r="W396" s="24"/>
    </row>
    <row r="397" spans="20:23" ht="18.75" customHeight="1" x14ac:dyDescent="0.35">
      <c r="T397" s="24"/>
      <c r="U397" s="24"/>
      <c r="V397" s="24"/>
      <c r="W397" s="24"/>
    </row>
    <row r="398" spans="20:23" ht="18.75" customHeight="1" x14ac:dyDescent="0.35">
      <c r="T398" s="24"/>
      <c r="U398" s="24"/>
      <c r="V398" s="24"/>
      <c r="W398" s="24"/>
    </row>
    <row r="399" spans="20:23" ht="18.75" customHeight="1" x14ac:dyDescent="0.35">
      <c r="T399" s="24"/>
      <c r="U399" s="24"/>
      <c r="V399" s="24"/>
      <c r="W399" s="24"/>
    </row>
    <row r="400" spans="20:23" ht="18.75" customHeight="1" x14ac:dyDescent="0.35">
      <c r="T400" s="24"/>
      <c r="U400" s="24"/>
      <c r="V400" s="24"/>
      <c r="W400" s="24"/>
    </row>
    <row r="401" spans="20:23" ht="18.75" customHeight="1" x14ac:dyDescent="0.35">
      <c r="T401" s="24"/>
      <c r="U401" s="24"/>
      <c r="V401" s="24"/>
      <c r="W401" s="24"/>
    </row>
    <row r="402" spans="20:23" ht="18.75" customHeight="1" x14ac:dyDescent="0.35">
      <c r="T402" s="24"/>
      <c r="U402" s="24"/>
      <c r="V402" s="24"/>
      <c r="W402" s="24"/>
    </row>
    <row r="403" spans="20:23" ht="18.75" customHeight="1" x14ac:dyDescent="0.35">
      <c r="T403" s="24"/>
      <c r="U403" s="24"/>
      <c r="V403" s="24"/>
      <c r="W403" s="24"/>
    </row>
    <row r="404" spans="20:23" ht="18.75" customHeight="1" x14ac:dyDescent="0.35">
      <c r="T404" s="24"/>
      <c r="U404" s="24"/>
      <c r="V404" s="24"/>
      <c r="W404" s="24"/>
    </row>
    <row r="405" spans="20:23" ht="18.75" customHeight="1" x14ac:dyDescent="0.35">
      <c r="T405" s="24"/>
      <c r="U405" s="24"/>
      <c r="V405" s="24"/>
      <c r="W405" s="24"/>
    </row>
    <row r="406" spans="20:23" ht="18.75" customHeight="1" x14ac:dyDescent="0.35">
      <c r="T406" s="24"/>
      <c r="U406" s="24"/>
      <c r="V406" s="24"/>
      <c r="W406" s="24"/>
    </row>
    <row r="407" spans="20:23" ht="18.75" customHeight="1" x14ac:dyDescent="0.35">
      <c r="T407" s="24"/>
      <c r="U407" s="24"/>
      <c r="V407" s="24"/>
      <c r="W407" s="24"/>
    </row>
    <row r="408" spans="20:23" ht="18.75" customHeight="1" x14ac:dyDescent="0.35">
      <c r="T408" s="24"/>
      <c r="U408" s="24"/>
      <c r="V408" s="24"/>
      <c r="W408" s="24"/>
    </row>
    <row r="409" spans="20:23" ht="18.75" customHeight="1" x14ac:dyDescent="0.35">
      <c r="T409" s="24"/>
      <c r="U409" s="24"/>
      <c r="V409" s="24"/>
      <c r="W409" s="24"/>
    </row>
    <row r="410" spans="20:23" ht="18.75" customHeight="1" x14ac:dyDescent="0.35">
      <c r="T410" s="24"/>
      <c r="U410" s="24"/>
      <c r="V410" s="24"/>
      <c r="W410" s="24"/>
    </row>
    <row r="411" spans="20:23" ht="18.75" customHeight="1" x14ac:dyDescent="0.35">
      <c r="T411" s="24"/>
      <c r="U411" s="24"/>
      <c r="V411" s="24"/>
      <c r="W411" s="24"/>
    </row>
    <row r="412" spans="20:23" ht="18.75" customHeight="1" x14ac:dyDescent="0.35">
      <c r="T412" s="24"/>
      <c r="U412" s="24"/>
      <c r="V412" s="24"/>
      <c r="W412" s="24"/>
    </row>
    <row r="413" spans="20:23" ht="18.75" customHeight="1" x14ac:dyDescent="0.35">
      <c r="T413" s="24"/>
      <c r="U413" s="24"/>
      <c r="V413" s="24"/>
      <c r="W413" s="24"/>
    </row>
    <row r="414" spans="20:23" ht="18.75" customHeight="1" x14ac:dyDescent="0.35">
      <c r="T414" s="24"/>
      <c r="U414" s="24"/>
      <c r="V414" s="24"/>
      <c r="W414" s="24"/>
    </row>
    <row r="415" spans="20:23" ht="18.75" customHeight="1" x14ac:dyDescent="0.35">
      <c r="T415" s="24"/>
      <c r="U415" s="24"/>
      <c r="V415" s="24"/>
      <c r="W415" s="24"/>
    </row>
    <row r="416" spans="20:23" ht="18.75" customHeight="1" x14ac:dyDescent="0.35">
      <c r="T416" s="24"/>
      <c r="U416" s="24"/>
      <c r="V416" s="24"/>
      <c r="W416" s="24"/>
    </row>
    <row r="417" spans="20:23" ht="18.75" customHeight="1" x14ac:dyDescent="0.35">
      <c r="T417" s="24"/>
      <c r="U417" s="24"/>
      <c r="V417" s="24"/>
      <c r="W417" s="24"/>
    </row>
    <row r="418" spans="20:23" ht="18.75" customHeight="1" x14ac:dyDescent="0.35">
      <c r="T418" s="24"/>
      <c r="U418" s="24"/>
      <c r="V418" s="24"/>
      <c r="W418" s="24"/>
    </row>
    <row r="419" spans="20:23" ht="18.75" customHeight="1" x14ac:dyDescent="0.35">
      <c r="T419" s="24"/>
      <c r="U419" s="24"/>
      <c r="V419" s="24"/>
      <c r="W419" s="24"/>
    </row>
    <row r="420" spans="20:23" ht="18.75" customHeight="1" x14ac:dyDescent="0.35">
      <c r="T420" s="24"/>
      <c r="U420" s="24"/>
      <c r="V420" s="24"/>
      <c r="W420" s="24"/>
    </row>
    <row r="421" spans="20:23" ht="18.75" customHeight="1" x14ac:dyDescent="0.35">
      <c r="T421" s="24"/>
      <c r="U421" s="24"/>
      <c r="V421" s="24"/>
      <c r="W421" s="24"/>
    </row>
    <row r="422" spans="20:23" ht="18.75" customHeight="1" x14ac:dyDescent="0.35">
      <c r="T422" s="24"/>
      <c r="U422" s="24"/>
      <c r="V422" s="24"/>
      <c r="W422" s="24"/>
    </row>
    <row r="423" spans="20:23" ht="18.75" customHeight="1" x14ac:dyDescent="0.35">
      <c r="T423" s="24"/>
      <c r="U423" s="24"/>
      <c r="V423" s="24"/>
      <c r="W423" s="24"/>
    </row>
    <row r="424" spans="20:23" ht="18.75" customHeight="1" x14ac:dyDescent="0.35">
      <c r="T424" s="24"/>
      <c r="U424" s="24"/>
      <c r="V424" s="24"/>
      <c r="W424" s="24"/>
    </row>
    <row r="425" spans="20:23" ht="18.75" customHeight="1" x14ac:dyDescent="0.35">
      <c r="T425" s="24"/>
      <c r="U425" s="24"/>
      <c r="V425" s="24"/>
      <c r="W425" s="24"/>
    </row>
    <row r="426" spans="20:23" ht="18.75" customHeight="1" x14ac:dyDescent="0.35">
      <c r="T426" s="24"/>
      <c r="U426" s="24"/>
      <c r="V426" s="24"/>
      <c r="W426" s="24"/>
    </row>
    <row r="427" spans="20:23" ht="18.75" customHeight="1" x14ac:dyDescent="0.35">
      <c r="T427" s="24"/>
      <c r="U427" s="24"/>
      <c r="V427" s="24"/>
      <c r="W427" s="24"/>
    </row>
    <row r="428" spans="20:23" ht="18.75" customHeight="1" x14ac:dyDescent="0.35">
      <c r="T428" s="24"/>
      <c r="U428" s="24"/>
      <c r="V428" s="24"/>
      <c r="W428" s="24"/>
    </row>
    <row r="429" spans="20:23" ht="18.75" customHeight="1" x14ac:dyDescent="0.35">
      <c r="T429" s="24"/>
      <c r="U429" s="24"/>
      <c r="V429" s="24"/>
      <c r="W429" s="24"/>
    </row>
    <row r="430" spans="20:23" ht="18.75" customHeight="1" x14ac:dyDescent="0.35">
      <c r="T430" s="24"/>
      <c r="U430" s="24"/>
      <c r="V430" s="24"/>
      <c r="W430" s="24"/>
    </row>
    <row r="431" spans="20:23" ht="18.75" customHeight="1" x14ac:dyDescent="0.35">
      <c r="T431" s="24"/>
      <c r="U431" s="24"/>
      <c r="V431" s="24"/>
      <c r="W431" s="24"/>
    </row>
    <row r="432" spans="20:23" ht="18.75" customHeight="1" x14ac:dyDescent="0.35">
      <c r="T432" s="24"/>
      <c r="U432" s="24"/>
      <c r="V432" s="24"/>
      <c r="W432" s="24"/>
    </row>
    <row r="433" spans="20:23" ht="18.75" customHeight="1" x14ac:dyDescent="0.35">
      <c r="T433" s="24"/>
      <c r="U433" s="24"/>
      <c r="V433" s="24"/>
      <c r="W433" s="24"/>
    </row>
    <row r="434" spans="20:23" ht="18.75" customHeight="1" x14ac:dyDescent="0.35">
      <c r="T434" s="24"/>
      <c r="U434" s="24"/>
      <c r="V434" s="24"/>
      <c r="W434" s="24"/>
    </row>
    <row r="435" spans="20:23" ht="18.75" customHeight="1" x14ac:dyDescent="0.35">
      <c r="T435" s="24"/>
      <c r="U435" s="24"/>
      <c r="V435" s="24"/>
      <c r="W435" s="24"/>
    </row>
    <row r="436" spans="20:23" ht="18.75" customHeight="1" x14ac:dyDescent="0.35">
      <c r="T436" s="24"/>
      <c r="U436" s="24"/>
      <c r="V436" s="24"/>
      <c r="W436" s="24"/>
    </row>
    <row r="437" spans="20:23" ht="18.75" customHeight="1" x14ac:dyDescent="0.35">
      <c r="T437" s="24"/>
      <c r="U437" s="24"/>
      <c r="V437" s="24"/>
      <c r="W437" s="24"/>
    </row>
    <row r="438" spans="20:23" ht="18.75" customHeight="1" x14ac:dyDescent="0.35">
      <c r="T438" s="24"/>
      <c r="U438" s="24"/>
      <c r="V438" s="24"/>
      <c r="W438" s="24"/>
    </row>
    <row r="439" spans="20:23" ht="18.75" customHeight="1" x14ac:dyDescent="0.35">
      <c r="T439" s="24"/>
      <c r="U439" s="24"/>
      <c r="V439" s="24"/>
      <c r="W439" s="24"/>
    </row>
    <row r="440" spans="20:23" ht="18.75" customHeight="1" x14ac:dyDescent="0.35">
      <c r="T440" s="24"/>
      <c r="U440" s="24"/>
      <c r="V440" s="24"/>
      <c r="W440" s="24"/>
    </row>
    <row r="441" spans="20:23" ht="18.75" customHeight="1" x14ac:dyDescent="0.35">
      <c r="T441" s="24"/>
      <c r="U441" s="24"/>
      <c r="V441" s="24"/>
      <c r="W441" s="24"/>
    </row>
    <row r="442" spans="20:23" ht="18.75" customHeight="1" x14ac:dyDescent="0.35">
      <c r="T442" s="24"/>
      <c r="U442" s="24"/>
      <c r="V442" s="24"/>
      <c r="W442" s="24"/>
    </row>
    <row r="443" spans="20:23" ht="18.75" customHeight="1" x14ac:dyDescent="0.35">
      <c r="T443" s="24"/>
      <c r="U443" s="24"/>
      <c r="V443" s="24"/>
      <c r="W443" s="24"/>
    </row>
    <row r="444" spans="20:23" ht="18.75" customHeight="1" x14ac:dyDescent="0.35">
      <c r="T444" s="24"/>
      <c r="U444" s="24"/>
      <c r="V444" s="24"/>
      <c r="W444" s="24"/>
    </row>
    <row r="445" spans="20:23" ht="18.75" customHeight="1" x14ac:dyDescent="0.35">
      <c r="T445" s="24"/>
      <c r="U445" s="24"/>
      <c r="V445" s="24"/>
      <c r="W445" s="24"/>
    </row>
    <row r="446" spans="20:23" ht="18.75" customHeight="1" x14ac:dyDescent="0.35">
      <c r="T446" s="24"/>
      <c r="U446" s="24"/>
      <c r="V446" s="24"/>
      <c r="W446" s="24"/>
    </row>
    <row r="447" spans="20:23" ht="18.75" customHeight="1" x14ac:dyDescent="0.35">
      <c r="T447" s="24"/>
      <c r="U447" s="24"/>
      <c r="V447" s="24"/>
      <c r="W447" s="24"/>
    </row>
    <row r="448" spans="20:23" ht="18.75" customHeight="1" x14ac:dyDescent="0.35">
      <c r="T448" s="24"/>
      <c r="U448" s="24"/>
      <c r="V448" s="24"/>
      <c r="W448" s="24"/>
    </row>
    <row r="449" spans="20:23" ht="18.75" customHeight="1" x14ac:dyDescent="0.35">
      <c r="T449" s="24"/>
      <c r="U449" s="24"/>
      <c r="V449" s="24"/>
      <c r="W449" s="24"/>
    </row>
    <row r="450" spans="20:23" ht="18.75" customHeight="1" x14ac:dyDescent="0.35">
      <c r="T450" s="24"/>
      <c r="U450" s="24"/>
      <c r="V450" s="24"/>
      <c r="W450" s="24"/>
    </row>
    <row r="451" spans="20:23" ht="18.75" customHeight="1" x14ac:dyDescent="0.35">
      <c r="T451" s="24"/>
      <c r="U451" s="24"/>
      <c r="V451" s="24"/>
      <c r="W451" s="24"/>
    </row>
    <row r="452" spans="20:23" ht="18.75" customHeight="1" x14ac:dyDescent="0.35">
      <c r="T452" s="24"/>
      <c r="U452" s="24"/>
      <c r="V452" s="24"/>
      <c r="W452" s="24"/>
    </row>
    <row r="453" spans="20:23" ht="18.75" customHeight="1" x14ac:dyDescent="0.35">
      <c r="T453" s="24"/>
      <c r="U453" s="24"/>
      <c r="V453" s="24"/>
      <c r="W453" s="24"/>
    </row>
    <row r="454" spans="20:23" ht="18.75" customHeight="1" x14ac:dyDescent="0.35">
      <c r="T454" s="24"/>
      <c r="U454" s="24"/>
      <c r="V454" s="24"/>
      <c r="W454" s="24"/>
    </row>
    <row r="455" spans="20:23" ht="18.75" customHeight="1" x14ac:dyDescent="0.35">
      <c r="T455" s="24"/>
      <c r="U455" s="24"/>
      <c r="V455" s="24"/>
      <c r="W455" s="24"/>
    </row>
    <row r="456" spans="20:23" ht="18.75" customHeight="1" x14ac:dyDescent="0.35">
      <c r="T456" s="24"/>
      <c r="U456" s="24"/>
      <c r="V456" s="24"/>
      <c r="W456" s="24"/>
    </row>
    <row r="457" spans="20:23" ht="18.75" customHeight="1" x14ac:dyDescent="0.35">
      <c r="T457" s="24"/>
      <c r="U457" s="24"/>
      <c r="V457" s="24"/>
      <c r="W457" s="24"/>
    </row>
    <row r="458" spans="20:23" ht="18.75" customHeight="1" x14ac:dyDescent="0.35">
      <c r="T458" s="24"/>
      <c r="U458" s="24"/>
      <c r="V458" s="24"/>
      <c r="W458" s="24"/>
    </row>
    <row r="459" spans="20:23" ht="18.75" customHeight="1" x14ac:dyDescent="0.35">
      <c r="T459" s="24"/>
      <c r="U459" s="24"/>
      <c r="V459" s="24"/>
      <c r="W459" s="24"/>
    </row>
    <row r="460" spans="20:23" ht="18.75" customHeight="1" x14ac:dyDescent="0.35">
      <c r="T460" s="24"/>
      <c r="U460" s="24"/>
      <c r="V460" s="24"/>
      <c r="W460" s="24"/>
    </row>
    <row r="461" spans="20:23" ht="18.75" customHeight="1" x14ac:dyDescent="0.35">
      <c r="T461" s="24"/>
      <c r="U461" s="24"/>
      <c r="V461" s="24"/>
      <c r="W461" s="24"/>
    </row>
    <row r="462" spans="20:23" ht="18.75" customHeight="1" x14ac:dyDescent="0.35">
      <c r="T462" s="24"/>
      <c r="U462" s="24"/>
      <c r="V462" s="24"/>
      <c r="W462" s="24"/>
    </row>
    <row r="463" spans="20:23" ht="18.75" customHeight="1" x14ac:dyDescent="0.35">
      <c r="T463" s="24"/>
      <c r="U463" s="24"/>
      <c r="V463" s="24"/>
      <c r="W463" s="24"/>
    </row>
    <row r="464" spans="20:23" ht="18.75" customHeight="1" x14ac:dyDescent="0.35">
      <c r="T464" s="24"/>
      <c r="U464" s="24"/>
      <c r="V464" s="24"/>
      <c r="W464" s="24"/>
    </row>
    <row r="465" spans="20:23" ht="18.75" customHeight="1" x14ac:dyDescent="0.35">
      <c r="T465" s="24"/>
      <c r="U465" s="24"/>
      <c r="V465" s="24"/>
      <c r="W465" s="24"/>
    </row>
    <row r="466" spans="20:23" ht="18.75" customHeight="1" x14ac:dyDescent="0.35">
      <c r="T466" s="24"/>
      <c r="U466" s="24"/>
      <c r="V466" s="24"/>
      <c r="W466" s="24"/>
    </row>
    <row r="467" spans="20:23" ht="18.75" customHeight="1" x14ac:dyDescent="0.35">
      <c r="T467" s="24"/>
      <c r="U467" s="24"/>
      <c r="V467" s="24"/>
      <c r="W467" s="24"/>
    </row>
    <row r="468" spans="20:23" ht="18.75" customHeight="1" x14ac:dyDescent="0.35">
      <c r="T468" s="24"/>
      <c r="U468" s="24"/>
      <c r="V468" s="24"/>
      <c r="W468" s="24"/>
    </row>
    <row r="469" spans="20:23" ht="18.75" customHeight="1" x14ac:dyDescent="0.35">
      <c r="T469" s="24"/>
      <c r="U469" s="24"/>
      <c r="V469" s="24"/>
      <c r="W469" s="24"/>
    </row>
    <row r="470" spans="20:23" ht="18.75" customHeight="1" x14ac:dyDescent="0.35">
      <c r="T470" s="24"/>
      <c r="U470" s="24"/>
      <c r="V470" s="24"/>
      <c r="W470" s="24"/>
    </row>
    <row r="471" spans="20:23" ht="18.75" customHeight="1" x14ac:dyDescent="0.35">
      <c r="T471" s="24"/>
      <c r="U471" s="24"/>
      <c r="V471" s="24"/>
      <c r="W471" s="24"/>
    </row>
    <row r="472" spans="20:23" ht="18.75" customHeight="1" x14ac:dyDescent="0.35">
      <c r="T472" s="24"/>
      <c r="U472" s="24"/>
      <c r="V472" s="24"/>
      <c r="W472" s="24"/>
    </row>
    <row r="473" spans="20:23" ht="18.75" customHeight="1" x14ac:dyDescent="0.35">
      <c r="T473" s="24"/>
      <c r="U473" s="24"/>
      <c r="V473" s="24"/>
      <c r="W473" s="24"/>
    </row>
    <row r="474" spans="20:23" ht="18.75" customHeight="1" x14ac:dyDescent="0.35">
      <c r="T474" s="24"/>
      <c r="U474" s="24"/>
      <c r="V474" s="24"/>
      <c r="W474" s="24"/>
    </row>
    <row r="475" spans="20:23" ht="18.75" customHeight="1" x14ac:dyDescent="0.35">
      <c r="T475" s="24"/>
      <c r="U475" s="24"/>
      <c r="V475" s="24"/>
      <c r="W475" s="24"/>
    </row>
    <row r="476" spans="20:23" ht="18.75" customHeight="1" x14ac:dyDescent="0.35">
      <c r="T476" s="24"/>
      <c r="U476" s="24"/>
      <c r="V476" s="24"/>
      <c r="W476" s="24"/>
    </row>
    <row r="477" spans="20:23" ht="18.75" customHeight="1" x14ac:dyDescent="0.35">
      <c r="T477" s="24"/>
      <c r="U477" s="24"/>
      <c r="V477" s="24"/>
      <c r="W477" s="24"/>
    </row>
    <row r="478" spans="20:23" ht="18.75" customHeight="1" x14ac:dyDescent="0.35">
      <c r="T478" s="24"/>
      <c r="U478" s="24"/>
      <c r="V478" s="24"/>
      <c r="W478" s="24"/>
    </row>
    <row r="479" spans="20:23" ht="18.75" customHeight="1" x14ac:dyDescent="0.35">
      <c r="T479" s="24"/>
      <c r="U479" s="24"/>
      <c r="V479" s="24"/>
      <c r="W479" s="24"/>
    </row>
    <row r="480" spans="20:23" ht="18.75" customHeight="1" x14ac:dyDescent="0.35">
      <c r="T480" s="24"/>
      <c r="U480" s="24"/>
      <c r="V480" s="24"/>
      <c r="W480" s="24"/>
    </row>
    <row r="481" spans="20:23" ht="18.75" customHeight="1" x14ac:dyDescent="0.35">
      <c r="T481" s="24"/>
      <c r="U481" s="24"/>
      <c r="V481" s="24"/>
      <c r="W481" s="24"/>
    </row>
    <row r="482" spans="20:23" ht="18.75" customHeight="1" x14ac:dyDescent="0.35">
      <c r="T482" s="24"/>
      <c r="U482" s="24"/>
      <c r="V482" s="24"/>
      <c r="W482" s="24"/>
    </row>
    <row r="483" spans="20:23" ht="18.75" customHeight="1" x14ac:dyDescent="0.35">
      <c r="T483" s="24"/>
      <c r="U483" s="24"/>
      <c r="V483" s="24"/>
      <c r="W483" s="24"/>
    </row>
    <row r="484" spans="20:23" ht="18.75" customHeight="1" x14ac:dyDescent="0.35">
      <c r="T484" s="24"/>
      <c r="U484" s="24"/>
      <c r="V484" s="24"/>
      <c r="W484" s="24"/>
    </row>
    <row r="485" spans="20:23" ht="18.75" customHeight="1" x14ac:dyDescent="0.35">
      <c r="T485" s="24"/>
      <c r="U485" s="24"/>
      <c r="V485" s="24"/>
      <c r="W485" s="24"/>
    </row>
    <row r="486" spans="20:23" ht="18.75" customHeight="1" x14ac:dyDescent="0.35">
      <c r="T486" s="24"/>
      <c r="U486" s="24"/>
      <c r="V486" s="24"/>
      <c r="W486" s="24"/>
    </row>
    <row r="487" spans="20:23" ht="18.75" customHeight="1" x14ac:dyDescent="0.35">
      <c r="T487" s="24"/>
      <c r="U487" s="24"/>
      <c r="V487" s="24"/>
      <c r="W487" s="24"/>
    </row>
    <row r="488" spans="20:23" ht="18.75" customHeight="1" x14ac:dyDescent="0.35">
      <c r="T488" s="24"/>
      <c r="U488" s="24"/>
      <c r="V488" s="24"/>
      <c r="W488" s="24"/>
    </row>
    <row r="489" spans="20:23" ht="18.75" customHeight="1" x14ac:dyDescent="0.35">
      <c r="T489" s="24"/>
      <c r="U489" s="24"/>
      <c r="V489" s="24"/>
      <c r="W489" s="24"/>
    </row>
    <row r="490" spans="20:23" ht="18.75" customHeight="1" x14ac:dyDescent="0.35">
      <c r="T490" s="24"/>
      <c r="U490" s="24"/>
      <c r="V490" s="24"/>
      <c r="W490" s="24"/>
    </row>
    <row r="491" spans="20:23" ht="18.75" customHeight="1" x14ac:dyDescent="0.35">
      <c r="T491" s="24"/>
      <c r="U491" s="24"/>
      <c r="V491" s="24"/>
      <c r="W491" s="24"/>
    </row>
    <row r="492" spans="20:23" ht="18.75" customHeight="1" x14ac:dyDescent="0.35">
      <c r="T492" s="24"/>
      <c r="U492" s="24"/>
      <c r="V492" s="24"/>
      <c r="W492" s="24"/>
    </row>
    <row r="493" spans="20:23" ht="18.75" customHeight="1" x14ac:dyDescent="0.35">
      <c r="T493" s="24"/>
      <c r="U493" s="24"/>
      <c r="V493" s="24"/>
      <c r="W493" s="24"/>
    </row>
    <row r="494" spans="20:23" ht="18.75" customHeight="1" x14ac:dyDescent="0.35">
      <c r="T494" s="24"/>
      <c r="U494" s="24"/>
      <c r="V494" s="24"/>
      <c r="W494" s="24"/>
    </row>
    <row r="495" spans="20:23" ht="18.75" customHeight="1" x14ac:dyDescent="0.35">
      <c r="T495" s="24"/>
      <c r="U495" s="24"/>
      <c r="V495" s="24"/>
      <c r="W495" s="24"/>
    </row>
    <row r="496" spans="20:23" ht="18.75" customHeight="1" x14ac:dyDescent="0.35">
      <c r="T496" s="24"/>
      <c r="U496" s="24"/>
      <c r="V496" s="24"/>
      <c r="W496" s="24"/>
    </row>
    <row r="497" spans="20:23" ht="18.75" customHeight="1" x14ac:dyDescent="0.35">
      <c r="T497" s="24"/>
      <c r="U497" s="24"/>
      <c r="V497" s="24"/>
      <c r="W497" s="24"/>
    </row>
    <row r="498" spans="20:23" ht="18.75" customHeight="1" x14ac:dyDescent="0.35">
      <c r="T498" s="24"/>
      <c r="U498" s="24"/>
      <c r="V498" s="24"/>
      <c r="W498" s="24"/>
    </row>
    <row r="499" spans="20:23" ht="18.75" customHeight="1" x14ac:dyDescent="0.35">
      <c r="T499" s="24"/>
      <c r="U499" s="24"/>
      <c r="V499" s="24"/>
      <c r="W499" s="24"/>
    </row>
    <row r="500" spans="20:23" ht="18.75" customHeight="1" x14ac:dyDescent="0.35">
      <c r="T500" s="24"/>
      <c r="U500" s="24"/>
      <c r="V500" s="24"/>
      <c r="W500" s="24"/>
    </row>
    <row r="501" spans="20:23" ht="18.75" customHeight="1" x14ac:dyDescent="0.35">
      <c r="T501" s="24"/>
      <c r="U501" s="24"/>
      <c r="V501" s="24"/>
      <c r="W501" s="24"/>
    </row>
    <row r="502" spans="20:23" ht="18.75" customHeight="1" x14ac:dyDescent="0.35">
      <c r="T502" s="24"/>
      <c r="U502" s="24"/>
      <c r="V502" s="24"/>
      <c r="W502" s="24"/>
    </row>
    <row r="503" spans="20:23" ht="18.75" customHeight="1" x14ac:dyDescent="0.35">
      <c r="T503" s="24"/>
      <c r="U503" s="24"/>
      <c r="V503" s="24"/>
      <c r="W503" s="24"/>
    </row>
    <row r="504" spans="20:23" ht="18.75" customHeight="1" x14ac:dyDescent="0.35">
      <c r="T504" s="24"/>
      <c r="U504" s="24"/>
      <c r="V504" s="24"/>
      <c r="W504" s="24"/>
    </row>
    <row r="505" spans="20:23" ht="18.75" customHeight="1" x14ac:dyDescent="0.35">
      <c r="T505" s="24"/>
      <c r="U505" s="24"/>
      <c r="V505" s="24"/>
      <c r="W505" s="24"/>
    </row>
    <row r="506" spans="20:23" ht="18.75" customHeight="1" x14ac:dyDescent="0.35">
      <c r="T506" s="24"/>
      <c r="U506" s="24"/>
      <c r="V506" s="24"/>
      <c r="W506" s="24"/>
    </row>
    <row r="507" spans="20:23" ht="18.75" customHeight="1" x14ac:dyDescent="0.35">
      <c r="T507" s="24"/>
      <c r="U507" s="24"/>
      <c r="V507" s="24"/>
      <c r="W507" s="24"/>
    </row>
    <row r="508" spans="20:23" ht="18.75" customHeight="1" x14ac:dyDescent="0.35">
      <c r="T508" s="24"/>
      <c r="U508" s="24"/>
      <c r="V508" s="24"/>
      <c r="W508" s="24"/>
    </row>
    <row r="509" spans="20:23" ht="18.75" customHeight="1" x14ac:dyDescent="0.35">
      <c r="T509" s="24"/>
      <c r="U509" s="24"/>
      <c r="V509" s="24"/>
      <c r="W509" s="24"/>
    </row>
    <row r="510" spans="20:23" ht="18.75" customHeight="1" x14ac:dyDescent="0.35">
      <c r="T510" s="24"/>
      <c r="U510" s="24"/>
      <c r="V510" s="24"/>
      <c r="W510" s="24"/>
    </row>
    <row r="511" spans="20:23" ht="18.75" customHeight="1" x14ac:dyDescent="0.35">
      <c r="T511" s="24"/>
      <c r="U511" s="24"/>
      <c r="V511" s="24"/>
      <c r="W511" s="24"/>
    </row>
    <row r="512" spans="20:23" ht="18.75" customHeight="1" x14ac:dyDescent="0.35">
      <c r="T512" s="24"/>
      <c r="U512" s="24"/>
      <c r="V512" s="24"/>
      <c r="W512" s="24"/>
    </row>
    <row r="513" spans="20:23" ht="18.75" customHeight="1" x14ac:dyDescent="0.35">
      <c r="T513" s="24"/>
      <c r="U513" s="24"/>
      <c r="V513" s="24"/>
      <c r="W513" s="24"/>
    </row>
    <row r="514" spans="20:23" ht="18.75" customHeight="1" x14ac:dyDescent="0.35">
      <c r="T514" s="24"/>
      <c r="U514" s="24"/>
      <c r="V514" s="24"/>
      <c r="W514" s="24"/>
    </row>
    <row r="515" spans="20:23" ht="18.75" customHeight="1" x14ac:dyDescent="0.35">
      <c r="T515" s="24"/>
      <c r="U515" s="24"/>
      <c r="V515" s="24"/>
      <c r="W515" s="24"/>
    </row>
    <row r="516" spans="20:23" ht="18.75" customHeight="1" x14ac:dyDescent="0.35">
      <c r="T516" s="24"/>
      <c r="U516" s="24"/>
      <c r="V516" s="24"/>
      <c r="W516" s="24"/>
    </row>
    <row r="517" spans="20:23" ht="18.75" customHeight="1" x14ac:dyDescent="0.35">
      <c r="T517" s="24"/>
      <c r="U517" s="24"/>
      <c r="V517" s="24"/>
      <c r="W517" s="24"/>
    </row>
    <row r="518" spans="20:23" ht="18.75" customHeight="1" x14ac:dyDescent="0.35">
      <c r="T518" s="24"/>
      <c r="U518" s="24"/>
      <c r="V518" s="24"/>
      <c r="W518" s="24"/>
    </row>
    <row r="519" spans="20:23" ht="18.75" customHeight="1" x14ac:dyDescent="0.35">
      <c r="T519" s="24"/>
      <c r="U519" s="24"/>
      <c r="V519" s="24"/>
      <c r="W519" s="24"/>
    </row>
    <row r="520" spans="20:23" ht="18.75" customHeight="1" x14ac:dyDescent="0.35">
      <c r="T520" s="24"/>
      <c r="U520" s="24"/>
      <c r="V520" s="24"/>
      <c r="W520" s="24"/>
    </row>
    <row r="521" spans="20:23" ht="18.75" customHeight="1" x14ac:dyDescent="0.35">
      <c r="T521" s="24"/>
      <c r="U521" s="24"/>
      <c r="V521" s="24"/>
      <c r="W521" s="24"/>
    </row>
    <row r="522" spans="20:23" ht="18.75" customHeight="1" x14ac:dyDescent="0.35">
      <c r="T522" s="24"/>
      <c r="U522" s="24"/>
      <c r="V522" s="24"/>
      <c r="W522" s="24"/>
    </row>
    <row r="523" spans="20:23" ht="18.75" customHeight="1" x14ac:dyDescent="0.35">
      <c r="T523" s="24"/>
      <c r="U523" s="24"/>
      <c r="V523" s="24"/>
      <c r="W523" s="24"/>
    </row>
    <row r="524" spans="20:23" ht="18.75" customHeight="1" x14ac:dyDescent="0.35">
      <c r="T524" s="24"/>
      <c r="U524" s="24"/>
      <c r="V524" s="24"/>
      <c r="W524" s="24"/>
    </row>
    <row r="525" spans="20:23" ht="18.75" customHeight="1" x14ac:dyDescent="0.35">
      <c r="T525" s="24"/>
      <c r="U525" s="24"/>
      <c r="V525" s="24"/>
      <c r="W525" s="24"/>
    </row>
    <row r="526" spans="20:23" ht="18.75" customHeight="1" x14ac:dyDescent="0.35">
      <c r="T526" s="24"/>
      <c r="U526" s="24"/>
      <c r="V526" s="24"/>
      <c r="W526" s="24"/>
    </row>
    <row r="527" spans="20:23" ht="18.75" customHeight="1" x14ac:dyDescent="0.35">
      <c r="T527" s="24"/>
      <c r="U527" s="24"/>
      <c r="V527" s="24"/>
      <c r="W527" s="24"/>
    </row>
    <row r="528" spans="20:23" ht="18.75" customHeight="1" x14ac:dyDescent="0.35">
      <c r="T528" s="24"/>
      <c r="U528" s="24"/>
      <c r="V528" s="24"/>
      <c r="W528" s="24"/>
    </row>
    <row r="529" spans="20:23" ht="18.75" customHeight="1" x14ac:dyDescent="0.35">
      <c r="T529" s="24"/>
      <c r="U529" s="24"/>
      <c r="V529" s="24"/>
      <c r="W529" s="24"/>
    </row>
    <row r="530" spans="20:23" ht="18.75" customHeight="1" x14ac:dyDescent="0.35">
      <c r="T530" s="24"/>
      <c r="U530" s="24"/>
      <c r="V530" s="24"/>
      <c r="W530" s="24"/>
    </row>
    <row r="531" spans="20:23" ht="18.75" customHeight="1" x14ac:dyDescent="0.35">
      <c r="T531" s="24"/>
      <c r="U531" s="24"/>
      <c r="V531" s="24"/>
      <c r="W531" s="24"/>
    </row>
    <row r="532" spans="20:23" ht="18.75" customHeight="1" x14ac:dyDescent="0.35">
      <c r="T532" s="24"/>
      <c r="U532" s="24"/>
      <c r="V532" s="24"/>
      <c r="W532" s="24"/>
    </row>
    <row r="533" spans="20:23" ht="18.75" customHeight="1" x14ac:dyDescent="0.35">
      <c r="T533" s="24"/>
      <c r="U533" s="24"/>
      <c r="V533" s="24"/>
      <c r="W533" s="24"/>
    </row>
    <row r="534" spans="20:23" ht="18.75" customHeight="1" x14ac:dyDescent="0.35">
      <c r="T534" s="24"/>
      <c r="U534" s="24"/>
      <c r="V534" s="24"/>
      <c r="W534" s="24"/>
    </row>
    <row r="535" spans="20:23" ht="18.75" customHeight="1" x14ac:dyDescent="0.35">
      <c r="T535" s="24"/>
      <c r="U535" s="24"/>
      <c r="V535" s="24"/>
      <c r="W535" s="24"/>
    </row>
    <row r="536" spans="20:23" ht="18.75" customHeight="1" x14ac:dyDescent="0.35">
      <c r="T536" s="24"/>
      <c r="U536" s="24"/>
      <c r="V536" s="24"/>
      <c r="W536" s="24"/>
    </row>
    <row r="537" spans="20:23" ht="18.75" customHeight="1" x14ac:dyDescent="0.35">
      <c r="T537" s="24"/>
      <c r="U537" s="24"/>
      <c r="V537" s="24"/>
      <c r="W537" s="24"/>
    </row>
    <row r="538" spans="20:23" ht="18.75" customHeight="1" x14ac:dyDescent="0.35">
      <c r="T538" s="24"/>
      <c r="U538" s="24"/>
      <c r="V538" s="24"/>
      <c r="W538" s="24"/>
    </row>
    <row r="539" spans="20:23" ht="18.75" customHeight="1" x14ac:dyDescent="0.35">
      <c r="T539" s="24"/>
      <c r="U539" s="24"/>
      <c r="V539" s="24"/>
      <c r="W539" s="24"/>
    </row>
    <row r="540" spans="20:23" ht="18.75" customHeight="1" x14ac:dyDescent="0.35">
      <c r="T540" s="24"/>
      <c r="U540" s="24"/>
      <c r="V540" s="24"/>
      <c r="W540" s="24"/>
    </row>
    <row r="541" spans="20:23" ht="18.75" customHeight="1" x14ac:dyDescent="0.35">
      <c r="T541" s="24"/>
      <c r="U541" s="24"/>
      <c r="V541" s="24"/>
      <c r="W541" s="24"/>
    </row>
    <row r="542" spans="20:23" ht="18.75" customHeight="1" x14ac:dyDescent="0.35">
      <c r="T542" s="24"/>
      <c r="U542" s="24"/>
      <c r="V542" s="24"/>
      <c r="W542" s="24"/>
    </row>
    <row r="543" spans="20:23" ht="18.75" customHeight="1" x14ac:dyDescent="0.35">
      <c r="T543" s="24"/>
      <c r="U543" s="24"/>
      <c r="V543" s="24"/>
      <c r="W543" s="24"/>
    </row>
    <row r="544" spans="20:23" ht="18.75" customHeight="1" x14ac:dyDescent="0.35">
      <c r="T544" s="24"/>
      <c r="U544" s="24"/>
      <c r="V544" s="24"/>
      <c r="W544" s="24"/>
    </row>
    <row r="545" spans="20:23" ht="18.75" customHeight="1" x14ac:dyDescent="0.35">
      <c r="T545" s="24"/>
      <c r="U545" s="24"/>
      <c r="V545" s="24"/>
      <c r="W545" s="24"/>
    </row>
    <row r="546" spans="20:23" ht="18.75" customHeight="1" x14ac:dyDescent="0.35">
      <c r="T546" s="24"/>
      <c r="U546" s="24"/>
      <c r="V546" s="24"/>
      <c r="W546" s="24"/>
    </row>
    <row r="547" spans="20:23" ht="18.75" customHeight="1" x14ac:dyDescent="0.35">
      <c r="T547" s="24"/>
      <c r="U547" s="24"/>
      <c r="V547" s="24"/>
      <c r="W547" s="24"/>
    </row>
    <row r="548" spans="20:23" ht="18.75" customHeight="1" x14ac:dyDescent="0.35">
      <c r="T548" s="24"/>
      <c r="U548" s="24"/>
      <c r="V548" s="24"/>
      <c r="W548" s="24"/>
    </row>
    <row r="549" spans="20:23" ht="18.75" customHeight="1" x14ac:dyDescent="0.35">
      <c r="T549" s="24"/>
      <c r="U549" s="24"/>
      <c r="V549" s="24"/>
      <c r="W549" s="24"/>
    </row>
    <row r="550" spans="20:23" ht="18.75" customHeight="1" x14ac:dyDescent="0.35">
      <c r="T550" s="24"/>
      <c r="U550" s="24"/>
      <c r="V550" s="24"/>
      <c r="W550" s="24"/>
    </row>
    <row r="551" spans="20:23" ht="18.75" customHeight="1" x14ac:dyDescent="0.35">
      <c r="T551" s="24"/>
      <c r="U551" s="24"/>
      <c r="V551" s="24"/>
      <c r="W551" s="24"/>
    </row>
    <row r="552" spans="20:23" ht="18.75" customHeight="1" x14ac:dyDescent="0.35">
      <c r="T552" s="24"/>
      <c r="U552" s="24"/>
      <c r="V552" s="24"/>
      <c r="W552" s="24"/>
    </row>
    <row r="553" spans="20:23" ht="18.75" customHeight="1" x14ac:dyDescent="0.35">
      <c r="T553" s="24"/>
      <c r="U553" s="24"/>
      <c r="V553" s="24"/>
      <c r="W553" s="24"/>
    </row>
    <row r="554" spans="20:23" ht="18.75" customHeight="1" x14ac:dyDescent="0.35">
      <c r="T554" s="24"/>
      <c r="U554" s="24"/>
      <c r="V554" s="24"/>
      <c r="W554" s="24"/>
    </row>
    <row r="555" spans="20:23" ht="18.75" customHeight="1" x14ac:dyDescent="0.35">
      <c r="T555" s="24"/>
      <c r="U555" s="24"/>
      <c r="V555" s="24"/>
      <c r="W555" s="24"/>
    </row>
    <row r="556" spans="20:23" ht="18.75" customHeight="1" x14ac:dyDescent="0.35">
      <c r="T556" s="24"/>
      <c r="U556" s="24"/>
      <c r="V556" s="24"/>
      <c r="W556" s="24"/>
    </row>
    <row r="557" spans="20:23" ht="18.75" customHeight="1" x14ac:dyDescent="0.35">
      <c r="T557" s="24"/>
      <c r="U557" s="24"/>
      <c r="V557" s="24"/>
      <c r="W557" s="24"/>
    </row>
    <row r="558" spans="20:23" ht="18.75" customHeight="1" x14ac:dyDescent="0.35">
      <c r="T558" s="24"/>
      <c r="U558" s="24"/>
      <c r="V558" s="24"/>
      <c r="W558" s="24"/>
    </row>
    <row r="559" spans="20:23" ht="18.75" customHeight="1" x14ac:dyDescent="0.35">
      <c r="T559" s="24"/>
      <c r="U559" s="24"/>
      <c r="V559" s="24"/>
      <c r="W559" s="24"/>
    </row>
    <row r="560" spans="20:23" ht="18.75" customHeight="1" x14ac:dyDescent="0.35">
      <c r="T560" s="24"/>
      <c r="U560" s="24"/>
      <c r="V560" s="24"/>
      <c r="W560" s="24"/>
    </row>
    <row r="561" spans="20:23" ht="18.75" customHeight="1" x14ac:dyDescent="0.35">
      <c r="T561" s="24"/>
      <c r="U561" s="24"/>
      <c r="V561" s="24"/>
      <c r="W561" s="24"/>
    </row>
    <row r="562" spans="20:23" ht="18.75" customHeight="1" x14ac:dyDescent="0.35">
      <c r="T562" s="24"/>
      <c r="U562" s="24"/>
      <c r="V562" s="24"/>
      <c r="W562" s="24"/>
    </row>
    <row r="563" spans="20:23" ht="18.75" customHeight="1" x14ac:dyDescent="0.35">
      <c r="T563" s="24"/>
      <c r="U563" s="24"/>
      <c r="V563" s="24"/>
      <c r="W563" s="24"/>
    </row>
    <row r="564" spans="20:23" ht="18.75" customHeight="1" x14ac:dyDescent="0.35">
      <c r="T564" s="24"/>
      <c r="U564" s="24"/>
      <c r="V564" s="24"/>
      <c r="W564" s="24"/>
    </row>
    <row r="565" spans="20:23" ht="18.75" customHeight="1" x14ac:dyDescent="0.35">
      <c r="T565" s="24"/>
      <c r="U565" s="24"/>
      <c r="V565" s="24"/>
      <c r="W565" s="24"/>
    </row>
    <row r="566" spans="20:23" ht="18.75" customHeight="1" x14ac:dyDescent="0.35">
      <c r="T566" s="24"/>
      <c r="U566" s="24"/>
      <c r="V566" s="24"/>
      <c r="W566" s="24"/>
    </row>
    <row r="567" spans="20:23" ht="18.75" customHeight="1" x14ac:dyDescent="0.35">
      <c r="T567" s="24"/>
      <c r="U567" s="24"/>
      <c r="V567" s="24"/>
      <c r="W567" s="24"/>
    </row>
    <row r="568" spans="20:23" ht="18.75" customHeight="1" x14ac:dyDescent="0.35">
      <c r="T568" s="24"/>
      <c r="U568" s="24"/>
      <c r="V568" s="24"/>
      <c r="W568" s="24"/>
    </row>
    <row r="569" spans="20:23" ht="18.75" customHeight="1" x14ac:dyDescent="0.35">
      <c r="T569" s="24"/>
      <c r="U569" s="24"/>
      <c r="V569" s="24"/>
      <c r="W569" s="24"/>
    </row>
    <row r="570" spans="20:23" ht="18.75" customHeight="1" x14ac:dyDescent="0.35">
      <c r="T570" s="24"/>
      <c r="U570" s="24"/>
      <c r="V570" s="24"/>
      <c r="W570" s="24"/>
    </row>
    <row r="571" spans="20:23" ht="18.75" customHeight="1" x14ac:dyDescent="0.35">
      <c r="T571" s="24"/>
      <c r="U571" s="24"/>
      <c r="V571" s="24"/>
      <c r="W571" s="24"/>
    </row>
    <row r="572" spans="20:23" ht="18.75" customHeight="1" x14ac:dyDescent="0.35">
      <c r="T572" s="24"/>
      <c r="U572" s="24"/>
      <c r="V572" s="24"/>
      <c r="W572" s="24"/>
    </row>
    <row r="573" spans="20:23" ht="18.75" customHeight="1" x14ac:dyDescent="0.35">
      <c r="T573" s="24"/>
      <c r="U573" s="24"/>
      <c r="V573" s="24"/>
      <c r="W573" s="24"/>
    </row>
    <row r="574" spans="20:23" ht="18.75" customHeight="1" x14ac:dyDescent="0.35">
      <c r="T574" s="24"/>
      <c r="U574" s="24"/>
      <c r="V574" s="24"/>
      <c r="W574" s="24"/>
    </row>
    <row r="575" spans="20:23" ht="18.75" customHeight="1" x14ac:dyDescent="0.35">
      <c r="T575" s="24"/>
      <c r="U575" s="24"/>
      <c r="V575" s="24"/>
      <c r="W575" s="24"/>
    </row>
    <row r="576" spans="20:23" ht="18.75" customHeight="1" x14ac:dyDescent="0.35">
      <c r="T576" s="24"/>
      <c r="U576" s="24"/>
      <c r="V576" s="24"/>
      <c r="W576" s="24"/>
    </row>
    <row r="577" spans="20:23" ht="18.75" customHeight="1" x14ac:dyDescent="0.35">
      <c r="T577" s="24"/>
      <c r="U577" s="24"/>
      <c r="V577" s="24"/>
      <c r="W577" s="24"/>
    </row>
    <row r="578" spans="20:23" ht="18.75" customHeight="1" x14ac:dyDescent="0.35">
      <c r="T578" s="24"/>
      <c r="U578" s="24"/>
      <c r="V578" s="24"/>
      <c r="W578" s="24"/>
    </row>
    <row r="579" spans="20:23" ht="18.75" customHeight="1" x14ac:dyDescent="0.35">
      <c r="T579" s="24"/>
      <c r="U579" s="24"/>
      <c r="V579" s="24"/>
      <c r="W579" s="24"/>
    </row>
    <row r="580" spans="20:23" ht="18.75" customHeight="1" x14ac:dyDescent="0.35">
      <c r="T580" s="24"/>
      <c r="U580" s="24"/>
      <c r="V580" s="24"/>
      <c r="W580" s="24"/>
    </row>
    <row r="581" spans="20:23" ht="18.75" customHeight="1" x14ac:dyDescent="0.35">
      <c r="T581" s="24"/>
      <c r="U581" s="24"/>
      <c r="V581" s="24"/>
      <c r="W581" s="24"/>
    </row>
    <row r="582" spans="20:23" ht="18.75" customHeight="1" x14ac:dyDescent="0.35">
      <c r="T582" s="24"/>
      <c r="U582" s="24"/>
      <c r="V582" s="24"/>
      <c r="W582" s="24"/>
    </row>
    <row r="583" spans="20:23" ht="18.75" customHeight="1" x14ac:dyDescent="0.35">
      <c r="T583" s="24"/>
      <c r="U583" s="24"/>
      <c r="V583" s="24"/>
      <c r="W583" s="24"/>
    </row>
    <row r="584" spans="20:23" ht="18.75" customHeight="1" x14ac:dyDescent="0.35">
      <c r="T584" s="24"/>
      <c r="U584" s="24"/>
      <c r="V584" s="24"/>
      <c r="W584" s="24"/>
    </row>
    <row r="585" spans="20:23" ht="18.75" customHeight="1" x14ac:dyDescent="0.35">
      <c r="T585" s="24"/>
      <c r="U585" s="24"/>
      <c r="V585" s="24"/>
      <c r="W585" s="24"/>
    </row>
    <row r="586" spans="20:23" ht="18.75" customHeight="1" x14ac:dyDescent="0.35">
      <c r="T586" s="24"/>
      <c r="U586" s="24"/>
      <c r="V586" s="24"/>
      <c r="W586" s="24"/>
    </row>
    <row r="587" spans="20:23" ht="18.75" customHeight="1" x14ac:dyDescent="0.35">
      <c r="T587" s="24"/>
      <c r="U587" s="24"/>
      <c r="V587" s="24"/>
      <c r="W587" s="24"/>
    </row>
    <row r="588" spans="20:23" ht="18.75" customHeight="1" x14ac:dyDescent="0.35">
      <c r="T588" s="24"/>
      <c r="U588" s="24"/>
      <c r="V588" s="24"/>
      <c r="W588" s="24"/>
    </row>
    <row r="589" spans="20:23" ht="18.75" customHeight="1" x14ac:dyDescent="0.35">
      <c r="T589" s="24"/>
      <c r="U589" s="24"/>
      <c r="V589" s="24"/>
      <c r="W589" s="24"/>
    </row>
    <row r="590" spans="20:23" ht="18.75" customHeight="1" x14ac:dyDescent="0.35">
      <c r="T590" s="24"/>
      <c r="U590" s="24"/>
      <c r="V590" s="24"/>
      <c r="W590" s="24"/>
    </row>
    <row r="591" spans="20:23" ht="18.75" customHeight="1" x14ac:dyDescent="0.35">
      <c r="T591" s="24"/>
      <c r="U591" s="24"/>
      <c r="V591" s="24"/>
      <c r="W591" s="24"/>
    </row>
    <row r="592" spans="20:23" ht="18.75" customHeight="1" x14ac:dyDescent="0.35">
      <c r="T592" s="24"/>
      <c r="U592" s="24"/>
      <c r="V592" s="24"/>
      <c r="W592" s="24"/>
    </row>
    <row r="593" spans="20:23" ht="18.75" customHeight="1" x14ac:dyDescent="0.35">
      <c r="T593" s="24"/>
      <c r="U593" s="24"/>
      <c r="V593" s="24"/>
      <c r="W593" s="24"/>
    </row>
    <row r="594" spans="20:23" ht="18.75" customHeight="1" x14ac:dyDescent="0.35">
      <c r="T594" s="24"/>
      <c r="U594" s="24"/>
      <c r="V594" s="24"/>
      <c r="W594" s="24"/>
    </row>
    <row r="595" spans="20:23" ht="18.75" customHeight="1" x14ac:dyDescent="0.35">
      <c r="T595" s="24"/>
      <c r="U595" s="24"/>
      <c r="V595" s="24"/>
      <c r="W595" s="24"/>
    </row>
    <row r="596" spans="20:23" ht="18.75" customHeight="1" x14ac:dyDescent="0.35">
      <c r="T596" s="24"/>
      <c r="U596" s="24"/>
      <c r="V596" s="24"/>
      <c r="W596" s="24"/>
    </row>
    <row r="597" spans="20:23" ht="18.75" customHeight="1" x14ac:dyDescent="0.35">
      <c r="T597" s="24"/>
      <c r="U597" s="24"/>
      <c r="V597" s="24"/>
      <c r="W597" s="24"/>
    </row>
    <row r="598" spans="20:23" ht="18.75" customHeight="1" x14ac:dyDescent="0.35">
      <c r="T598" s="24"/>
      <c r="U598" s="24"/>
      <c r="V598" s="24"/>
      <c r="W598" s="24"/>
    </row>
    <row r="599" spans="20:23" ht="18.75" customHeight="1" x14ac:dyDescent="0.35">
      <c r="T599" s="24"/>
      <c r="U599" s="24"/>
      <c r="V599" s="24"/>
      <c r="W599" s="24"/>
    </row>
    <row r="600" spans="20:23" ht="18.75" customHeight="1" x14ac:dyDescent="0.35">
      <c r="T600" s="24"/>
      <c r="U600" s="24"/>
      <c r="V600" s="24"/>
      <c r="W600" s="24"/>
    </row>
    <row r="601" spans="20:23" ht="18.75" customHeight="1" x14ac:dyDescent="0.35">
      <c r="T601" s="24"/>
      <c r="U601" s="24"/>
      <c r="V601" s="24"/>
      <c r="W601" s="24"/>
    </row>
    <row r="602" spans="20:23" ht="18.75" customHeight="1" x14ac:dyDescent="0.35">
      <c r="T602" s="24"/>
      <c r="U602" s="24"/>
      <c r="V602" s="24"/>
      <c r="W602" s="24"/>
    </row>
    <row r="603" spans="20:23" ht="18.75" customHeight="1" x14ac:dyDescent="0.35">
      <c r="T603" s="24"/>
      <c r="U603" s="24"/>
      <c r="V603" s="24"/>
      <c r="W603" s="24"/>
    </row>
    <row r="604" spans="20:23" ht="18.75" customHeight="1" x14ac:dyDescent="0.35">
      <c r="T604" s="24"/>
      <c r="U604" s="24"/>
      <c r="V604" s="24"/>
      <c r="W604" s="24"/>
    </row>
    <row r="605" spans="20:23" ht="18.75" customHeight="1" x14ac:dyDescent="0.35">
      <c r="T605" s="24"/>
      <c r="U605" s="24"/>
      <c r="V605" s="24"/>
      <c r="W605" s="24"/>
    </row>
    <row r="606" spans="20:23" ht="18.75" customHeight="1" x14ac:dyDescent="0.35">
      <c r="T606" s="24"/>
      <c r="U606" s="24"/>
      <c r="V606" s="24"/>
      <c r="W606" s="24"/>
    </row>
    <row r="607" spans="20:23" ht="18.75" customHeight="1" x14ac:dyDescent="0.35">
      <c r="T607" s="24"/>
      <c r="U607" s="24"/>
      <c r="V607" s="24"/>
      <c r="W607" s="24"/>
    </row>
    <row r="608" spans="20:23" ht="18.75" customHeight="1" x14ac:dyDescent="0.35">
      <c r="T608" s="24"/>
      <c r="U608" s="24"/>
      <c r="V608" s="24"/>
      <c r="W608" s="24"/>
    </row>
    <row r="609" spans="20:23" ht="18.75" customHeight="1" x14ac:dyDescent="0.35">
      <c r="T609" s="24"/>
      <c r="U609" s="24"/>
      <c r="V609" s="24"/>
      <c r="W609" s="24"/>
    </row>
    <row r="610" spans="20:23" ht="18.75" customHeight="1" x14ac:dyDescent="0.35">
      <c r="T610" s="24"/>
      <c r="U610" s="24"/>
      <c r="V610" s="24"/>
      <c r="W610" s="24"/>
    </row>
    <row r="611" spans="20:23" ht="18.75" customHeight="1" x14ac:dyDescent="0.35">
      <c r="T611" s="24"/>
      <c r="U611" s="24"/>
      <c r="V611" s="24"/>
      <c r="W611" s="24"/>
    </row>
    <row r="612" spans="20:23" ht="18.75" customHeight="1" x14ac:dyDescent="0.35">
      <c r="T612" s="24"/>
      <c r="U612" s="24"/>
      <c r="V612" s="24"/>
      <c r="W612" s="24"/>
    </row>
    <row r="613" spans="20:23" ht="18.75" customHeight="1" x14ac:dyDescent="0.35">
      <c r="T613" s="24"/>
      <c r="U613" s="24"/>
      <c r="V613" s="24"/>
      <c r="W613" s="24"/>
    </row>
    <row r="614" spans="20:23" ht="18.75" customHeight="1" x14ac:dyDescent="0.35">
      <c r="T614" s="24"/>
      <c r="U614" s="24"/>
      <c r="V614" s="24"/>
      <c r="W614" s="24"/>
    </row>
    <row r="615" spans="20:23" ht="18.75" customHeight="1" x14ac:dyDescent="0.35">
      <c r="T615" s="24"/>
      <c r="U615" s="24"/>
      <c r="V615" s="24"/>
      <c r="W615" s="24"/>
    </row>
    <row r="616" spans="20:23" ht="18.75" customHeight="1" x14ac:dyDescent="0.35">
      <c r="T616" s="24"/>
      <c r="U616" s="24"/>
      <c r="V616" s="24"/>
      <c r="W616" s="24"/>
    </row>
    <row r="617" spans="20:23" ht="18.75" customHeight="1" x14ac:dyDescent="0.35">
      <c r="T617" s="24"/>
      <c r="U617" s="24"/>
      <c r="V617" s="24"/>
      <c r="W617" s="24"/>
    </row>
    <row r="618" spans="20:23" ht="18.75" customHeight="1" x14ac:dyDescent="0.35">
      <c r="T618" s="24"/>
      <c r="U618" s="24"/>
      <c r="V618" s="24"/>
      <c r="W618" s="24"/>
    </row>
    <row r="619" spans="20:23" ht="18.75" customHeight="1" x14ac:dyDescent="0.35">
      <c r="T619" s="24"/>
      <c r="U619" s="24"/>
      <c r="V619" s="24"/>
      <c r="W619" s="24"/>
    </row>
    <row r="620" spans="20:23" ht="18.75" customHeight="1" x14ac:dyDescent="0.35">
      <c r="T620" s="24"/>
      <c r="U620" s="24"/>
      <c r="V620" s="24"/>
      <c r="W620" s="24"/>
    </row>
    <row r="621" spans="20:23" ht="18.75" customHeight="1" x14ac:dyDescent="0.35">
      <c r="T621" s="24"/>
      <c r="U621" s="24"/>
      <c r="V621" s="24"/>
      <c r="W621" s="24"/>
    </row>
    <row r="622" spans="20:23" ht="18.75" customHeight="1" x14ac:dyDescent="0.35">
      <c r="T622" s="24"/>
      <c r="U622" s="24"/>
      <c r="V622" s="24"/>
      <c r="W622" s="24"/>
    </row>
    <row r="623" spans="20:23" ht="18.75" customHeight="1" x14ac:dyDescent="0.35">
      <c r="T623" s="24"/>
      <c r="U623" s="24"/>
      <c r="V623" s="24"/>
      <c r="W623" s="24"/>
    </row>
    <row r="624" spans="20:23" ht="18.75" customHeight="1" x14ac:dyDescent="0.35">
      <c r="T624" s="24"/>
      <c r="U624" s="24"/>
      <c r="V624" s="24"/>
      <c r="W624" s="24"/>
    </row>
    <row r="625" spans="20:23" ht="18.75" customHeight="1" x14ac:dyDescent="0.35">
      <c r="T625" s="24"/>
      <c r="U625" s="24"/>
      <c r="V625" s="24"/>
      <c r="W625" s="24"/>
    </row>
    <row r="626" spans="20:23" ht="18.75" customHeight="1" x14ac:dyDescent="0.35">
      <c r="T626" s="24"/>
      <c r="U626" s="24"/>
      <c r="V626" s="24"/>
      <c r="W626" s="24"/>
    </row>
    <row r="627" spans="20:23" ht="18.75" customHeight="1" x14ac:dyDescent="0.35">
      <c r="T627" s="24"/>
      <c r="U627" s="24"/>
      <c r="V627" s="24"/>
      <c r="W627" s="24"/>
    </row>
    <row r="628" spans="20:23" ht="18.75" customHeight="1" x14ac:dyDescent="0.35">
      <c r="T628" s="24"/>
      <c r="U628" s="24"/>
      <c r="V628" s="24"/>
      <c r="W628" s="24"/>
    </row>
    <row r="629" spans="20:23" ht="18.75" customHeight="1" x14ac:dyDescent="0.35">
      <c r="T629" s="24"/>
      <c r="U629" s="24"/>
      <c r="V629" s="24"/>
      <c r="W629" s="24"/>
    </row>
    <row r="630" spans="20:23" ht="18.75" customHeight="1" x14ac:dyDescent="0.35">
      <c r="T630" s="24"/>
      <c r="U630" s="24"/>
      <c r="V630" s="24"/>
      <c r="W630" s="24"/>
    </row>
    <row r="631" spans="20:23" ht="18.75" customHeight="1" x14ac:dyDescent="0.35">
      <c r="T631" s="24"/>
      <c r="U631" s="24"/>
      <c r="V631" s="24"/>
      <c r="W631" s="24"/>
    </row>
    <row r="632" spans="20:23" ht="18.75" customHeight="1" x14ac:dyDescent="0.35">
      <c r="T632" s="24"/>
      <c r="U632" s="24"/>
      <c r="V632" s="24"/>
      <c r="W632" s="24"/>
    </row>
    <row r="633" spans="20:23" ht="18.75" customHeight="1" x14ac:dyDescent="0.35">
      <c r="T633" s="24"/>
      <c r="U633" s="24"/>
      <c r="V633" s="24"/>
      <c r="W633" s="24"/>
    </row>
    <row r="634" spans="20:23" ht="18.75" customHeight="1" x14ac:dyDescent="0.35">
      <c r="T634" s="24"/>
      <c r="U634" s="24"/>
      <c r="V634" s="24"/>
      <c r="W634" s="24"/>
    </row>
    <row r="635" spans="20:23" ht="18.75" customHeight="1" x14ac:dyDescent="0.35">
      <c r="T635" s="24"/>
      <c r="U635" s="24"/>
      <c r="V635" s="24"/>
      <c r="W635" s="24"/>
    </row>
    <row r="636" spans="20:23" ht="18.75" customHeight="1" x14ac:dyDescent="0.35">
      <c r="T636" s="24"/>
      <c r="U636" s="24"/>
      <c r="V636" s="24"/>
      <c r="W636" s="24"/>
    </row>
    <row r="637" spans="20:23" ht="18.75" customHeight="1" x14ac:dyDescent="0.35">
      <c r="T637" s="24"/>
      <c r="U637" s="24"/>
      <c r="V637" s="24"/>
      <c r="W637" s="24"/>
    </row>
    <row r="638" spans="20:23" ht="18.75" customHeight="1" x14ac:dyDescent="0.35">
      <c r="T638" s="24"/>
      <c r="U638" s="24"/>
      <c r="V638" s="24"/>
      <c r="W638" s="24"/>
    </row>
    <row r="639" spans="20:23" ht="18.75" customHeight="1" x14ac:dyDescent="0.35">
      <c r="T639" s="24"/>
      <c r="U639" s="24"/>
      <c r="V639" s="24"/>
      <c r="W639" s="24"/>
    </row>
    <row r="640" spans="20:23" ht="18.75" customHeight="1" x14ac:dyDescent="0.35">
      <c r="T640" s="24"/>
      <c r="U640" s="24"/>
      <c r="V640" s="24"/>
      <c r="W640" s="24"/>
    </row>
    <row r="641" spans="20:23" ht="18.75" customHeight="1" x14ac:dyDescent="0.35">
      <c r="T641" s="24"/>
      <c r="U641" s="24"/>
      <c r="V641" s="24"/>
      <c r="W641" s="24"/>
    </row>
    <row r="642" spans="20:23" ht="18.75" customHeight="1" x14ac:dyDescent="0.35">
      <c r="T642" s="24"/>
      <c r="U642" s="24"/>
      <c r="V642" s="24"/>
      <c r="W642" s="24"/>
    </row>
    <row r="643" spans="20:23" ht="18.75" customHeight="1" x14ac:dyDescent="0.35">
      <c r="T643" s="24"/>
      <c r="U643" s="24"/>
      <c r="V643" s="24"/>
      <c r="W643" s="24"/>
    </row>
    <row r="644" spans="20:23" ht="18.75" customHeight="1" x14ac:dyDescent="0.35">
      <c r="T644" s="24"/>
      <c r="U644" s="24"/>
      <c r="V644" s="24"/>
      <c r="W644" s="24"/>
    </row>
    <row r="645" spans="20:23" ht="18.75" customHeight="1" x14ac:dyDescent="0.35">
      <c r="T645" s="24"/>
      <c r="U645" s="24"/>
      <c r="V645" s="24"/>
      <c r="W645" s="24"/>
    </row>
    <row r="646" spans="20:23" ht="18.75" customHeight="1" x14ac:dyDescent="0.35">
      <c r="T646" s="24"/>
      <c r="U646" s="24"/>
      <c r="V646" s="24"/>
      <c r="W646" s="24"/>
    </row>
    <row r="647" spans="20:23" ht="18.75" customHeight="1" x14ac:dyDescent="0.35">
      <c r="T647" s="24"/>
      <c r="U647" s="24"/>
      <c r="V647" s="24"/>
      <c r="W647" s="24"/>
    </row>
    <row r="648" spans="20:23" ht="18.75" customHeight="1" x14ac:dyDescent="0.35">
      <c r="T648" s="24"/>
      <c r="U648" s="24"/>
      <c r="V648" s="24"/>
      <c r="W648" s="24"/>
    </row>
    <row r="649" spans="20:23" ht="18.75" customHeight="1" x14ac:dyDescent="0.35">
      <c r="T649" s="24"/>
      <c r="U649" s="24"/>
      <c r="V649" s="24"/>
      <c r="W649" s="24"/>
    </row>
    <row r="650" spans="20:23" ht="18.75" customHeight="1" x14ac:dyDescent="0.35">
      <c r="T650" s="24"/>
      <c r="U650" s="24"/>
      <c r="V650" s="24"/>
      <c r="W650" s="24"/>
    </row>
    <row r="651" spans="20:23" ht="18.75" customHeight="1" x14ac:dyDescent="0.35">
      <c r="T651" s="24"/>
      <c r="U651" s="24"/>
      <c r="V651" s="24"/>
      <c r="W651" s="24"/>
    </row>
    <row r="652" spans="20:23" ht="18.75" customHeight="1" x14ac:dyDescent="0.35">
      <c r="T652" s="24"/>
      <c r="U652" s="24"/>
      <c r="V652" s="24"/>
      <c r="W652" s="24"/>
    </row>
    <row r="653" spans="20:23" ht="18.75" customHeight="1" x14ac:dyDescent="0.35">
      <c r="T653" s="24"/>
      <c r="U653" s="24"/>
      <c r="V653" s="24"/>
      <c r="W653" s="24"/>
    </row>
    <row r="654" spans="20:23" ht="18.75" customHeight="1" x14ac:dyDescent="0.35">
      <c r="T654" s="24"/>
      <c r="U654" s="24"/>
      <c r="V654" s="24"/>
      <c r="W654" s="24"/>
    </row>
    <row r="655" spans="20:23" ht="18.75" customHeight="1" x14ac:dyDescent="0.35">
      <c r="T655" s="24"/>
      <c r="U655" s="24"/>
      <c r="V655" s="24"/>
      <c r="W655" s="24"/>
    </row>
    <row r="656" spans="20:23" ht="18.75" customHeight="1" x14ac:dyDescent="0.35">
      <c r="T656" s="24"/>
      <c r="U656" s="24"/>
      <c r="V656" s="24"/>
      <c r="W656" s="24"/>
    </row>
    <row r="657" spans="20:23" ht="18.75" customHeight="1" x14ac:dyDescent="0.35">
      <c r="T657" s="24"/>
      <c r="U657" s="24"/>
      <c r="V657" s="24"/>
      <c r="W657" s="24"/>
    </row>
    <row r="658" spans="20:23" ht="18.75" customHeight="1" x14ac:dyDescent="0.35">
      <c r="T658" s="24"/>
      <c r="U658" s="24"/>
      <c r="V658" s="24"/>
      <c r="W658" s="24"/>
    </row>
    <row r="659" spans="20:23" ht="18.75" customHeight="1" x14ac:dyDescent="0.35">
      <c r="T659" s="24"/>
      <c r="U659" s="24"/>
      <c r="V659" s="24"/>
      <c r="W659" s="24"/>
    </row>
    <row r="660" spans="20:23" ht="18.75" customHeight="1" x14ac:dyDescent="0.35">
      <c r="T660" s="24"/>
      <c r="U660" s="24"/>
      <c r="V660" s="24"/>
      <c r="W660" s="24"/>
    </row>
    <row r="661" spans="20:23" ht="18.75" customHeight="1" x14ac:dyDescent="0.35">
      <c r="T661" s="24"/>
      <c r="U661" s="24"/>
      <c r="V661" s="24"/>
      <c r="W661" s="24"/>
    </row>
    <row r="662" spans="20:23" ht="18.75" customHeight="1" x14ac:dyDescent="0.35">
      <c r="T662" s="24"/>
      <c r="U662" s="24"/>
      <c r="V662" s="24"/>
      <c r="W662" s="24"/>
    </row>
    <row r="663" spans="20:23" ht="18.75" customHeight="1" x14ac:dyDescent="0.35">
      <c r="T663" s="24"/>
      <c r="U663" s="24"/>
      <c r="V663" s="24"/>
      <c r="W663" s="24"/>
    </row>
    <row r="664" spans="20:23" ht="18.75" customHeight="1" x14ac:dyDescent="0.35">
      <c r="T664" s="24"/>
      <c r="U664" s="24"/>
      <c r="V664" s="24"/>
      <c r="W664" s="24"/>
    </row>
    <row r="665" spans="20:23" ht="18.75" customHeight="1" x14ac:dyDescent="0.35">
      <c r="T665" s="24"/>
      <c r="U665" s="24"/>
      <c r="V665" s="24"/>
      <c r="W665" s="24"/>
    </row>
    <row r="666" spans="20:23" ht="18.75" customHeight="1" x14ac:dyDescent="0.35">
      <c r="T666" s="24"/>
      <c r="U666" s="24"/>
      <c r="V666" s="24"/>
      <c r="W666" s="24"/>
    </row>
    <row r="667" spans="20:23" ht="18.75" customHeight="1" x14ac:dyDescent="0.35">
      <c r="T667" s="24"/>
      <c r="U667" s="24"/>
      <c r="V667" s="24"/>
      <c r="W667" s="24"/>
    </row>
    <row r="668" spans="20:23" ht="18.75" customHeight="1" x14ac:dyDescent="0.35">
      <c r="T668" s="24"/>
      <c r="U668" s="24"/>
      <c r="V668" s="24"/>
      <c r="W668" s="24"/>
    </row>
    <row r="669" spans="20:23" ht="18.75" customHeight="1" x14ac:dyDescent="0.35">
      <c r="T669" s="24"/>
      <c r="U669" s="24"/>
      <c r="V669" s="24"/>
      <c r="W669" s="24"/>
    </row>
    <row r="670" spans="20:23" ht="18.75" customHeight="1" x14ac:dyDescent="0.35">
      <c r="T670" s="24"/>
      <c r="U670" s="24"/>
      <c r="V670" s="24"/>
      <c r="W670" s="24"/>
    </row>
    <row r="671" spans="20:23" ht="18.75" customHeight="1" x14ac:dyDescent="0.35">
      <c r="T671" s="24"/>
      <c r="U671" s="24"/>
      <c r="V671" s="24"/>
      <c r="W671" s="24"/>
    </row>
    <row r="672" spans="20:23" ht="18.75" customHeight="1" x14ac:dyDescent="0.35">
      <c r="T672" s="24"/>
      <c r="U672" s="24"/>
      <c r="V672" s="24"/>
      <c r="W672" s="24"/>
    </row>
    <row r="673" spans="20:23" ht="18.75" customHeight="1" x14ac:dyDescent="0.35">
      <c r="T673" s="24"/>
      <c r="U673" s="24"/>
      <c r="V673" s="24"/>
      <c r="W673" s="24"/>
    </row>
    <row r="674" spans="20:23" ht="18.75" customHeight="1" x14ac:dyDescent="0.35">
      <c r="T674" s="24"/>
      <c r="U674" s="24"/>
      <c r="V674" s="24"/>
      <c r="W674" s="24"/>
    </row>
    <row r="675" spans="20:23" ht="18.75" customHeight="1" x14ac:dyDescent="0.35">
      <c r="T675" s="24"/>
      <c r="U675" s="24"/>
      <c r="V675" s="24"/>
      <c r="W675" s="24"/>
    </row>
    <row r="676" spans="20:23" ht="18.75" customHeight="1" x14ac:dyDescent="0.35">
      <c r="T676" s="24"/>
      <c r="U676" s="24"/>
      <c r="V676" s="24"/>
      <c r="W676" s="24"/>
    </row>
    <row r="677" spans="20:23" ht="18.75" customHeight="1" x14ac:dyDescent="0.35">
      <c r="T677" s="24"/>
      <c r="U677" s="24"/>
      <c r="V677" s="24"/>
      <c r="W677" s="24"/>
    </row>
    <row r="678" spans="20:23" ht="18.75" customHeight="1" x14ac:dyDescent="0.35">
      <c r="T678" s="24"/>
      <c r="U678" s="24"/>
      <c r="V678" s="24"/>
      <c r="W678" s="24"/>
    </row>
    <row r="679" spans="20:23" ht="18.75" customHeight="1" x14ac:dyDescent="0.35">
      <c r="T679" s="24"/>
      <c r="U679" s="24"/>
      <c r="V679" s="24"/>
      <c r="W679" s="24"/>
    </row>
    <row r="680" spans="20:23" ht="18.75" customHeight="1" x14ac:dyDescent="0.35">
      <c r="T680" s="24"/>
      <c r="U680" s="24"/>
      <c r="V680" s="24"/>
      <c r="W680" s="24"/>
    </row>
    <row r="681" spans="20:23" ht="18.75" customHeight="1" x14ac:dyDescent="0.35">
      <c r="T681" s="24"/>
      <c r="U681" s="24"/>
      <c r="V681" s="24"/>
      <c r="W681" s="24"/>
    </row>
    <row r="682" spans="20:23" ht="18.75" customHeight="1" x14ac:dyDescent="0.35">
      <c r="T682" s="24"/>
      <c r="U682" s="24"/>
      <c r="V682" s="24"/>
      <c r="W682" s="24"/>
    </row>
    <row r="683" spans="20:23" ht="18.75" customHeight="1" x14ac:dyDescent="0.35">
      <c r="T683" s="24"/>
      <c r="U683" s="24"/>
      <c r="V683" s="24"/>
      <c r="W683" s="24"/>
    </row>
    <row r="684" spans="20:23" ht="18.75" customHeight="1" x14ac:dyDescent="0.35">
      <c r="T684" s="24"/>
      <c r="U684" s="24"/>
      <c r="V684" s="24"/>
      <c r="W684" s="24"/>
    </row>
    <row r="685" spans="20:23" ht="18.75" customHeight="1" x14ac:dyDescent="0.35">
      <c r="T685" s="24"/>
      <c r="U685" s="24"/>
      <c r="V685" s="24"/>
      <c r="W685" s="24"/>
    </row>
    <row r="686" spans="20:23" ht="18.75" customHeight="1" x14ac:dyDescent="0.35">
      <c r="T686" s="24"/>
      <c r="U686" s="24"/>
      <c r="V686" s="24"/>
      <c r="W686" s="24"/>
    </row>
    <row r="687" spans="20:23" ht="18.75" customHeight="1" x14ac:dyDescent="0.35">
      <c r="T687" s="24"/>
      <c r="U687" s="24"/>
      <c r="V687" s="24"/>
      <c r="W687" s="24"/>
    </row>
    <row r="688" spans="20:23" ht="18.75" customHeight="1" x14ac:dyDescent="0.35">
      <c r="T688" s="24"/>
      <c r="U688" s="24"/>
      <c r="V688" s="24"/>
      <c r="W688" s="24"/>
    </row>
    <row r="689" spans="20:23" ht="18.75" customHeight="1" x14ac:dyDescent="0.35">
      <c r="T689" s="24"/>
      <c r="U689" s="24"/>
      <c r="V689" s="24"/>
      <c r="W689" s="24"/>
    </row>
    <row r="690" spans="20:23" ht="18.75" customHeight="1" x14ac:dyDescent="0.35">
      <c r="T690" s="24"/>
      <c r="U690" s="24"/>
      <c r="V690" s="24"/>
      <c r="W690" s="24"/>
    </row>
    <row r="691" spans="20:23" ht="18.75" customHeight="1" x14ac:dyDescent="0.35">
      <c r="T691" s="24"/>
      <c r="U691" s="24"/>
      <c r="V691" s="24"/>
      <c r="W691" s="24"/>
    </row>
    <row r="692" spans="20:23" ht="18.75" customHeight="1" x14ac:dyDescent="0.35">
      <c r="T692" s="24"/>
      <c r="U692" s="24"/>
      <c r="V692" s="24"/>
      <c r="W692" s="24"/>
    </row>
    <row r="693" spans="20:23" ht="18.75" customHeight="1" x14ac:dyDescent="0.35">
      <c r="T693" s="24"/>
      <c r="U693" s="24"/>
      <c r="V693" s="24"/>
      <c r="W693" s="24"/>
    </row>
    <row r="694" spans="20:23" ht="18.75" customHeight="1" x14ac:dyDescent="0.35">
      <c r="T694" s="24"/>
      <c r="U694" s="24"/>
      <c r="V694" s="24"/>
      <c r="W694" s="24"/>
    </row>
    <row r="695" spans="20:23" ht="18.75" customHeight="1" x14ac:dyDescent="0.35">
      <c r="T695" s="24"/>
      <c r="U695" s="24"/>
      <c r="V695" s="24"/>
      <c r="W695" s="24"/>
    </row>
    <row r="696" spans="20:23" ht="18.75" customHeight="1" x14ac:dyDescent="0.35">
      <c r="T696" s="24"/>
      <c r="U696" s="24"/>
      <c r="V696" s="24"/>
      <c r="W696" s="24"/>
    </row>
    <row r="697" spans="20:23" ht="18.75" customHeight="1" x14ac:dyDescent="0.35">
      <c r="T697" s="24"/>
      <c r="U697" s="24"/>
      <c r="V697" s="24"/>
      <c r="W697" s="24"/>
    </row>
    <row r="698" spans="20:23" ht="18.75" customHeight="1" x14ac:dyDescent="0.35">
      <c r="T698" s="24"/>
      <c r="U698" s="24"/>
      <c r="V698" s="24"/>
      <c r="W698" s="24"/>
    </row>
    <row r="699" spans="20:23" ht="18.75" customHeight="1" x14ac:dyDescent="0.35">
      <c r="T699" s="24"/>
      <c r="U699" s="24"/>
      <c r="V699" s="24"/>
      <c r="W699" s="24"/>
    </row>
    <row r="700" spans="20:23" ht="18.75" customHeight="1" x14ac:dyDescent="0.35">
      <c r="T700" s="24"/>
      <c r="U700" s="24"/>
      <c r="V700" s="24"/>
      <c r="W700" s="24"/>
    </row>
    <row r="701" spans="20:23" ht="18.75" customHeight="1" x14ac:dyDescent="0.35">
      <c r="T701" s="24"/>
      <c r="U701" s="24"/>
      <c r="V701" s="24"/>
      <c r="W701" s="24"/>
    </row>
    <row r="702" spans="20:23" ht="18.75" customHeight="1" x14ac:dyDescent="0.35">
      <c r="T702" s="24"/>
      <c r="U702" s="24"/>
      <c r="V702" s="24"/>
      <c r="W702" s="24"/>
    </row>
    <row r="703" spans="20:23" ht="18.75" customHeight="1" x14ac:dyDescent="0.35">
      <c r="T703" s="24"/>
      <c r="U703" s="24"/>
      <c r="V703" s="24"/>
      <c r="W703" s="24"/>
    </row>
    <row r="704" spans="20:23" ht="18.75" customHeight="1" x14ac:dyDescent="0.35">
      <c r="T704" s="24"/>
      <c r="U704" s="24"/>
      <c r="V704" s="24"/>
      <c r="W704" s="24"/>
    </row>
    <row r="705" spans="20:23" ht="18.75" customHeight="1" x14ac:dyDescent="0.35">
      <c r="T705" s="24"/>
      <c r="U705" s="24"/>
      <c r="V705" s="24"/>
      <c r="W705" s="24"/>
    </row>
    <row r="706" spans="20:23" ht="18.75" customHeight="1" x14ac:dyDescent="0.35">
      <c r="T706" s="24"/>
      <c r="U706" s="24"/>
      <c r="V706" s="24"/>
      <c r="W706" s="24"/>
    </row>
    <row r="707" spans="20:23" ht="18.75" customHeight="1" x14ac:dyDescent="0.35">
      <c r="T707" s="24"/>
      <c r="U707" s="24"/>
      <c r="V707" s="24"/>
      <c r="W707" s="24"/>
    </row>
    <row r="708" spans="20:23" ht="18.75" customHeight="1" x14ac:dyDescent="0.35">
      <c r="T708" s="24"/>
      <c r="U708" s="24"/>
      <c r="V708" s="24"/>
      <c r="W708" s="24"/>
    </row>
    <row r="709" spans="20:23" ht="18.75" customHeight="1" x14ac:dyDescent="0.35">
      <c r="T709" s="24"/>
      <c r="U709" s="24"/>
      <c r="V709" s="24"/>
      <c r="W709" s="24"/>
    </row>
    <row r="710" spans="20:23" ht="18.75" customHeight="1" x14ac:dyDescent="0.35">
      <c r="T710" s="24"/>
      <c r="U710" s="24"/>
      <c r="V710" s="24"/>
      <c r="W710" s="24"/>
    </row>
    <row r="711" spans="20:23" ht="18.75" customHeight="1" x14ac:dyDescent="0.35">
      <c r="T711" s="24"/>
      <c r="U711" s="24"/>
      <c r="V711" s="24"/>
      <c r="W711" s="24"/>
    </row>
    <row r="712" spans="20:23" ht="18.75" customHeight="1" x14ac:dyDescent="0.35">
      <c r="T712" s="24"/>
      <c r="U712" s="24"/>
      <c r="V712" s="24"/>
      <c r="W712" s="24"/>
    </row>
    <row r="713" spans="20:23" ht="18.75" customHeight="1" x14ac:dyDescent="0.35">
      <c r="T713" s="24"/>
      <c r="U713" s="24"/>
      <c r="V713" s="24"/>
      <c r="W713" s="24"/>
    </row>
    <row r="714" spans="20:23" ht="18.75" customHeight="1" x14ac:dyDescent="0.35">
      <c r="T714" s="24"/>
      <c r="U714" s="24"/>
      <c r="V714" s="24"/>
      <c r="W714" s="24"/>
    </row>
    <row r="715" spans="20:23" ht="18.75" customHeight="1" x14ac:dyDescent="0.35">
      <c r="T715" s="24"/>
      <c r="U715" s="24"/>
      <c r="V715" s="24"/>
      <c r="W715" s="24"/>
    </row>
    <row r="716" spans="20:23" ht="18.75" customHeight="1" x14ac:dyDescent="0.35">
      <c r="T716" s="24"/>
      <c r="U716" s="24"/>
      <c r="V716" s="24"/>
      <c r="W716" s="24"/>
    </row>
    <row r="717" spans="20:23" ht="18.75" customHeight="1" x14ac:dyDescent="0.35">
      <c r="T717" s="24"/>
      <c r="U717" s="24"/>
      <c r="V717" s="24"/>
      <c r="W717" s="24"/>
    </row>
    <row r="718" spans="20:23" ht="18.75" customHeight="1" x14ac:dyDescent="0.35">
      <c r="T718" s="24"/>
      <c r="U718" s="24"/>
      <c r="V718" s="24"/>
      <c r="W718" s="24"/>
    </row>
    <row r="719" spans="20:23" ht="18.75" customHeight="1" x14ac:dyDescent="0.35">
      <c r="T719" s="24"/>
      <c r="U719" s="24"/>
      <c r="V719" s="24"/>
      <c r="W719" s="24"/>
    </row>
    <row r="720" spans="20:23" ht="18.75" customHeight="1" x14ac:dyDescent="0.35">
      <c r="T720" s="24"/>
      <c r="U720" s="24"/>
      <c r="V720" s="24"/>
      <c r="W720" s="24"/>
    </row>
    <row r="721" spans="20:23" ht="18.75" customHeight="1" x14ac:dyDescent="0.35">
      <c r="T721" s="24"/>
      <c r="U721" s="24"/>
      <c r="V721" s="24"/>
      <c r="W721" s="24"/>
    </row>
    <row r="722" spans="20:23" ht="18.75" customHeight="1" x14ac:dyDescent="0.35">
      <c r="T722" s="24"/>
      <c r="U722" s="24"/>
      <c r="V722" s="24"/>
      <c r="W722" s="24"/>
    </row>
    <row r="723" spans="20:23" ht="18.75" customHeight="1" x14ac:dyDescent="0.35">
      <c r="T723" s="24"/>
      <c r="U723" s="24"/>
      <c r="V723" s="24"/>
      <c r="W723" s="24"/>
    </row>
    <row r="724" spans="20:23" ht="18.75" customHeight="1" x14ac:dyDescent="0.35">
      <c r="T724" s="24"/>
      <c r="U724" s="24"/>
      <c r="V724" s="24"/>
      <c r="W724" s="24"/>
    </row>
    <row r="725" spans="20:23" ht="18.75" customHeight="1" x14ac:dyDescent="0.35">
      <c r="T725" s="24"/>
      <c r="U725" s="24"/>
      <c r="V725" s="24"/>
      <c r="W725" s="24"/>
    </row>
    <row r="726" spans="20:23" ht="18.75" customHeight="1" x14ac:dyDescent="0.35">
      <c r="T726" s="24"/>
      <c r="U726" s="24"/>
      <c r="V726" s="24"/>
      <c r="W726" s="24"/>
    </row>
    <row r="727" spans="20:23" ht="18.75" customHeight="1" x14ac:dyDescent="0.35">
      <c r="T727" s="24"/>
      <c r="U727" s="24"/>
      <c r="V727" s="24"/>
      <c r="W727" s="24"/>
    </row>
    <row r="728" spans="20:23" ht="18.75" customHeight="1" x14ac:dyDescent="0.35">
      <c r="T728" s="24"/>
      <c r="U728" s="24"/>
      <c r="V728" s="24"/>
      <c r="W728" s="24"/>
    </row>
    <row r="729" spans="20:23" ht="18.75" customHeight="1" x14ac:dyDescent="0.35">
      <c r="T729" s="24"/>
      <c r="U729" s="24"/>
      <c r="V729" s="24"/>
      <c r="W729" s="24"/>
    </row>
    <row r="730" spans="20:23" ht="18.75" customHeight="1" x14ac:dyDescent="0.35">
      <c r="T730" s="24"/>
      <c r="U730" s="24"/>
      <c r="V730" s="24"/>
      <c r="W730" s="24"/>
    </row>
    <row r="731" spans="20:23" ht="18.75" customHeight="1" x14ac:dyDescent="0.35">
      <c r="T731" s="24"/>
      <c r="U731" s="24"/>
      <c r="V731" s="24"/>
      <c r="W731" s="24"/>
    </row>
    <row r="732" spans="20:23" ht="18.75" customHeight="1" x14ac:dyDescent="0.35">
      <c r="T732" s="24"/>
      <c r="U732" s="24"/>
      <c r="V732" s="24"/>
      <c r="W732" s="24"/>
    </row>
    <row r="733" spans="20:23" ht="18.75" customHeight="1" x14ac:dyDescent="0.35">
      <c r="T733" s="24"/>
      <c r="U733" s="24"/>
      <c r="V733" s="24"/>
      <c r="W733" s="24"/>
    </row>
    <row r="734" spans="20:23" ht="18.75" customHeight="1" x14ac:dyDescent="0.35">
      <c r="T734" s="24"/>
      <c r="U734" s="24"/>
      <c r="V734" s="24"/>
      <c r="W734" s="24"/>
    </row>
    <row r="735" spans="20:23" ht="18.75" customHeight="1" x14ac:dyDescent="0.35">
      <c r="T735" s="24"/>
      <c r="U735" s="24"/>
      <c r="V735" s="24"/>
      <c r="W735" s="24"/>
    </row>
    <row r="736" spans="20:23" ht="18.75" customHeight="1" x14ac:dyDescent="0.35">
      <c r="T736" s="24"/>
      <c r="U736" s="24"/>
      <c r="V736" s="24"/>
      <c r="W736" s="24"/>
    </row>
    <row r="737" spans="20:23" ht="18.75" customHeight="1" x14ac:dyDescent="0.35">
      <c r="T737" s="24"/>
      <c r="U737" s="24"/>
      <c r="V737" s="24"/>
      <c r="W737" s="24"/>
    </row>
    <row r="738" spans="20:23" ht="18.75" customHeight="1" x14ac:dyDescent="0.35">
      <c r="T738" s="24"/>
      <c r="U738" s="24"/>
      <c r="V738" s="24"/>
      <c r="W738" s="24"/>
    </row>
    <row r="739" spans="20:23" ht="18.75" customHeight="1" x14ac:dyDescent="0.35">
      <c r="T739" s="24"/>
      <c r="U739" s="24"/>
      <c r="V739" s="24"/>
      <c r="W739" s="24"/>
    </row>
    <row r="740" spans="20:23" ht="18.75" customHeight="1" x14ac:dyDescent="0.35">
      <c r="T740" s="24"/>
      <c r="U740" s="24"/>
      <c r="V740" s="24"/>
      <c r="W740" s="24"/>
    </row>
    <row r="741" spans="20:23" ht="18.75" customHeight="1" x14ac:dyDescent="0.35">
      <c r="T741" s="24"/>
      <c r="U741" s="24"/>
      <c r="V741" s="24"/>
      <c r="W741" s="24"/>
    </row>
    <row r="742" spans="20:23" ht="18.75" customHeight="1" x14ac:dyDescent="0.35">
      <c r="T742" s="24"/>
      <c r="U742" s="24"/>
      <c r="V742" s="24"/>
      <c r="W742" s="24"/>
    </row>
    <row r="743" spans="20:23" ht="18.75" customHeight="1" x14ac:dyDescent="0.35">
      <c r="T743" s="24"/>
      <c r="U743" s="24"/>
      <c r="V743" s="24"/>
      <c r="W743" s="24"/>
    </row>
    <row r="744" spans="20:23" ht="18.75" customHeight="1" x14ac:dyDescent="0.35">
      <c r="T744" s="24"/>
      <c r="U744" s="24"/>
      <c r="V744" s="24"/>
      <c r="W744" s="24"/>
    </row>
    <row r="745" spans="20:23" ht="18.75" customHeight="1" x14ac:dyDescent="0.35">
      <c r="T745" s="24"/>
      <c r="U745" s="24"/>
      <c r="V745" s="24"/>
      <c r="W745" s="24"/>
    </row>
    <row r="746" spans="20:23" ht="18.75" customHeight="1" x14ac:dyDescent="0.35">
      <c r="T746" s="24"/>
      <c r="U746" s="24"/>
      <c r="V746" s="24"/>
      <c r="W746" s="24"/>
    </row>
    <row r="747" spans="20:23" ht="18.75" customHeight="1" x14ac:dyDescent="0.35">
      <c r="T747" s="24"/>
      <c r="U747" s="24"/>
      <c r="V747" s="24"/>
      <c r="W747" s="24"/>
    </row>
    <row r="748" spans="20:23" ht="18.75" customHeight="1" x14ac:dyDescent="0.35">
      <c r="T748" s="24"/>
      <c r="U748" s="24"/>
      <c r="V748" s="24"/>
      <c r="W748" s="24"/>
    </row>
    <row r="749" spans="20:23" ht="18.75" customHeight="1" x14ac:dyDescent="0.35">
      <c r="T749" s="24"/>
      <c r="U749" s="24"/>
      <c r="V749" s="24"/>
      <c r="W749" s="24"/>
    </row>
    <row r="750" spans="20:23" ht="18.75" customHeight="1" x14ac:dyDescent="0.35">
      <c r="T750" s="24"/>
      <c r="U750" s="24"/>
      <c r="V750" s="24"/>
      <c r="W750" s="24"/>
    </row>
    <row r="751" spans="20:23" ht="18.75" customHeight="1" x14ac:dyDescent="0.35">
      <c r="T751" s="24"/>
      <c r="U751" s="24"/>
      <c r="V751" s="24"/>
      <c r="W751" s="24"/>
    </row>
    <row r="752" spans="20:23" ht="18.75" customHeight="1" x14ac:dyDescent="0.35">
      <c r="T752" s="24"/>
      <c r="U752" s="24"/>
      <c r="V752" s="24"/>
      <c r="W752" s="24"/>
    </row>
    <row r="753" spans="20:23" ht="18.75" customHeight="1" x14ac:dyDescent="0.35">
      <c r="T753" s="24"/>
      <c r="U753" s="24"/>
      <c r="V753" s="24"/>
      <c r="W753" s="24"/>
    </row>
    <row r="754" spans="20:23" ht="18.75" customHeight="1" x14ac:dyDescent="0.35">
      <c r="T754" s="24"/>
      <c r="U754" s="24"/>
      <c r="V754" s="24"/>
      <c r="W754" s="24"/>
    </row>
    <row r="755" spans="20:23" ht="18.75" customHeight="1" x14ac:dyDescent="0.35">
      <c r="T755" s="24"/>
      <c r="U755" s="24"/>
      <c r="V755" s="24"/>
      <c r="W755" s="24"/>
    </row>
    <row r="756" spans="20:23" ht="18.75" customHeight="1" x14ac:dyDescent="0.35">
      <c r="T756" s="24"/>
      <c r="U756" s="24"/>
      <c r="V756" s="24"/>
      <c r="W756" s="24"/>
    </row>
    <row r="757" spans="20:23" ht="18.75" customHeight="1" x14ac:dyDescent="0.35">
      <c r="T757" s="24"/>
      <c r="U757" s="24"/>
      <c r="V757" s="24"/>
      <c r="W757" s="24"/>
    </row>
    <row r="758" spans="20:23" ht="18.75" customHeight="1" x14ac:dyDescent="0.35">
      <c r="T758" s="24"/>
      <c r="U758" s="24"/>
      <c r="V758" s="24"/>
      <c r="W758" s="24"/>
    </row>
    <row r="759" spans="20:23" ht="18.75" customHeight="1" x14ac:dyDescent="0.35">
      <c r="T759" s="24"/>
      <c r="U759" s="24"/>
      <c r="V759" s="24"/>
      <c r="W759" s="24"/>
    </row>
    <row r="760" spans="20:23" ht="18.75" customHeight="1" x14ac:dyDescent="0.35">
      <c r="T760" s="24"/>
      <c r="U760" s="24"/>
      <c r="V760" s="24"/>
      <c r="W760" s="24"/>
    </row>
    <row r="761" spans="20:23" ht="18.75" customHeight="1" x14ac:dyDescent="0.35">
      <c r="T761" s="24"/>
      <c r="U761" s="24"/>
      <c r="V761" s="24"/>
      <c r="W761" s="24"/>
    </row>
    <row r="762" spans="20:23" ht="18.75" customHeight="1" x14ac:dyDescent="0.35">
      <c r="T762" s="24"/>
      <c r="U762" s="24"/>
      <c r="V762" s="24"/>
      <c r="W762" s="24"/>
    </row>
    <row r="763" spans="20:23" ht="18.75" customHeight="1" x14ac:dyDescent="0.35">
      <c r="T763" s="24"/>
      <c r="U763" s="24"/>
      <c r="V763" s="24"/>
      <c r="W763" s="24"/>
    </row>
    <row r="764" spans="20:23" ht="18.75" customHeight="1" x14ac:dyDescent="0.35">
      <c r="T764" s="24"/>
      <c r="U764" s="24"/>
      <c r="V764" s="24"/>
      <c r="W764" s="24"/>
    </row>
    <row r="765" spans="20:23" ht="18.75" customHeight="1" x14ac:dyDescent="0.35">
      <c r="T765" s="24"/>
      <c r="U765" s="24"/>
      <c r="V765" s="24"/>
      <c r="W765" s="24"/>
    </row>
    <row r="766" spans="20:23" ht="18.75" customHeight="1" x14ac:dyDescent="0.35">
      <c r="T766" s="24"/>
      <c r="U766" s="24"/>
      <c r="V766" s="24"/>
      <c r="W766" s="24"/>
    </row>
    <row r="767" spans="20:23" ht="18.75" customHeight="1" x14ac:dyDescent="0.35">
      <c r="T767" s="24"/>
      <c r="U767" s="24"/>
      <c r="V767" s="24"/>
      <c r="W767" s="24"/>
    </row>
    <row r="768" spans="20:23" ht="18.75" customHeight="1" x14ac:dyDescent="0.35">
      <c r="T768" s="24"/>
      <c r="U768" s="24"/>
      <c r="V768" s="24"/>
      <c r="W768" s="24"/>
    </row>
    <row r="769" spans="20:23" ht="18.75" customHeight="1" x14ac:dyDescent="0.35">
      <c r="T769" s="24"/>
      <c r="U769" s="24"/>
      <c r="V769" s="24"/>
      <c r="W769" s="24"/>
    </row>
    <row r="770" spans="20:23" ht="18.75" customHeight="1" x14ac:dyDescent="0.35">
      <c r="T770" s="24"/>
      <c r="U770" s="24"/>
      <c r="V770" s="24"/>
      <c r="W770" s="24"/>
    </row>
    <row r="771" spans="20:23" ht="18.75" customHeight="1" x14ac:dyDescent="0.35">
      <c r="T771" s="24"/>
      <c r="U771" s="24"/>
      <c r="V771" s="24"/>
      <c r="W771" s="24"/>
    </row>
    <row r="772" spans="20:23" ht="18.75" customHeight="1" x14ac:dyDescent="0.35">
      <c r="T772" s="24"/>
      <c r="U772" s="24"/>
      <c r="V772" s="24"/>
      <c r="W772" s="24"/>
    </row>
    <row r="773" spans="20:23" ht="18.75" customHeight="1" x14ac:dyDescent="0.35">
      <c r="T773" s="24"/>
      <c r="U773" s="24"/>
      <c r="V773" s="24"/>
      <c r="W773" s="24"/>
    </row>
    <row r="774" spans="20:23" ht="18.75" customHeight="1" x14ac:dyDescent="0.35">
      <c r="T774" s="24"/>
      <c r="U774" s="24"/>
      <c r="V774" s="24"/>
      <c r="W774" s="24"/>
    </row>
    <row r="775" spans="20:23" ht="18.75" customHeight="1" x14ac:dyDescent="0.35">
      <c r="T775" s="24"/>
      <c r="U775" s="24"/>
      <c r="V775" s="24"/>
      <c r="W775" s="24"/>
    </row>
    <row r="776" spans="20:23" ht="18.75" customHeight="1" x14ac:dyDescent="0.35">
      <c r="T776" s="24"/>
      <c r="U776" s="24"/>
      <c r="V776" s="24"/>
      <c r="W776" s="24"/>
    </row>
    <row r="777" spans="20:23" ht="18.75" customHeight="1" x14ac:dyDescent="0.35">
      <c r="T777" s="24"/>
      <c r="U777" s="24"/>
      <c r="V777" s="24"/>
      <c r="W777" s="24"/>
    </row>
    <row r="778" spans="20:23" ht="18.75" customHeight="1" x14ac:dyDescent="0.35">
      <c r="T778" s="24"/>
      <c r="U778" s="24"/>
      <c r="V778" s="24"/>
      <c r="W778" s="24"/>
    </row>
    <row r="779" spans="20:23" ht="18.75" customHeight="1" x14ac:dyDescent="0.35">
      <c r="T779" s="24"/>
      <c r="U779" s="24"/>
      <c r="V779" s="24"/>
      <c r="W779" s="24"/>
    </row>
    <row r="780" spans="20:23" ht="18.75" customHeight="1" x14ac:dyDescent="0.35">
      <c r="T780" s="24"/>
      <c r="U780" s="24"/>
      <c r="V780" s="24"/>
      <c r="W780" s="24"/>
    </row>
    <row r="781" spans="20:23" ht="18.75" customHeight="1" x14ac:dyDescent="0.35">
      <c r="T781" s="24"/>
      <c r="U781" s="24"/>
      <c r="V781" s="24"/>
      <c r="W781" s="24"/>
    </row>
    <row r="782" spans="20:23" ht="18.75" customHeight="1" x14ac:dyDescent="0.35">
      <c r="T782" s="24"/>
      <c r="U782" s="24"/>
      <c r="V782" s="24"/>
      <c r="W782" s="24"/>
    </row>
    <row r="783" spans="20:23" ht="18.75" customHeight="1" x14ac:dyDescent="0.35">
      <c r="T783" s="24"/>
      <c r="U783" s="24"/>
      <c r="V783" s="24"/>
      <c r="W783" s="24"/>
    </row>
    <row r="784" spans="20:23" ht="18.75" customHeight="1" x14ac:dyDescent="0.35">
      <c r="T784" s="24"/>
      <c r="U784" s="24"/>
      <c r="V784" s="24"/>
      <c r="W784" s="24"/>
    </row>
    <row r="785" spans="20:23" ht="18.75" customHeight="1" x14ac:dyDescent="0.35">
      <c r="T785" s="24"/>
      <c r="U785" s="24"/>
      <c r="V785" s="24"/>
      <c r="W785" s="24"/>
    </row>
    <row r="786" spans="20:23" ht="18.75" customHeight="1" x14ac:dyDescent="0.35">
      <c r="T786" s="24"/>
      <c r="U786" s="24"/>
      <c r="V786" s="24"/>
      <c r="W786" s="24"/>
    </row>
    <row r="787" spans="20:23" ht="18.75" customHeight="1" x14ac:dyDescent="0.35">
      <c r="T787" s="24"/>
      <c r="U787" s="24"/>
      <c r="V787" s="24"/>
      <c r="W787" s="24"/>
    </row>
    <row r="788" spans="20:23" ht="18.75" customHeight="1" x14ac:dyDescent="0.35">
      <c r="T788" s="24"/>
      <c r="U788" s="24"/>
      <c r="V788" s="24"/>
      <c r="W788" s="24"/>
    </row>
    <row r="789" spans="20:23" ht="18.75" customHeight="1" x14ac:dyDescent="0.35">
      <c r="T789" s="24"/>
      <c r="U789" s="24"/>
      <c r="V789" s="24"/>
      <c r="W789" s="24"/>
    </row>
    <row r="790" spans="20:23" ht="18.75" customHeight="1" x14ac:dyDescent="0.35">
      <c r="T790" s="24"/>
      <c r="U790" s="24"/>
      <c r="V790" s="24"/>
      <c r="W790" s="24"/>
    </row>
    <row r="791" spans="20:23" ht="18.75" customHeight="1" x14ac:dyDescent="0.35">
      <c r="T791" s="24"/>
      <c r="U791" s="24"/>
      <c r="V791" s="24"/>
      <c r="W791" s="24"/>
    </row>
    <row r="792" spans="20:23" ht="18.75" customHeight="1" x14ac:dyDescent="0.35">
      <c r="T792" s="24"/>
      <c r="U792" s="24"/>
      <c r="V792" s="24"/>
      <c r="W792" s="24"/>
    </row>
    <row r="793" spans="20:23" ht="18.75" customHeight="1" x14ac:dyDescent="0.35">
      <c r="T793" s="24"/>
      <c r="U793" s="24"/>
      <c r="V793" s="24"/>
      <c r="W793" s="24"/>
    </row>
    <row r="794" spans="20:23" ht="18.75" customHeight="1" x14ac:dyDescent="0.35">
      <c r="T794" s="24"/>
      <c r="U794" s="24"/>
      <c r="V794" s="24"/>
      <c r="W794" s="24"/>
    </row>
    <row r="795" spans="20:23" ht="18.75" customHeight="1" x14ac:dyDescent="0.35">
      <c r="T795" s="24"/>
      <c r="U795" s="24"/>
      <c r="V795" s="24"/>
      <c r="W795" s="24"/>
    </row>
    <row r="796" spans="20:23" ht="18.75" customHeight="1" x14ac:dyDescent="0.35">
      <c r="T796" s="24"/>
      <c r="U796" s="24"/>
      <c r="V796" s="24"/>
      <c r="W796" s="24"/>
    </row>
    <row r="797" spans="20:23" ht="18.75" customHeight="1" x14ac:dyDescent="0.35">
      <c r="T797" s="24"/>
      <c r="U797" s="24"/>
      <c r="V797" s="24"/>
      <c r="W797" s="24"/>
    </row>
    <row r="798" spans="20:23" ht="18.75" customHeight="1" x14ac:dyDescent="0.35">
      <c r="T798" s="24"/>
      <c r="U798" s="24"/>
      <c r="V798" s="24"/>
      <c r="W798" s="24"/>
    </row>
    <row r="799" spans="20:23" ht="18.75" customHeight="1" x14ac:dyDescent="0.35">
      <c r="T799" s="24"/>
      <c r="U799" s="24"/>
      <c r="V799" s="24"/>
      <c r="W799" s="24"/>
    </row>
    <row r="800" spans="20:23" ht="18.75" customHeight="1" x14ac:dyDescent="0.35">
      <c r="T800" s="24"/>
      <c r="U800" s="24"/>
      <c r="V800" s="24"/>
      <c r="W800" s="24"/>
    </row>
    <row r="801" spans="20:23" ht="18.75" customHeight="1" x14ac:dyDescent="0.35">
      <c r="T801" s="24"/>
      <c r="U801" s="24"/>
      <c r="V801" s="24"/>
      <c r="W801" s="24"/>
    </row>
    <row r="802" spans="20:23" ht="18.75" customHeight="1" x14ac:dyDescent="0.35">
      <c r="T802" s="24"/>
      <c r="U802" s="24"/>
      <c r="V802" s="24"/>
      <c r="W802" s="24"/>
    </row>
    <row r="803" spans="20:23" ht="18.75" customHeight="1" x14ac:dyDescent="0.35">
      <c r="T803" s="24"/>
      <c r="U803" s="24"/>
      <c r="V803" s="24"/>
      <c r="W803" s="24"/>
    </row>
    <row r="804" spans="20:23" ht="18.75" customHeight="1" x14ac:dyDescent="0.35">
      <c r="T804" s="24"/>
      <c r="U804" s="24"/>
      <c r="V804" s="24"/>
      <c r="W804" s="24"/>
    </row>
    <row r="805" spans="20:23" ht="18.75" customHeight="1" x14ac:dyDescent="0.35">
      <c r="T805" s="24"/>
      <c r="U805" s="24"/>
      <c r="V805" s="24"/>
      <c r="W805" s="24"/>
    </row>
    <row r="806" spans="20:23" ht="18.75" customHeight="1" x14ac:dyDescent="0.35">
      <c r="T806" s="24"/>
      <c r="U806" s="24"/>
      <c r="V806" s="24"/>
      <c r="W806" s="24"/>
    </row>
    <row r="807" spans="20:23" ht="18.75" customHeight="1" x14ac:dyDescent="0.35">
      <c r="T807" s="24"/>
      <c r="U807" s="24"/>
      <c r="V807" s="24"/>
      <c r="W807" s="24"/>
    </row>
    <row r="808" spans="20:23" ht="18.75" customHeight="1" x14ac:dyDescent="0.35">
      <c r="T808" s="24"/>
      <c r="U808" s="24"/>
      <c r="V808" s="24"/>
      <c r="W808" s="24"/>
    </row>
    <row r="809" spans="20:23" ht="18.75" customHeight="1" x14ac:dyDescent="0.35">
      <c r="T809" s="24"/>
      <c r="U809" s="24"/>
      <c r="V809" s="24"/>
      <c r="W809" s="24"/>
    </row>
    <row r="810" spans="20:23" ht="18.75" customHeight="1" x14ac:dyDescent="0.35">
      <c r="T810" s="24"/>
      <c r="U810" s="24"/>
      <c r="V810" s="24"/>
      <c r="W810" s="24"/>
    </row>
    <row r="811" spans="20:23" ht="18.75" customHeight="1" x14ac:dyDescent="0.35">
      <c r="T811" s="24"/>
      <c r="U811" s="24"/>
      <c r="V811" s="24"/>
      <c r="W811" s="24"/>
    </row>
    <row r="812" spans="20:23" ht="18.75" customHeight="1" x14ac:dyDescent="0.35">
      <c r="T812" s="24"/>
      <c r="U812" s="24"/>
      <c r="V812" s="24"/>
      <c r="W812" s="24"/>
    </row>
    <row r="813" spans="20:23" ht="18.75" customHeight="1" x14ac:dyDescent="0.35">
      <c r="T813" s="24"/>
      <c r="U813" s="24"/>
      <c r="V813" s="24"/>
      <c r="W813" s="24"/>
    </row>
    <row r="814" spans="20:23" ht="18.75" customHeight="1" x14ac:dyDescent="0.35">
      <c r="T814" s="24"/>
      <c r="U814" s="24"/>
      <c r="V814" s="24"/>
      <c r="W814" s="24"/>
    </row>
    <row r="815" spans="20:23" ht="18.75" customHeight="1" x14ac:dyDescent="0.35">
      <c r="T815" s="24"/>
      <c r="U815" s="24"/>
      <c r="V815" s="24"/>
      <c r="W815" s="24"/>
    </row>
    <row r="816" spans="20:23" ht="18.75" customHeight="1" x14ac:dyDescent="0.35">
      <c r="T816" s="24"/>
      <c r="U816" s="24"/>
      <c r="V816" s="24"/>
      <c r="W816" s="24"/>
    </row>
    <row r="817" spans="20:23" ht="18.75" customHeight="1" x14ac:dyDescent="0.35">
      <c r="T817" s="24"/>
      <c r="U817" s="24"/>
      <c r="V817" s="24"/>
      <c r="W817" s="24"/>
    </row>
    <row r="818" spans="20:23" ht="18.75" customHeight="1" x14ac:dyDescent="0.35">
      <c r="T818" s="24"/>
      <c r="U818" s="24"/>
      <c r="V818" s="24"/>
      <c r="W818" s="24"/>
    </row>
    <row r="819" spans="20:23" ht="18.75" customHeight="1" x14ac:dyDescent="0.35">
      <c r="T819" s="24"/>
      <c r="U819" s="24"/>
      <c r="V819" s="24"/>
      <c r="W819" s="24"/>
    </row>
    <row r="820" spans="20:23" ht="18.75" customHeight="1" x14ac:dyDescent="0.35">
      <c r="T820" s="24"/>
      <c r="U820" s="24"/>
      <c r="V820" s="24"/>
      <c r="W820" s="24"/>
    </row>
    <row r="821" spans="20:23" ht="18.75" customHeight="1" x14ac:dyDescent="0.35">
      <c r="T821" s="24"/>
      <c r="U821" s="24"/>
      <c r="V821" s="24"/>
      <c r="W821" s="24"/>
    </row>
    <row r="822" spans="20:23" ht="18.75" customHeight="1" x14ac:dyDescent="0.35">
      <c r="T822" s="24"/>
      <c r="U822" s="24"/>
      <c r="V822" s="24"/>
      <c r="W822" s="24"/>
    </row>
    <row r="823" spans="20:23" ht="18.75" customHeight="1" x14ac:dyDescent="0.35">
      <c r="T823" s="24"/>
      <c r="U823" s="24"/>
      <c r="V823" s="24"/>
      <c r="W823" s="24"/>
    </row>
    <row r="824" spans="20:23" ht="18.75" customHeight="1" x14ac:dyDescent="0.35">
      <c r="T824" s="24"/>
      <c r="U824" s="24"/>
      <c r="V824" s="24"/>
      <c r="W824" s="24"/>
    </row>
    <row r="825" spans="20:23" ht="18.75" customHeight="1" x14ac:dyDescent="0.35">
      <c r="T825" s="24"/>
      <c r="U825" s="24"/>
      <c r="V825" s="24"/>
      <c r="W825" s="24"/>
    </row>
    <row r="826" spans="20:23" ht="18.75" customHeight="1" x14ac:dyDescent="0.35">
      <c r="T826" s="24"/>
      <c r="U826" s="24"/>
      <c r="V826" s="24"/>
      <c r="W826" s="24"/>
    </row>
    <row r="827" spans="20:23" ht="18.75" customHeight="1" x14ac:dyDescent="0.35">
      <c r="T827" s="24"/>
      <c r="U827" s="24"/>
      <c r="V827" s="24"/>
      <c r="W827" s="24"/>
    </row>
    <row r="828" spans="20:23" ht="18.75" customHeight="1" x14ac:dyDescent="0.35">
      <c r="T828" s="24"/>
      <c r="U828" s="24"/>
      <c r="V828" s="24"/>
      <c r="W828" s="24"/>
    </row>
    <row r="829" spans="20:23" ht="18.75" customHeight="1" x14ac:dyDescent="0.35">
      <c r="T829" s="24"/>
      <c r="U829" s="24"/>
      <c r="V829" s="24"/>
      <c r="W829" s="24"/>
    </row>
    <row r="830" spans="20:23" ht="18.75" customHeight="1" x14ac:dyDescent="0.35">
      <c r="T830" s="24"/>
      <c r="U830" s="24"/>
      <c r="V830" s="24"/>
      <c r="W830" s="24"/>
    </row>
    <row r="831" spans="20:23" ht="18.75" customHeight="1" x14ac:dyDescent="0.35">
      <c r="T831" s="24"/>
      <c r="U831" s="24"/>
      <c r="V831" s="24"/>
      <c r="W831" s="24"/>
    </row>
    <row r="832" spans="20:23" ht="18.75" customHeight="1" x14ac:dyDescent="0.35">
      <c r="T832" s="24"/>
      <c r="U832" s="24"/>
      <c r="V832" s="24"/>
      <c r="W832" s="24"/>
    </row>
    <row r="833" spans="20:23" ht="18.75" customHeight="1" x14ac:dyDescent="0.35">
      <c r="T833" s="24"/>
      <c r="U833" s="24"/>
      <c r="V833" s="24"/>
      <c r="W833" s="24"/>
    </row>
    <row r="834" spans="20:23" ht="18.75" customHeight="1" x14ac:dyDescent="0.35">
      <c r="T834" s="24"/>
      <c r="U834" s="24"/>
      <c r="V834" s="24"/>
      <c r="W834" s="24"/>
    </row>
    <row r="835" spans="20:23" ht="18.75" customHeight="1" x14ac:dyDescent="0.35">
      <c r="T835" s="24"/>
      <c r="U835" s="24"/>
      <c r="V835" s="24"/>
      <c r="W835" s="24"/>
    </row>
    <row r="836" spans="20:23" ht="18.75" customHeight="1" x14ac:dyDescent="0.35">
      <c r="T836" s="24"/>
      <c r="U836" s="24"/>
      <c r="V836" s="24"/>
      <c r="W836" s="24"/>
    </row>
    <row r="837" spans="20:23" ht="18.75" customHeight="1" x14ac:dyDescent="0.35">
      <c r="T837" s="24"/>
      <c r="U837" s="24"/>
      <c r="V837" s="24"/>
      <c r="W837" s="24"/>
    </row>
    <row r="838" spans="20:23" ht="18.75" customHeight="1" x14ac:dyDescent="0.35">
      <c r="T838" s="24"/>
      <c r="U838" s="24"/>
      <c r="V838" s="24"/>
      <c r="W838" s="24"/>
    </row>
    <row r="839" spans="20:23" ht="18.75" customHeight="1" x14ac:dyDescent="0.35">
      <c r="T839" s="24"/>
      <c r="U839" s="24"/>
      <c r="V839" s="24"/>
      <c r="W839" s="24"/>
    </row>
    <row r="840" spans="20:23" ht="18.75" customHeight="1" x14ac:dyDescent="0.35">
      <c r="T840" s="24"/>
      <c r="U840" s="24"/>
      <c r="V840" s="24"/>
      <c r="W840" s="24"/>
    </row>
    <row r="841" spans="20:23" ht="18.75" customHeight="1" x14ac:dyDescent="0.35">
      <c r="T841" s="24"/>
      <c r="U841" s="24"/>
      <c r="V841" s="24"/>
      <c r="W841" s="24"/>
    </row>
    <row r="842" spans="20:23" ht="18.75" customHeight="1" x14ac:dyDescent="0.35">
      <c r="T842" s="24"/>
      <c r="U842" s="24"/>
      <c r="V842" s="24"/>
      <c r="W842" s="24"/>
    </row>
    <row r="843" spans="20:23" ht="18.75" customHeight="1" x14ac:dyDescent="0.35">
      <c r="T843" s="24"/>
      <c r="U843" s="24"/>
      <c r="V843" s="24"/>
      <c r="W843" s="24"/>
    </row>
    <row r="844" spans="20:23" ht="18.75" customHeight="1" x14ac:dyDescent="0.35">
      <c r="T844" s="24"/>
      <c r="U844" s="24"/>
      <c r="V844" s="24"/>
      <c r="W844" s="24"/>
    </row>
    <row r="845" spans="20:23" ht="18.75" customHeight="1" x14ac:dyDescent="0.35">
      <c r="T845" s="24"/>
      <c r="U845" s="24"/>
      <c r="V845" s="24"/>
      <c r="W845" s="24"/>
    </row>
    <row r="846" spans="20:23" ht="18.75" customHeight="1" x14ac:dyDescent="0.35">
      <c r="T846" s="24"/>
      <c r="U846" s="24"/>
      <c r="V846" s="24"/>
      <c r="W846" s="24"/>
    </row>
    <row r="847" spans="20:23" ht="18.75" customHeight="1" x14ac:dyDescent="0.35">
      <c r="T847" s="24"/>
      <c r="U847" s="24"/>
      <c r="V847" s="24"/>
      <c r="W847" s="24"/>
    </row>
    <row r="848" spans="20:23" ht="18.75" customHeight="1" x14ac:dyDescent="0.35">
      <c r="T848" s="24"/>
      <c r="U848" s="24"/>
      <c r="V848" s="24"/>
      <c r="W848" s="24"/>
    </row>
    <row r="849" spans="20:23" ht="18.75" customHeight="1" x14ac:dyDescent="0.35">
      <c r="T849" s="24"/>
      <c r="U849" s="24"/>
      <c r="V849" s="24"/>
      <c r="W849" s="24"/>
    </row>
    <row r="850" spans="20:23" ht="18.75" customHeight="1" x14ac:dyDescent="0.35">
      <c r="T850" s="24"/>
      <c r="U850" s="24"/>
      <c r="V850" s="24"/>
      <c r="W850" s="24"/>
    </row>
    <row r="851" spans="20:23" ht="18.75" customHeight="1" x14ac:dyDescent="0.35">
      <c r="T851" s="24"/>
      <c r="U851" s="24"/>
      <c r="V851" s="24"/>
      <c r="W851" s="24"/>
    </row>
    <row r="852" spans="20:23" ht="18.75" customHeight="1" x14ac:dyDescent="0.35">
      <c r="T852" s="24"/>
      <c r="U852" s="24"/>
      <c r="V852" s="24"/>
      <c r="W852" s="24"/>
    </row>
    <row r="853" spans="20:23" ht="18.75" customHeight="1" x14ac:dyDescent="0.35">
      <c r="T853" s="24"/>
      <c r="U853" s="24"/>
      <c r="V853" s="24"/>
      <c r="W853" s="24"/>
    </row>
    <row r="854" spans="20:23" ht="18.75" customHeight="1" x14ac:dyDescent="0.35">
      <c r="T854" s="24"/>
      <c r="U854" s="24"/>
      <c r="V854" s="24"/>
      <c r="W854" s="24"/>
    </row>
    <row r="855" spans="20:23" ht="18.75" customHeight="1" x14ac:dyDescent="0.35">
      <c r="T855" s="24"/>
      <c r="U855" s="24"/>
      <c r="V855" s="24"/>
      <c r="W855" s="24"/>
    </row>
    <row r="856" spans="20:23" ht="18.75" customHeight="1" x14ac:dyDescent="0.35">
      <c r="T856" s="24"/>
      <c r="U856" s="24"/>
      <c r="V856" s="24"/>
      <c r="W856" s="24"/>
    </row>
    <row r="857" spans="20:23" ht="18.75" customHeight="1" x14ac:dyDescent="0.35">
      <c r="T857" s="24"/>
      <c r="U857" s="24"/>
      <c r="V857" s="24"/>
      <c r="W857" s="24"/>
    </row>
    <row r="858" spans="20:23" ht="18.75" customHeight="1" x14ac:dyDescent="0.35">
      <c r="T858" s="24"/>
      <c r="U858" s="24"/>
      <c r="V858" s="24"/>
      <c r="W858" s="24"/>
    </row>
    <row r="859" spans="20:23" ht="18.75" customHeight="1" x14ac:dyDescent="0.35">
      <c r="T859" s="24"/>
      <c r="U859" s="24"/>
      <c r="V859" s="24"/>
      <c r="W859" s="24"/>
    </row>
    <row r="860" spans="20:23" ht="18.75" customHeight="1" x14ac:dyDescent="0.35">
      <c r="T860" s="24"/>
      <c r="U860" s="24"/>
      <c r="V860" s="24"/>
      <c r="W860" s="24"/>
    </row>
    <row r="861" spans="20:23" ht="18.75" customHeight="1" x14ac:dyDescent="0.35">
      <c r="T861" s="24"/>
      <c r="U861" s="24"/>
      <c r="V861" s="24"/>
      <c r="W861" s="24"/>
    </row>
    <row r="862" spans="20:23" ht="18.75" customHeight="1" x14ac:dyDescent="0.35">
      <c r="T862" s="24"/>
      <c r="U862" s="24"/>
      <c r="V862" s="24"/>
      <c r="W862" s="24"/>
    </row>
    <row r="863" spans="20:23" ht="18.75" customHeight="1" x14ac:dyDescent="0.35">
      <c r="T863" s="24"/>
      <c r="U863" s="24"/>
      <c r="V863" s="24"/>
      <c r="W863" s="24"/>
    </row>
    <row r="864" spans="20:23" ht="18.75" customHeight="1" x14ac:dyDescent="0.35">
      <c r="T864" s="24"/>
      <c r="U864" s="24"/>
      <c r="V864" s="24"/>
      <c r="W864" s="24"/>
    </row>
    <row r="865" spans="20:23" ht="18.75" customHeight="1" x14ac:dyDescent="0.35">
      <c r="T865" s="24"/>
      <c r="U865" s="24"/>
      <c r="V865" s="24"/>
      <c r="W865" s="24"/>
    </row>
    <row r="866" spans="20:23" ht="18.75" customHeight="1" x14ac:dyDescent="0.35">
      <c r="T866" s="24"/>
      <c r="U866" s="24"/>
      <c r="V866" s="24"/>
      <c r="W866" s="24"/>
    </row>
    <row r="867" spans="20:23" ht="18.75" customHeight="1" x14ac:dyDescent="0.35">
      <c r="T867" s="24"/>
      <c r="U867" s="24"/>
      <c r="V867" s="24"/>
      <c r="W867" s="24"/>
    </row>
    <row r="868" spans="20:23" ht="18.75" customHeight="1" x14ac:dyDescent="0.35">
      <c r="T868" s="24"/>
      <c r="U868" s="24"/>
      <c r="V868" s="24"/>
      <c r="W868" s="24"/>
    </row>
    <row r="869" spans="20:23" ht="18.75" customHeight="1" x14ac:dyDescent="0.35">
      <c r="T869" s="24"/>
      <c r="U869" s="24"/>
      <c r="V869" s="24"/>
      <c r="W869" s="24"/>
    </row>
    <row r="870" spans="20:23" ht="18.75" customHeight="1" x14ac:dyDescent="0.35">
      <c r="T870" s="24"/>
      <c r="U870" s="24"/>
      <c r="V870" s="24"/>
      <c r="W870" s="24"/>
    </row>
    <row r="871" spans="20:23" ht="18.75" customHeight="1" x14ac:dyDescent="0.35">
      <c r="T871" s="24"/>
      <c r="U871" s="24"/>
      <c r="V871" s="24"/>
      <c r="W871" s="24"/>
    </row>
    <row r="872" spans="20:23" ht="18.75" customHeight="1" x14ac:dyDescent="0.35">
      <c r="T872" s="24"/>
      <c r="U872" s="24"/>
      <c r="V872" s="24"/>
      <c r="W872" s="24"/>
    </row>
    <row r="873" spans="20:23" ht="18.75" customHeight="1" x14ac:dyDescent="0.35">
      <c r="T873" s="24"/>
      <c r="U873" s="24"/>
      <c r="V873" s="24"/>
      <c r="W873" s="24"/>
    </row>
    <row r="874" spans="20:23" ht="18.75" customHeight="1" x14ac:dyDescent="0.35">
      <c r="T874" s="24"/>
      <c r="U874" s="24"/>
      <c r="V874" s="24"/>
      <c r="W874" s="24"/>
    </row>
    <row r="875" spans="20:23" ht="18.75" customHeight="1" x14ac:dyDescent="0.35">
      <c r="T875" s="24"/>
      <c r="U875" s="24"/>
      <c r="V875" s="24"/>
      <c r="W875" s="24"/>
    </row>
    <row r="876" spans="20:23" ht="18.75" customHeight="1" x14ac:dyDescent="0.35">
      <c r="T876" s="24"/>
      <c r="U876" s="24"/>
      <c r="V876" s="24"/>
      <c r="W876" s="24"/>
    </row>
    <row r="877" spans="20:23" ht="18.75" customHeight="1" x14ac:dyDescent="0.35">
      <c r="T877" s="24"/>
      <c r="U877" s="24"/>
      <c r="V877" s="24"/>
      <c r="W877" s="24"/>
    </row>
    <row r="878" spans="20:23" ht="18.75" customHeight="1" x14ac:dyDescent="0.35">
      <c r="T878" s="24"/>
      <c r="U878" s="24"/>
      <c r="V878" s="24"/>
      <c r="W878" s="24"/>
    </row>
    <row r="879" spans="20:23" ht="18.75" customHeight="1" x14ac:dyDescent="0.35">
      <c r="T879" s="24"/>
      <c r="U879" s="24"/>
      <c r="V879" s="24"/>
      <c r="W879" s="24"/>
    </row>
    <row r="880" spans="20:23" ht="18.75" customHeight="1" x14ac:dyDescent="0.35">
      <c r="T880" s="24"/>
      <c r="U880" s="24"/>
      <c r="V880" s="24"/>
      <c r="W880" s="24"/>
    </row>
    <row r="881" spans="20:23" ht="18.75" customHeight="1" x14ac:dyDescent="0.35">
      <c r="T881" s="24"/>
      <c r="U881" s="24"/>
      <c r="V881" s="24"/>
      <c r="W881" s="24"/>
    </row>
    <row r="882" spans="20:23" ht="18.75" customHeight="1" x14ac:dyDescent="0.35">
      <c r="T882" s="24"/>
      <c r="U882" s="24"/>
      <c r="V882" s="24"/>
      <c r="W882" s="24"/>
    </row>
    <row r="883" spans="20:23" ht="18.75" customHeight="1" x14ac:dyDescent="0.35">
      <c r="T883" s="24"/>
      <c r="U883" s="24"/>
      <c r="V883" s="24"/>
      <c r="W883" s="24"/>
    </row>
    <row r="884" spans="20:23" ht="18.75" customHeight="1" x14ac:dyDescent="0.35">
      <c r="T884" s="24"/>
      <c r="U884" s="24"/>
      <c r="V884" s="24"/>
      <c r="W884" s="24"/>
    </row>
    <row r="885" spans="20:23" ht="18.75" customHeight="1" x14ac:dyDescent="0.35">
      <c r="T885" s="24"/>
      <c r="U885" s="24"/>
      <c r="V885" s="24"/>
      <c r="W885" s="24"/>
    </row>
    <row r="886" spans="20:23" ht="18.75" customHeight="1" x14ac:dyDescent="0.35">
      <c r="T886" s="24"/>
      <c r="U886" s="24"/>
      <c r="V886" s="24"/>
      <c r="W886" s="24"/>
    </row>
    <row r="887" spans="20:23" ht="18.75" customHeight="1" x14ac:dyDescent="0.35">
      <c r="T887" s="24"/>
      <c r="U887" s="24"/>
      <c r="V887" s="24"/>
      <c r="W887" s="24"/>
    </row>
    <row r="888" spans="20:23" ht="18.75" customHeight="1" x14ac:dyDescent="0.35">
      <c r="T888" s="24"/>
      <c r="U888" s="24"/>
      <c r="V888" s="24"/>
      <c r="W888" s="24"/>
    </row>
    <row r="889" spans="20:23" ht="18.75" customHeight="1" x14ac:dyDescent="0.35">
      <c r="T889" s="24"/>
      <c r="U889" s="24"/>
      <c r="V889" s="24"/>
      <c r="W889" s="24"/>
    </row>
    <row r="890" spans="20:23" ht="18.75" customHeight="1" x14ac:dyDescent="0.35">
      <c r="T890" s="24"/>
      <c r="U890" s="24"/>
      <c r="V890" s="24"/>
      <c r="W890" s="24"/>
    </row>
    <row r="891" spans="20:23" ht="18.75" customHeight="1" x14ac:dyDescent="0.35">
      <c r="T891" s="24"/>
      <c r="U891" s="24"/>
      <c r="V891" s="24"/>
      <c r="W891" s="24"/>
    </row>
    <row r="892" spans="20:23" ht="18.75" customHeight="1" x14ac:dyDescent="0.35">
      <c r="T892" s="24"/>
      <c r="U892" s="24"/>
      <c r="V892" s="24"/>
      <c r="W892" s="24"/>
    </row>
    <row r="893" spans="20:23" ht="18.75" customHeight="1" x14ac:dyDescent="0.35">
      <c r="T893" s="24"/>
      <c r="U893" s="24"/>
      <c r="V893" s="24"/>
      <c r="W893" s="24"/>
    </row>
    <row r="894" spans="20:23" ht="18.75" customHeight="1" x14ac:dyDescent="0.35">
      <c r="T894" s="24"/>
      <c r="U894" s="24"/>
      <c r="V894" s="24"/>
      <c r="W894" s="24"/>
    </row>
    <row r="895" spans="20:23" ht="18.75" customHeight="1" x14ac:dyDescent="0.35">
      <c r="T895" s="24"/>
      <c r="U895" s="24"/>
      <c r="V895" s="24"/>
      <c r="W895" s="24"/>
    </row>
    <row r="896" spans="20:23" ht="18.75" customHeight="1" x14ac:dyDescent="0.35">
      <c r="T896" s="24"/>
      <c r="U896" s="24"/>
      <c r="V896" s="24"/>
      <c r="W896" s="24"/>
    </row>
    <row r="897" spans="20:23" ht="18.75" customHeight="1" x14ac:dyDescent="0.35">
      <c r="T897" s="24"/>
      <c r="U897" s="24"/>
      <c r="V897" s="24"/>
      <c r="W897" s="24"/>
    </row>
    <row r="898" spans="20:23" ht="18.75" customHeight="1" x14ac:dyDescent="0.35">
      <c r="T898" s="24"/>
      <c r="U898" s="24"/>
      <c r="V898" s="24"/>
      <c r="W898" s="24"/>
    </row>
    <row r="899" spans="20:23" ht="18.75" customHeight="1" x14ac:dyDescent="0.35">
      <c r="T899" s="24"/>
      <c r="U899" s="24"/>
      <c r="V899" s="24"/>
      <c r="W899" s="24"/>
    </row>
    <row r="900" spans="20:23" ht="18.75" customHeight="1" x14ac:dyDescent="0.35">
      <c r="T900" s="24"/>
      <c r="U900" s="24"/>
      <c r="V900" s="24"/>
      <c r="W900" s="24"/>
    </row>
    <row r="901" spans="20:23" ht="18.75" customHeight="1" x14ac:dyDescent="0.35">
      <c r="T901" s="24"/>
      <c r="U901" s="24"/>
      <c r="V901" s="24"/>
      <c r="W901" s="24"/>
    </row>
    <row r="902" spans="20:23" ht="18.75" customHeight="1" x14ac:dyDescent="0.35">
      <c r="T902" s="24"/>
      <c r="U902" s="24"/>
      <c r="V902" s="24"/>
      <c r="W902" s="24"/>
    </row>
    <row r="903" spans="20:23" ht="18.75" customHeight="1" x14ac:dyDescent="0.35">
      <c r="T903" s="24"/>
      <c r="U903" s="24"/>
      <c r="V903" s="24"/>
      <c r="W903" s="24"/>
    </row>
    <row r="904" spans="20:23" ht="18.75" customHeight="1" x14ac:dyDescent="0.35">
      <c r="T904" s="24"/>
      <c r="U904" s="24"/>
      <c r="V904" s="24"/>
      <c r="W904" s="24"/>
    </row>
    <row r="905" spans="20:23" ht="18.75" customHeight="1" x14ac:dyDescent="0.35">
      <c r="T905" s="24"/>
      <c r="U905" s="24"/>
      <c r="V905" s="24"/>
      <c r="W905" s="24"/>
    </row>
    <row r="906" spans="20:23" ht="18.75" customHeight="1" x14ac:dyDescent="0.35">
      <c r="T906" s="24"/>
      <c r="U906" s="24"/>
      <c r="V906" s="24"/>
      <c r="W906" s="24"/>
    </row>
    <row r="907" spans="20:23" ht="18.75" customHeight="1" x14ac:dyDescent="0.35">
      <c r="T907" s="24"/>
      <c r="U907" s="24"/>
      <c r="V907" s="24"/>
      <c r="W907" s="24"/>
    </row>
    <row r="908" spans="20:23" ht="18.75" customHeight="1" x14ac:dyDescent="0.35">
      <c r="T908" s="24"/>
      <c r="U908" s="24"/>
      <c r="V908" s="24"/>
      <c r="W908" s="24"/>
    </row>
    <row r="909" spans="20:23" ht="18.75" customHeight="1" x14ac:dyDescent="0.35">
      <c r="T909" s="24"/>
      <c r="U909" s="24"/>
      <c r="V909" s="24"/>
      <c r="W909" s="24"/>
    </row>
    <row r="910" spans="20:23" ht="18.75" customHeight="1" x14ac:dyDescent="0.35">
      <c r="T910" s="24"/>
      <c r="U910" s="24"/>
      <c r="V910" s="24"/>
      <c r="W910" s="24"/>
    </row>
    <row r="911" spans="20:23" ht="18.75" customHeight="1" x14ac:dyDescent="0.35">
      <c r="T911" s="24"/>
      <c r="U911" s="24"/>
      <c r="V911" s="24"/>
      <c r="W911" s="24"/>
    </row>
    <row r="912" spans="20:23" ht="18.75" customHeight="1" x14ac:dyDescent="0.35">
      <c r="T912" s="24"/>
      <c r="U912" s="24"/>
      <c r="V912" s="24"/>
      <c r="W912" s="24"/>
    </row>
    <row r="913" spans="20:23" ht="18.75" customHeight="1" x14ac:dyDescent="0.35">
      <c r="T913" s="24"/>
      <c r="U913" s="24"/>
      <c r="V913" s="24"/>
      <c r="W913" s="24"/>
    </row>
    <row r="914" spans="20:23" ht="18.75" customHeight="1" x14ac:dyDescent="0.35">
      <c r="T914" s="24"/>
      <c r="U914" s="24"/>
      <c r="V914" s="24"/>
      <c r="W914" s="24"/>
    </row>
    <row r="915" spans="20:23" ht="18.75" customHeight="1" x14ac:dyDescent="0.35">
      <c r="T915" s="24"/>
      <c r="U915" s="24"/>
      <c r="V915" s="24"/>
      <c r="W915" s="24"/>
    </row>
    <row r="916" spans="20:23" ht="18.75" customHeight="1" x14ac:dyDescent="0.35">
      <c r="T916" s="24"/>
      <c r="U916" s="24"/>
      <c r="V916" s="24"/>
      <c r="W916" s="24"/>
    </row>
    <row r="917" spans="20:23" ht="18.75" customHeight="1" x14ac:dyDescent="0.35">
      <c r="T917" s="24"/>
      <c r="U917" s="24"/>
      <c r="V917" s="24"/>
      <c r="W917" s="24"/>
    </row>
    <row r="918" spans="20:23" ht="18.75" customHeight="1" x14ac:dyDescent="0.35">
      <c r="T918" s="24"/>
      <c r="U918" s="24"/>
      <c r="V918" s="24"/>
      <c r="W918" s="24"/>
    </row>
    <row r="919" spans="20:23" ht="18.75" customHeight="1" x14ac:dyDescent="0.35">
      <c r="T919" s="24"/>
      <c r="U919" s="24"/>
      <c r="V919" s="24"/>
      <c r="W919" s="24"/>
    </row>
    <row r="920" spans="20:23" ht="18.75" customHeight="1" x14ac:dyDescent="0.35">
      <c r="T920" s="24"/>
      <c r="U920" s="24"/>
      <c r="V920" s="24"/>
      <c r="W920" s="24"/>
    </row>
    <row r="921" spans="20:23" ht="18.75" customHeight="1" x14ac:dyDescent="0.35">
      <c r="T921" s="24"/>
      <c r="U921" s="24"/>
      <c r="V921" s="24"/>
      <c r="W921" s="24"/>
    </row>
    <row r="922" spans="20:23" ht="18.75" customHeight="1" x14ac:dyDescent="0.35">
      <c r="T922" s="24"/>
      <c r="U922" s="24"/>
      <c r="V922" s="24"/>
      <c r="W922" s="24"/>
    </row>
    <row r="923" spans="20:23" ht="18.75" customHeight="1" x14ac:dyDescent="0.35">
      <c r="T923" s="24"/>
      <c r="U923" s="24"/>
      <c r="V923" s="24"/>
      <c r="W923" s="24"/>
    </row>
    <row r="924" spans="20:23" ht="18.75" customHeight="1" x14ac:dyDescent="0.35">
      <c r="T924" s="24"/>
      <c r="U924" s="24"/>
      <c r="V924" s="24"/>
      <c r="W924" s="24"/>
    </row>
    <row r="925" spans="20:23" ht="18.75" customHeight="1" x14ac:dyDescent="0.35">
      <c r="T925" s="24"/>
      <c r="U925" s="24"/>
      <c r="V925" s="24"/>
      <c r="W925" s="24"/>
    </row>
    <row r="926" spans="20:23" ht="18.75" customHeight="1" x14ac:dyDescent="0.35">
      <c r="T926" s="24"/>
      <c r="U926" s="24"/>
      <c r="V926" s="24"/>
      <c r="W926" s="24"/>
    </row>
    <row r="927" spans="20:23" ht="18.75" customHeight="1" x14ac:dyDescent="0.35">
      <c r="T927" s="24"/>
      <c r="U927" s="24"/>
      <c r="V927" s="24"/>
      <c r="W927" s="24"/>
    </row>
    <row r="928" spans="20:23" ht="18.75" customHeight="1" x14ac:dyDescent="0.35">
      <c r="T928" s="24"/>
      <c r="U928" s="24"/>
      <c r="V928" s="24"/>
      <c r="W928" s="24"/>
    </row>
    <row r="929" spans="20:23" ht="18.75" customHeight="1" x14ac:dyDescent="0.35">
      <c r="T929" s="24"/>
      <c r="U929" s="24"/>
      <c r="V929" s="24"/>
      <c r="W929" s="24"/>
    </row>
    <row r="930" spans="20:23" ht="18.75" customHeight="1" x14ac:dyDescent="0.35">
      <c r="T930" s="24"/>
      <c r="U930" s="24"/>
      <c r="V930" s="24"/>
      <c r="W930" s="24"/>
    </row>
    <row r="931" spans="20:23" ht="18.75" customHeight="1" x14ac:dyDescent="0.35">
      <c r="T931" s="24"/>
      <c r="U931" s="24"/>
      <c r="V931" s="24"/>
      <c r="W931" s="24"/>
    </row>
    <row r="932" spans="20:23" ht="18.75" customHeight="1" x14ac:dyDescent="0.35">
      <c r="T932" s="24"/>
      <c r="U932" s="24"/>
      <c r="V932" s="24"/>
      <c r="W932" s="24"/>
    </row>
    <row r="933" spans="20:23" ht="18.75" customHeight="1" x14ac:dyDescent="0.35">
      <c r="T933" s="24"/>
      <c r="U933" s="24"/>
      <c r="V933" s="24"/>
      <c r="W933" s="24"/>
    </row>
    <row r="934" spans="20:23" ht="18.75" customHeight="1" x14ac:dyDescent="0.35">
      <c r="T934" s="24"/>
      <c r="U934" s="24"/>
      <c r="V934" s="24"/>
      <c r="W934" s="24"/>
    </row>
    <row r="935" spans="20:23" ht="18.75" customHeight="1" x14ac:dyDescent="0.35">
      <c r="T935" s="24"/>
      <c r="U935" s="24"/>
      <c r="V935" s="24"/>
      <c r="W935" s="24"/>
    </row>
    <row r="936" spans="20:23" ht="18.75" customHeight="1" x14ac:dyDescent="0.35">
      <c r="T936" s="24"/>
      <c r="U936" s="24"/>
      <c r="V936" s="24"/>
      <c r="W936" s="24"/>
    </row>
    <row r="937" spans="20:23" ht="18.75" customHeight="1" x14ac:dyDescent="0.35">
      <c r="T937" s="24"/>
      <c r="U937" s="24"/>
      <c r="V937" s="24"/>
      <c r="W937" s="24"/>
    </row>
    <row r="938" spans="20:23" ht="18.75" customHeight="1" x14ac:dyDescent="0.35">
      <c r="T938" s="24"/>
      <c r="U938" s="24"/>
      <c r="V938" s="24"/>
      <c r="W938" s="24"/>
    </row>
    <row r="939" spans="20:23" ht="18.75" customHeight="1" x14ac:dyDescent="0.35">
      <c r="T939" s="24"/>
      <c r="U939" s="24"/>
      <c r="V939" s="24"/>
      <c r="W939" s="24"/>
    </row>
    <row r="940" spans="20:23" ht="18.75" customHeight="1" x14ac:dyDescent="0.35">
      <c r="T940" s="24"/>
      <c r="U940" s="24"/>
      <c r="V940" s="24"/>
      <c r="W940" s="24"/>
    </row>
    <row r="941" spans="20:23" ht="18.75" customHeight="1" x14ac:dyDescent="0.35">
      <c r="T941" s="24"/>
      <c r="U941" s="24"/>
      <c r="V941" s="24"/>
      <c r="W941" s="24"/>
    </row>
    <row r="942" spans="20:23" ht="18.75" customHeight="1" x14ac:dyDescent="0.35">
      <c r="T942" s="24"/>
      <c r="U942" s="24"/>
      <c r="V942" s="24"/>
      <c r="W942" s="24"/>
    </row>
    <row r="943" spans="20:23" ht="18.75" customHeight="1" x14ac:dyDescent="0.35">
      <c r="T943" s="24"/>
      <c r="U943" s="24"/>
      <c r="V943" s="24"/>
      <c r="W943" s="24"/>
    </row>
    <row r="944" spans="20:23" ht="18.75" customHeight="1" x14ac:dyDescent="0.35">
      <c r="T944" s="24"/>
      <c r="U944" s="24"/>
      <c r="V944" s="24"/>
      <c r="W944" s="24"/>
    </row>
    <row r="945" spans="20:23" ht="18.75" customHeight="1" x14ac:dyDescent="0.35">
      <c r="T945" s="24"/>
      <c r="U945" s="24"/>
      <c r="V945" s="24"/>
      <c r="W945" s="24"/>
    </row>
    <row r="946" spans="20:23" ht="18.75" customHeight="1" x14ac:dyDescent="0.35">
      <c r="T946" s="24"/>
      <c r="U946" s="24"/>
      <c r="V946" s="24"/>
      <c r="W946" s="24"/>
    </row>
    <row r="947" spans="20:23" ht="18.75" customHeight="1" x14ac:dyDescent="0.35">
      <c r="T947" s="24"/>
      <c r="U947" s="24"/>
      <c r="V947" s="24"/>
      <c r="W947" s="24"/>
    </row>
    <row r="948" spans="20:23" ht="18.75" customHeight="1" x14ac:dyDescent="0.35">
      <c r="T948" s="24"/>
      <c r="U948" s="24"/>
      <c r="V948" s="24"/>
      <c r="W948" s="24"/>
    </row>
    <row r="949" spans="20:23" ht="18.75" customHeight="1" x14ac:dyDescent="0.35">
      <c r="T949" s="24"/>
      <c r="U949" s="24"/>
      <c r="V949" s="24"/>
      <c r="W949" s="24"/>
    </row>
    <row r="950" spans="20:23" ht="18.75" customHeight="1" x14ac:dyDescent="0.35">
      <c r="T950" s="24"/>
      <c r="U950" s="24"/>
      <c r="V950" s="24"/>
      <c r="W950" s="24"/>
    </row>
    <row r="951" spans="20:23" ht="18.75" customHeight="1" x14ac:dyDescent="0.35">
      <c r="T951" s="24"/>
      <c r="U951" s="24"/>
      <c r="V951" s="24"/>
      <c r="W951" s="24"/>
    </row>
    <row r="952" spans="20:23" ht="18.75" customHeight="1" x14ac:dyDescent="0.35">
      <c r="T952" s="24"/>
      <c r="U952" s="24"/>
      <c r="V952" s="24"/>
      <c r="W952" s="24"/>
    </row>
    <row r="953" spans="20:23" ht="15" customHeight="1" x14ac:dyDescent="0.35">
      <c r="T953" s="24"/>
      <c r="U953" s="24"/>
      <c r="V953" s="24"/>
      <c r="W953" s="24"/>
    </row>
    <row r="954" spans="20:23" ht="15" customHeight="1" x14ac:dyDescent="0.35">
      <c r="T954" s="24"/>
      <c r="U954" s="24"/>
      <c r="V954" s="24"/>
      <c r="W954" s="24"/>
    </row>
    <row r="955" spans="20:23" ht="15" customHeight="1" x14ac:dyDescent="0.35">
      <c r="T955" s="24"/>
      <c r="U955" s="24"/>
      <c r="V955" s="24"/>
      <c r="W955" s="24"/>
    </row>
    <row r="956" spans="20:23" ht="15" customHeight="1" x14ac:dyDescent="0.35">
      <c r="T956" s="24"/>
      <c r="U956" s="24"/>
      <c r="V956" s="24"/>
      <c r="W956" s="24"/>
    </row>
    <row r="957" spans="20:23" ht="15" customHeight="1" x14ac:dyDescent="0.35">
      <c r="T957" s="24"/>
      <c r="U957" s="24"/>
      <c r="V957" s="24"/>
      <c r="W957" s="24"/>
    </row>
    <row r="958" spans="20:23" ht="15" customHeight="1" x14ac:dyDescent="0.35">
      <c r="T958" s="24"/>
      <c r="U958" s="24"/>
      <c r="V958" s="24"/>
      <c r="W958" s="24"/>
    </row>
  </sheetData>
  <sheetProtection algorithmName="SHA-512" hashValue="/n+aZJjdajsN6IwmvHigmCdO5yART1p2xUHeD9BlQjqXh+dVGuAquykgB26ydpoO1wrNe8ytGDp0+BHLOoNDjg==" saltValue="1+BGuA4/4uyjYKfPqAGRgQ==" spinCount="100000" sheet="1" objects="1" scenarios="1" selectLockedCells="1"/>
  <mergeCells count="82">
    <mergeCell ref="Z9:Z12"/>
    <mergeCell ref="H10:I10"/>
    <mergeCell ref="J10:L10"/>
    <mergeCell ref="H7:H9"/>
    <mergeCell ref="H11:H14"/>
    <mergeCell ref="N10:O10"/>
    <mergeCell ref="P10:Q10"/>
    <mergeCell ref="S10:V11"/>
    <mergeCell ref="S12:V13"/>
    <mergeCell ref="I11:I12"/>
    <mergeCell ref="I13:I14"/>
    <mergeCell ref="J11:L12"/>
    <mergeCell ref="P12:Q12"/>
    <mergeCell ref="AM1:AN1"/>
    <mergeCell ref="E2:F2"/>
    <mergeCell ref="S6:V6"/>
    <mergeCell ref="C8:D8"/>
    <mergeCell ref="E8:F8"/>
    <mergeCell ref="J8:L8"/>
    <mergeCell ref="C7:D7"/>
    <mergeCell ref="J7:L7"/>
    <mergeCell ref="N7:O9"/>
    <mergeCell ref="P7:Q9"/>
    <mergeCell ref="C9:D9"/>
    <mergeCell ref="E9:F9"/>
    <mergeCell ref="J9:L9"/>
    <mergeCell ref="S7:T8"/>
    <mergeCell ref="U7:U8"/>
    <mergeCell ref="V7:V8"/>
    <mergeCell ref="T25:V25"/>
    <mergeCell ref="R25:S25"/>
    <mergeCell ref="V14:V15"/>
    <mergeCell ref="S14:T15"/>
    <mergeCell ref="U14:U15"/>
    <mergeCell ref="H17:I17"/>
    <mergeCell ref="K17:K19"/>
    <mergeCell ref="N12:O12"/>
    <mergeCell ref="N19:O20"/>
    <mergeCell ref="H16:I16"/>
    <mergeCell ref="J16:L16"/>
    <mergeCell ref="N17:O18"/>
    <mergeCell ref="V27:V28"/>
    <mergeCell ref="T27:T28"/>
    <mergeCell ref="U27:U28"/>
    <mergeCell ref="U26:V26"/>
    <mergeCell ref="M27:M28"/>
    <mergeCell ref="P27:P28"/>
    <mergeCell ref="Q27:Q28"/>
    <mergeCell ref="R27:R28"/>
    <mergeCell ref="D27:D28"/>
    <mergeCell ref="E27:E28"/>
    <mergeCell ref="F27:F28"/>
    <mergeCell ref="K27:K28"/>
    <mergeCell ref="L27:L28"/>
    <mergeCell ref="I61:J61"/>
    <mergeCell ref="H21:I21"/>
    <mergeCell ref="J21:L21"/>
    <mergeCell ref="H26:I26"/>
    <mergeCell ref="L26:M26"/>
    <mergeCell ref="H25:J25"/>
    <mergeCell ref="K25:M25"/>
    <mergeCell ref="B2:D2"/>
    <mergeCell ref="P17:P18"/>
    <mergeCell ref="Q17:Q18"/>
    <mergeCell ref="H18:I18"/>
    <mergeCell ref="S18:V20"/>
    <mergeCell ref="H19:I19"/>
    <mergeCell ref="P19:P20"/>
    <mergeCell ref="Q19:Q20"/>
    <mergeCell ref="H20:I20"/>
    <mergeCell ref="J20:L20"/>
    <mergeCell ref="E13:F13"/>
    <mergeCell ref="N13:N14"/>
    <mergeCell ref="P13:Q13"/>
    <mergeCell ref="C14:D14"/>
    <mergeCell ref="E14:F14"/>
    <mergeCell ref="P14:Q14"/>
    <mergeCell ref="C12:D12"/>
    <mergeCell ref="E12:F12"/>
    <mergeCell ref="C13:D13"/>
    <mergeCell ref="C16:D17"/>
    <mergeCell ref="E16:F17"/>
  </mergeCells>
  <phoneticPr fontId="4"/>
  <conditionalFormatting sqref="H11:L11 I13:L13 J12:L12 J14:L14">
    <cfRule type="expression" dxfId="519" priority="55">
      <formula>$AE$2="電気以外"</formula>
    </cfRule>
  </conditionalFormatting>
  <conditionalFormatting sqref="J8:J9">
    <cfRule type="expression" dxfId="518" priority="57">
      <formula>$J$7=$AF$3</formula>
    </cfRule>
  </conditionalFormatting>
  <conditionalFormatting sqref="I13:L14">
    <cfRule type="expression" dxfId="517" priority="56">
      <formula>$J$11=$AI$2</formula>
    </cfRule>
  </conditionalFormatting>
  <conditionalFormatting sqref="J18:J19 L18:L19">
    <cfRule type="expression" dxfId="516" priority="54">
      <formula>AND($P$29="",$J$10=$AG$3)</formula>
    </cfRule>
  </conditionalFormatting>
  <conditionalFormatting sqref="P14:Q14">
    <cfRule type="expression" dxfId="515" priority="53">
      <formula>$P$14&lt;=0</formula>
    </cfRule>
  </conditionalFormatting>
  <conditionalFormatting sqref="H11:L14">
    <cfRule type="expression" dxfId="514" priority="52">
      <formula>$J$10=$AG$3</formula>
    </cfRule>
  </conditionalFormatting>
  <conditionalFormatting sqref="C25:M28 C61:M61 C29:G60 M29:M60">
    <cfRule type="expression" dxfId="513" priority="26">
      <formula>$J$10=$AG$3</formula>
    </cfRule>
  </conditionalFormatting>
  <conditionalFormatting sqref="R9:R10">
    <cfRule type="expression" dxfId="512" priority="710">
      <formula>OR($E$16=$AD$2,$E$16="")</formula>
    </cfRule>
  </conditionalFormatting>
  <conditionalFormatting sqref="R13:R14">
    <cfRule type="expression" dxfId="511" priority="711">
      <formula>OR($E$16=$AD$2,$E$16="")</formula>
    </cfRule>
  </conditionalFormatting>
  <conditionalFormatting sqref="L26 U26 U27:V29 L27:M28 L61:M61 M29:M60 U61:V61 V30:V60">
    <cfRule type="expression" dxfId="510" priority="712">
      <formula>$E$16=$AD$2</formula>
    </cfRule>
  </conditionalFormatting>
  <conditionalFormatting sqref="K26:K28 T26:T29 K61 T61">
    <cfRule type="expression" dxfId="509" priority="724">
      <formula>$E$16=$AD$3</formula>
    </cfRule>
  </conditionalFormatting>
  <conditionalFormatting sqref="J26:J28">
    <cfRule type="expression" dxfId="508" priority="732">
      <formula>$J$11=$AI$4</formula>
    </cfRule>
  </conditionalFormatting>
  <conditionalFormatting sqref="O25:V28 O61:V61 O29:Q60 S29:V29 S30:S60 V30:V60">
    <cfRule type="expression" dxfId="507" priority="20">
      <formula>$J$10=$AG$2</formula>
    </cfRule>
  </conditionalFormatting>
  <conditionalFormatting sqref="H26:I28">
    <cfRule type="expression" dxfId="506" priority="718">
      <formula>$J$11=$AI$3</formula>
    </cfRule>
    <cfRule type="expression" dxfId="505" priority="719">
      <formula>$J$11=$AI$2</formula>
    </cfRule>
  </conditionalFormatting>
  <conditionalFormatting sqref="H29:H60">
    <cfRule type="expression" dxfId="504" priority="17">
      <formula>$J$10=$AG$3</formula>
    </cfRule>
  </conditionalFormatting>
  <conditionalFormatting sqref="H29:H60">
    <cfRule type="expression" dxfId="503" priority="18">
      <formula>$J$11=$AI$3</formula>
    </cfRule>
  </conditionalFormatting>
  <conditionalFormatting sqref="H29:H60">
    <cfRule type="expression" dxfId="502" priority="19">
      <formula>$J$11=$AI$2</formula>
    </cfRule>
  </conditionalFormatting>
  <conditionalFormatting sqref="J29:J60">
    <cfRule type="expression" dxfId="501" priority="16">
      <formula>$J$11=$AI$4</formula>
    </cfRule>
  </conditionalFormatting>
  <conditionalFormatting sqref="J29:J60">
    <cfRule type="expression" dxfId="500" priority="15">
      <formula>$J$10=$AG$3</formula>
    </cfRule>
  </conditionalFormatting>
  <conditionalFormatting sqref="K29:K60">
    <cfRule type="expression" dxfId="499" priority="14">
      <formula>$E$16=$AD$3</formula>
    </cfRule>
  </conditionalFormatting>
  <conditionalFormatting sqref="K29:K60">
    <cfRule type="expression" dxfId="498" priority="13">
      <formula>$J$10=$AG$3</formula>
    </cfRule>
  </conditionalFormatting>
  <conditionalFormatting sqref="R29:R60">
    <cfRule type="expression" dxfId="497" priority="12">
      <formula>$J$10=$AG$2</formula>
    </cfRule>
  </conditionalFormatting>
  <conditionalFormatting sqref="T30:T60">
    <cfRule type="expression" dxfId="496" priority="10">
      <formula>$J$10=$AG$2</formula>
    </cfRule>
  </conditionalFormatting>
  <conditionalFormatting sqref="T30:T60">
    <cfRule type="expression" dxfId="495" priority="11">
      <formula>$E$16=$AD$3</formula>
    </cfRule>
  </conditionalFormatting>
  <conditionalFormatting sqref="L29:L60">
    <cfRule type="expression" dxfId="494" priority="9">
      <formula>$E$16=$AD$2</formula>
    </cfRule>
  </conditionalFormatting>
  <conditionalFormatting sqref="L29:L60">
    <cfRule type="expression" dxfId="493" priority="8">
      <formula>$J$10=$AG$3</formula>
    </cfRule>
  </conditionalFormatting>
  <conditionalFormatting sqref="U30:U60">
    <cfRule type="expression" dxfId="492" priority="6">
      <formula>$J$10=$AG$2</formula>
    </cfRule>
  </conditionalFormatting>
  <conditionalFormatting sqref="U30:U60">
    <cfRule type="expression" dxfId="491" priority="7">
      <formula>$E$16=$AD$2</formula>
    </cfRule>
  </conditionalFormatting>
  <conditionalFormatting sqref="I29:I60">
    <cfRule type="expression" dxfId="490" priority="1">
      <formula>$J$10=$AG$3</formula>
    </cfRule>
  </conditionalFormatting>
  <conditionalFormatting sqref="I29:I60">
    <cfRule type="expression" dxfId="489" priority="2">
      <formula>AND($E$14&lt;&gt;"",$AE$2&lt;&gt;"電気")</formula>
    </cfRule>
    <cfRule type="expression" dxfId="488" priority="3">
      <formula>$J$11=$AI$3</formula>
    </cfRule>
    <cfRule type="expression" dxfId="487" priority="4">
      <formula>$J$11=$AI$2</formula>
    </cfRule>
  </conditionalFormatting>
  <dataValidations count="21">
    <dataValidation operator="greaterThanOrEqual" allowBlank="1" showInputMessage="1" showErrorMessage="1" error="数値を入力してください" sqref="N17:O20" xr:uid="{F1BEBC8C-136A-4D36-A7B1-32C7322835E1}"/>
    <dataValidation type="decimal" operator="greaterThanOrEqual" allowBlank="1" showInputMessage="1" showErrorMessage="1" error="数値を入力してください" sqref="P17" xr:uid="{182CB485-BFCA-4D9F-AC6A-E3F5007A148C}">
      <formula1>0</formula1>
    </dataValidation>
    <dataValidation operator="greaterThanOrEqual" allowBlank="1" showInputMessage="1" showErrorMessage="1" sqref="Q17 U7:U8 U29:V29" xr:uid="{111D35C4-BFA8-4521-B0CF-98AD4F203F81}"/>
    <dataValidation type="decimal" operator="greaterThanOrEqual" allowBlank="1" showInputMessage="1" showErrorMessage="1" sqref="AG46:AG67" xr:uid="{50828B72-00C8-4BF2-94A5-C4F04ED32A71}">
      <formula1>0</formula1>
    </dataValidation>
    <dataValidation type="list" allowBlank="1" showInputMessage="1" showErrorMessage="1" sqref="J10:L10" xr:uid="{0FA9E42A-BD9C-4101-9A28-5AAEB4EE9A8E}">
      <formula1>$AG$2:$AG$3</formula1>
    </dataValidation>
    <dataValidation type="list" allowBlank="1" showInputMessage="1" showErrorMessage="1" sqref="E16" xr:uid="{D0CE7671-B239-4B48-A4C4-D696EB53C8F5}">
      <formula1>$AD$2:$AD$3</formula1>
    </dataValidation>
    <dataValidation type="list" allowBlank="1" showInputMessage="1" showErrorMessage="1" sqref="J7" xr:uid="{F829E7FB-3A58-401A-9DA7-37FF7825F688}">
      <formula1>$AF$2:$AF$3</formula1>
    </dataValidation>
    <dataValidation type="list" allowBlank="1" showInputMessage="1" showErrorMessage="1" sqref="AI46:AI67 T29" xr:uid="{0E9B9A1E-DAF9-4960-A093-A1FA4B288447}">
      <formula1>$AK$2:$AK$3</formula1>
    </dataValidation>
    <dataValidation type="list" allowBlank="1" showInputMessage="1" showErrorMessage="1" sqref="J14" xr:uid="{81B7A09F-AE5D-41DC-A9A9-F99617DCE124}">
      <formula1>$AH$2:$AH$3</formula1>
    </dataValidation>
    <dataValidation type="list" allowBlank="1" showInputMessage="1" showErrorMessage="1" sqref="J11" xr:uid="{5AABBE38-61D1-48EA-A481-BD852FD143D3}">
      <formula1>$AI$2:$AI$4</formula1>
    </dataValidation>
    <dataValidation type="decimal" allowBlank="1" showInputMessage="1" showErrorMessage="1" errorTitle="入力エラー" error="計測日における稼働状況を０～１の数値で入力してください。_x000a_　※入力の考え方は作成例を参考にしてください。" sqref="T30:T60" xr:uid="{37364C3E-E06A-4EC0-BB32-454D304F66F3}">
      <formula1>0</formula1>
      <formula2>1</formula2>
    </dataValidation>
    <dataValidation type="decimal" allowBlank="1" showInputMessage="1" showErrorMessage="1" errorTitle="入力エラー" error="時刻を正しく入力してください。" sqref="E29:F60 Q29:Q60" xr:uid="{DD9FC499-1F11-498E-9B4D-40D5D3F917EE}">
      <formula1>0</formula1>
      <formula2>1</formula2>
    </dataValidation>
    <dataValidation type="whole" operator="greaterThanOrEqual" allowBlank="1" showInputMessage="1" showErrorMessage="1" errorTitle="入力エラー" error="日付を正しく入力してください。" sqref="D29:D60 P29:P60" xr:uid="{51479673-5F6D-4A7D-8911-DFAC9398FBC1}">
      <formula1>0</formula1>
    </dataValidation>
    <dataValidation type="decimal" operator="greaterThanOrEqual" showInputMessage="1" showErrorMessage="1" error="電圧を数値で入力してください" sqref="K14" xr:uid="{03CC7BA1-0174-4B08-8D61-17EC41D65635}">
      <formula1>0</formula1>
    </dataValidation>
    <dataValidation type="decimal" allowBlank="1" showInputMessage="1" showErrorMessage="1" error="力率を０～１の数値で入力してください" sqref="L14" xr:uid="{3FA2B9CC-9F3A-4B53-AAEB-BF1FCF2A04E5}">
      <formula1>0</formula1>
      <formula2>1</formula2>
    </dataValidation>
    <dataValidation type="decimal" operator="greaterThanOrEqual" allowBlank="1" showInputMessage="1" showErrorMessage="1" error="数値を入力してください。" sqref="J29:J60" xr:uid="{108866B2-2409-4018-9472-4143FA8A99D3}">
      <formula1>0</formula1>
    </dataValidation>
    <dataValidation type="decimal" allowBlank="1" showInputMessage="1" showErrorMessage="1" error="計測日における稼働状況を０～１の数値で入力してください。_x000a_　※入力の考え方は作成例を参考にしてください。" sqref="K29:K60" xr:uid="{004B5FFC-6E14-46CD-AB50-F9C12643FACA}">
      <formula1>0</formula1>
      <formula2>1</formula2>
    </dataValidation>
    <dataValidation type="decimal" operator="greaterThanOrEqual" allowBlank="1" showInputMessage="1" showErrorMessage="1" error="数値で入力してください。" sqref="H29:H60" xr:uid="{FAB7B066-15C3-4FB9-AC01-D2E58D0B71FD}">
      <formula1>0</formula1>
    </dataValidation>
    <dataValidation type="decimal" operator="greaterThanOrEqual" allowBlank="1" showInputMessage="1" showErrorMessage="1" error="数値で入力してください" sqref="R29:R60" xr:uid="{B9B49C0C-E67B-4517-BAEF-0A8234D539B3}">
      <formula1>0</formula1>
    </dataValidation>
    <dataValidation type="decimal" operator="greaterThanOrEqual" allowBlank="1" showInputMessage="1" showErrorMessage="1" error="数値を入力してください。_x000a_※入力の考え方は作成例を参考にしてください。" sqref="L29:L60 U30:U60" xr:uid="{21C85F3C-E0CE-48E3-968A-0ADA204B1E60}">
      <formula1>0</formula1>
    </dataValidation>
    <dataValidation type="whole" operator="greaterThanOrEqual" allowBlank="1" showInputMessage="1" showErrorMessage="1" error="数値で入力してください。" sqref="P10:Q10" xr:uid="{8B4AB7A7-A2D0-418B-89E6-76532C12316A}">
      <formula1>0</formula1>
    </dataValidation>
  </dataValidations>
  <printOptions horizontalCentered="1"/>
  <pageMargins left="0" right="0" top="0" bottom="0" header="0" footer="1.1417322834645669"/>
  <pageSetup paperSize="8"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90E1148-76CE-4661-AB58-E38032D1E4BD}">
          <x14:formula1>
            <xm:f>プルダウンリスト!$L$2:$L$13</xm:f>
          </x14:formula1>
          <xm:sqref>J16</xm:sqref>
        </x14:dataValidation>
        <x14:dataValidation type="list" allowBlank="1" showInputMessage="1" showErrorMessage="1" xr:uid="{F5797492-7FF5-4311-8105-80827AFAB9D6}">
          <x14:formula1>
            <xm:f>プルダウンリスト!$A$13:$A$17</xm:f>
          </x14:formula1>
          <xm:sqref>E12</xm:sqref>
        </x14:dataValidation>
        <x14:dataValidation type="list" allowBlank="1" showInputMessage="1" showErrorMessage="1" xr:uid="{4BCE2657-0992-4C01-8C0E-493A94FC72FE}">
          <x14:formula1>
            <xm:f>プルダウンリスト!$E$2</xm:f>
          </x14:formula1>
          <xm:sqref>E14:F14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23</vt:i4>
      </vt:variant>
    </vt:vector>
  </HeadingPairs>
  <TitlesOfParts>
    <vt:vector size="45" baseType="lpstr">
      <vt:lpstr>書類一覧</vt:lpstr>
      <vt:lpstr>作成例_ロガー形式</vt:lpstr>
      <vt:lpstr>ロガー形式作成例用</vt:lpstr>
      <vt:lpstr>作成例_積算形式</vt:lpstr>
      <vt:lpstr>積算形式作成例用</vt:lpstr>
      <vt:lpstr>提出様式</vt:lpstr>
      <vt:lpstr>入力様式【No.1】</vt:lpstr>
      <vt:lpstr>入力様式【No.2】</vt:lpstr>
      <vt:lpstr>入力様式【No.3】</vt:lpstr>
      <vt:lpstr>入力様式【No.4】</vt:lpstr>
      <vt:lpstr>入力様式【No.5】</vt:lpstr>
      <vt:lpstr>入力様式【No.6】</vt:lpstr>
      <vt:lpstr>入力様式【No.7】</vt:lpstr>
      <vt:lpstr>入力様式【No.8】</vt:lpstr>
      <vt:lpstr>入力様式【No.9】</vt:lpstr>
      <vt:lpstr>入力様式【No.10】</vt:lpstr>
      <vt:lpstr>入力様式【No.11】</vt:lpstr>
      <vt:lpstr>入力様式【No.12】</vt:lpstr>
      <vt:lpstr>総括表 (あり)</vt:lpstr>
      <vt:lpstr>プルダウンリスト</vt:lpstr>
      <vt:lpstr>※エネルギー種別</vt:lpstr>
      <vt:lpstr>解説</vt:lpstr>
      <vt:lpstr>作成例_ロガー形式!Print_Area</vt:lpstr>
      <vt:lpstr>作成例_積算形式!Print_Area</vt:lpstr>
      <vt:lpstr>書類一覧!Print_Area</vt:lpstr>
      <vt:lpstr>'総括表 (あり)'!Print_Area</vt:lpstr>
      <vt:lpstr>提出様式!Print_Area</vt:lpstr>
      <vt:lpstr>入力様式【No.1】!Print_Area</vt:lpstr>
      <vt:lpstr>入力様式【No.10】!Print_Area</vt:lpstr>
      <vt:lpstr>入力様式【No.11】!Print_Area</vt:lpstr>
      <vt:lpstr>入力様式【No.12】!Print_Area</vt:lpstr>
      <vt:lpstr>入力様式【No.2】!Print_Area</vt:lpstr>
      <vt:lpstr>入力様式【No.3】!Print_Area</vt:lpstr>
      <vt:lpstr>入力様式【No.4】!Print_Area</vt:lpstr>
      <vt:lpstr>入力様式【No.5】!Print_Area</vt:lpstr>
      <vt:lpstr>入力様式【No.6】!Print_Area</vt:lpstr>
      <vt:lpstr>入力様式【No.7】!Print_Area</vt:lpstr>
      <vt:lpstr>入力様式【No.8】!Print_Area</vt:lpstr>
      <vt:lpstr>入力様式【No.9】!Print_Area</vt:lpstr>
      <vt:lpstr>プラスチック加工機械</vt:lpstr>
      <vt:lpstr>プレス機械</vt:lpstr>
      <vt:lpstr>印刷機械</vt:lpstr>
      <vt:lpstr>工作機械</vt:lpstr>
      <vt:lpstr>年間稼働時間</vt:lpstr>
      <vt:lpstr>年間生産量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2023-01-30T05:30:49Z</cp:lastPrinted>
  <dcterms:created xsi:type="dcterms:W3CDTF">2022-12-15T05:41:41Z</dcterms:created>
  <dcterms:modified xsi:type="dcterms:W3CDTF">2023-02-16T06:36:42Z</dcterms:modified>
</cp:coreProperties>
</file>