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30" yWindow="135" windowWidth="25440" windowHeight="11970" tabRatio="945" firstSheet="1" activeTab="1"/>
  </bookViews>
  <sheets>
    <sheet name="date" sheetId="189" state="hidden" r:id="rId1"/>
    <sheet name="入力シート" sheetId="203" r:id="rId2"/>
    <sheet name="入力シート２" sheetId="207" r:id="rId3"/>
    <sheet name="入力シート２_参考資料" sheetId="210" r:id="rId4"/>
    <sheet name="申請書類一覧" sheetId="209" r:id="rId5"/>
    <sheet name="チェックシート" sheetId="208" r:id="rId6"/>
    <sheet name="交付申請書" sheetId="174" r:id="rId7"/>
    <sheet name="１．申請者の詳細" sheetId="153" r:id="rId8"/>
    <sheet name="２．事業計画概要①" sheetId="187" r:id="rId9"/>
    <sheet name="２．事業計画概要②" sheetId="205" r:id="rId10"/>
    <sheet name="３．システム提案概要(1)" sheetId="202" r:id="rId11"/>
    <sheet name="３．システム提案概要(2)" sheetId="175" r:id="rId12"/>
    <sheet name="４．概略予算書（まとめ）" sheetId="181" r:id="rId13"/>
    <sheet name="（全体）" sheetId="166" r:id="rId14"/>
    <sheet name="（１年目）" sheetId="193" r:id="rId15"/>
    <sheet name="（２年目）" sheetId="194" r:id="rId16"/>
    <sheet name="（３年目）" sheetId="195" r:id="rId17"/>
    <sheet name="別添１" sheetId="179" r:id="rId18"/>
    <sheet name="別添２" sheetId="183" r:id="rId19"/>
    <sheet name="委任状・設備設置承諾書" sheetId="196" r:id="rId20"/>
  </sheets>
  <definedNames>
    <definedName name="BELS">date!$N$3:$N$8</definedName>
    <definedName name="CLT使用部位">date!$U$3:$U$8</definedName>
    <definedName name="LO登録状況">date!$T$3:$T$4</definedName>
    <definedName name="PL登録状況">date!$S$3:$S$4</definedName>
    <definedName name="_xlnm.Print_Area" localSheetId="14">'（１年目）'!$B$9:$M$262</definedName>
    <definedName name="_xlnm.Print_Area" localSheetId="15">'（２年目）'!$B$9:$M$262</definedName>
    <definedName name="_xlnm.Print_Area" localSheetId="16">'（３年目）'!$B$9:$M$262</definedName>
    <definedName name="_xlnm.Print_Area" localSheetId="13">'（全体）'!$B$9:$M$262</definedName>
    <definedName name="_xlnm.Print_Area" localSheetId="7">'１．申請者の詳細'!$A$1:$AH$125</definedName>
    <definedName name="_xlnm.Print_Area" localSheetId="8">'２．事業計画概要①'!$A$1:$AH$45</definedName>
    <definedName name="_xlnm.Print_Area" localSheetId="9">'２．事業計画概要②'!$A$1:$AG$77</definedName>
    <definedName name="_xlnm.Print_Area" localSheetId="10">'３．システム提案概要(1)'!$B$2:$CP$74</definedName>
    <definedName name="_xlnm.Print_Area" localSheetId="11">'３．システム提案概要(2)'!$A$2:$BX$61</definedName>
    <definedName name="_xlnm.Print_Area" localSheetId="12">'４．概略予算書（まとめ）'!$B$7:$AD$44</definedName>
    <definedName name="_xlnm.Print_Area" localSheetId="5">チェックシート!$A$1:$I$160</definedName>
    <definedName name="_xlnm.Print_Area" localSheetId="19">委任状・設備設置承諾書!$A$1:$X$68</definedName>
    <definedName name="_xlnm.Print_Area" localSheetId="6">交付申請書!$A$1:$X$189</definedName>
    <definedName name="_xlnm.Print_Area" localSheetId="4">申請書類一覧!$A$1:$G$52</definedName>
    <definedName name="_xlnm.Print_Area" localSheetId="1">入力シート!$A$1:$R$189</definedName>
    <definedName name="_xlnm.Print_Area" localSheetId="2">入力シート２!$A$3:$BH$86</definedName>
    <definedName name="_xlnm.Print_Area" localSheetId="3">入力シート２_参考資料!$A$1:$AH$261</definedName>
    <definedName name="_xlnm.Print_Area" localSheetId="17">別添１!$A$3:$AI$48</definedName>
    <definedName name="_xlnm.Print_Area" localSheetId="18">別添２!$A$3:$AI$54</definedName>
    <definedName name="_xlnm.Print_Titles" localSheetId="14">'（１年目）'!$B:$M,'（１年目）'!$10:$12</definedName>
    <definedName name="_xlnm.Print_Titles" localSheetId="15">'（２年目）'!$B:$M,'（２年目）'!$10:$12</definedName>
    <definedName name="_xlnm.Print_Titles" localSheetId="16">'（３年目）'!$B:$M,'（３年目）'!$10:$12</definedName>
    <definedName name="_xlnm.Print_Titles" localSheetId="13">'（全体）'!$B:$M,'（全体）'!$10:$12</definedName>
    <definedName name="_xlnm.Print_Titles" localSheetId="1">入力シート!$1:$5</definedName>
    <definedName name="PV">date!$V$3:$V$6</definedName>
    <definedName name="ありなし">date!$K$3:$K$4</definedName>
    <definedName name="その他空調システム">date!$Q$97:$Q$101</definedName>
    <definedName name="その他空調機器">date!$Q$95</definedName>
    <definedName name="ない">date!$M$3:$M$3</definedName>
    <definedName name="なし">date!$L$3:$L$3</definedName>
    <definedName name="バイオマス発電">date!$I$86:$I$88</definedName>
    <definedName name="ホテル等">date!$AE$4:$AF$4</definedName>
    <definedName name="まる">date!$Y$3:$Y$3</definedName>
    <definedName name="まるハイ">date!$AA$3:$AA$4</definedName>
    <definedName name="まるばつ">date!$Z$3:$Z$4</definedName>
    <definedName name="井水熱利用">date!$H$91:$H$94</definedName>
    <definedName name="河川水熱利用">date!$H$91:$H$94</definedName>
    <definedName name="外気利用・制御システム">date!$Q$83:$Q$87</definedName>
    <definedName name="該当">date!$C$3:$C$4</definedName>
    <definedName name="学校等">date!$AE$7:$AL$7</definedName>
    <definedName name="関与">date!$R$3:$R$4</definedName>
    <definedName name="区分">date!$X$3:$X$4</definedName>
    <definedName name="建物情報">入力シート!$K$139</definedName>
    <definedName name="建物配置計画">date!$D$62:$D$67</definedName>
    <definedName name="個別分散型高性能空調機">date!$Q$63:$Q$66</definedName>
    <definedName name="工事区分">date!$H$3:$H$5</definedName>
    <definedName name="高効率給湯機">date!$L$62:$L$65</definedName>
    <definedName name="高性能窓ガラス">date!$D$73:$D$77</definedName>
    <definedName name="高性能窓サッシ">date!$D$79:$D$81</definedName>
    <definedName name="高断熱化">date!$D$69:$D$71</definedName>
    <definedName name="事業期間区分">date!$B$3:$B$5</definedName>
    <definedName name="事務所等">date!$AE$3</definedName>
    <definedName name="自己評価">date!$P$3:$P$9</definedName>
    <definedName name="自然採光">date!$D$95:$D$102</definedName>
    <definedName name="自然通風">date!$D$89:$D$93</definedName>
    <definedName name="主な構造">date!$I$3:$I$7</definedName>
    <definedName name="取得">date!$Q$3:$Q$4</definedName>
    <definedName name="集会所等">date!$AE$8:$AG$8</definedName>
    <definedName name="新既">date!$B$100:$B$101</definedName>
    <definedName name="水力発電">date!$I$86:$I$88</definedName>
    <definedName name="設計">date!$W$3</definedName>
    <definedName name="太陽光発電">date!$I$86:$I$88</definedName>
    <definedName name="太陽熱利用">date!$H$91:$H$94</definedName>
    <definedName name="大分類">date!$AD$3:$AD$8</definedName>
    <definedName name="地域区分">date!$J$3:$J$10</definedName>
    <definedName name="中央式高性能熱源機">date!$Q$68:$Q$75</definedName>
    <definedName name="都道府県">date!$G$3:$G$49</definedName>
    <definedName name="日射しゃへい">date!$D$83:$D$87</definedName>
    <definedName name="百貨店等">date!$AE$6:$AF$6</definedName>
    <definedName name="評価認証">date!$O$3:$O$9</definedName>
    <definedName name="病院等">date!$AE$5:$AG$5</definedName>
    <definedName name="風力発電">date!$I$86:$I$88</definedName>
    <definedName name="補助熱源併用方式">date!$L$67:$L$71</definedName>
    <definedName name="補助熱源利用システム">date!$Q$77:$Q$81</definedName>
    <definedName name="流量可変システム">date!$Q$89:$Q$93</definedName>
  </definedNames>
  <calcPr calcId="145621"/>
</workbook>
</file>

<file path=xl/calcChain.xml><?xml version="1.0" encoding="utf-8"?>
<calcChain xmlns="http://schemas.openxmlformats.org/spreadsheetml/2006/main">
  <c r="I117" i="153" l="1"/>
  <c r="I98" i="153"/>
  <c r="H7" i="153" l="1"/>
  <c r="BD85" i="207" l="1"/>
  <c r="AU85" i="207"/>
  <c r="AF85" i="207"/>
  <c r="W85" i="207"/>
  <c r="L59" i="202" l="1"/>
  <c r="AG36" i="202"/>
  <c r="O128" i="203" l="1"/>
  <c r="E5" i="189"/>
  <c r="O122" i="203"/>
  <c r="O119" i="203"/>
  <c r="J82" i="207" l="1"/>
  <c r="J83" i="207"/>
  <c r="J84" i="207"/>
  <c r="O158" i="203"/>
  <c r="O187" i="203" l="1"/>
  <c r="B5" i="196" l="1"/>
  <c r="H58" i="196"/>
  <c r="L4" i="207" l="1"/>
  <c r="G61" i="202" l="1"/>
  <c r="X20" i="202" l="1"/>
  <c r="AF20" i="202" s="1"/>
  <c r="O156" i="203"/>
  <c r="X16" i="202"/>
  <c r="X19" i="202" s="1"/>
  <c r="AF17" i="202"/>
  <c r="AF16" i="202"/>
  <c r="X18" i="202" l="1"/>
  <c r="X17" i="202" l="1"/>
  <c r="F20" i="202"/>
  <c r="O20" i="202" s="1"/>
  <c r="F18" i="202"/>
  <c r="BS2" i="175" l="1"/>
  <c r="CL2" i="202"/>
  <c r="E4" i="203"/>
  <c r="J32" i="202"/>
  <c r="I75" i="153"/>
  <c r="J31" i="153"/>
  <c r="X33" i="153"/>
  <c r="H39" i="153"/>
  <c r="H38" i="153"/>
  <c r="H37" i="153"/>
  <c r="H36" i="153"/>
  <c r="V31" i="153" l="1"/>
  <c r="V30" i="153"/>
  <c r="J30" i="153"/>
  <c r="Q33" i="153"/>
  <c r="I33" i="153" l="1"/>
  <c r="H15" i="153"/>
  <c r="X14" i="153"/>
  <c r="Q14" i="153"/>
  <c r="V12" i="153"/>
  <c r="V11" i="153"/>
  <c r="J11" i="153"/>
  <c r="H8" i="153"/>
  <c r="J71" i="174"/>
  <c r="J69" i="174"/>
  <c r="D43" i="174"/>
  <c r="J26" i="174" l="1"/>
  <c r="J24" i="174"/>
  <c r="J22" i="174"/>
  <c r="J20" i="174"/>
  <c r="J18" i="174"/>
  <c r="J10" i="174"/>
  <c r="J14" i="174"/>
  <c r="J12" i="174"/>
  <c r="F19" i="202" l="1"/>
  <c r="O16" i="202"/>
  <c r="O17" i="202"/>
  <c r="L18" i="202"/>
  <c r="R18" i="202"/>
  <c r="O18" i="202"/>
  <c r="O19" i="202"/>
  <c r="AK4" i="175"/>
  <c r="G4" i="175"/>
  <c r="F17" i="202"/>
  <c r="F16" i="202"/>
  <c r="F15" i="202"/>
  <c r="O7" i="202"/>
  <c r="P14" i="202"/>
  <c r="L14" i="202"/>
  <c r="P43" i="187"/>
  <c r="P42" i="187"/>
  <c r="P30" i="187"/>
  <c r="I32" i="187" s="1"/>
  <c r="P25" i="187"/>
  <c r="P22" i="187"/>
  <c r="P23" i="187" s="1"/>
  <c r="P16" i="187"/>
  <c r="F6" i="202"/>
  <c r="X5" i="202"/>
  <c r="F5" i="202"/>
  <c r="O144" i="203"/>
  <c r="O123" i="203"/>
  <c r="P7" i="187"/>
  <c r="P8" i="187"/>
  <c r="P10" i="187"/>
  <c r="P11" i="187"/>
  <c r="P12" i="187"/>
  <c r="P13" i="187"/>
  <c r="P15" i="187"/>
  <c r="P17" i="187"/>
  <c r="O134" i="203"/>
  <c r="O135" i="203"/>
  <c r="O131" i="203"/>
  <c r="H123" i="153"/>
  <c r="H122" i="153"/>
  <c r="H121" i="153"/>
  <c r="H120" i="153"/>
  <c r="H118" i="153"/>
  <c r="X117" i="153"/>
  <c r="Q117" i="153"/>
  <c r="V115" i="153"/>
  <c r="J115" i="153"/>
  <c r="V114" i="153"/>
  <c r="J114" i="153"/>
  <c r="H113" i="153"/>
  <c r="H112" i="153"/>
  <c r="H81" i="153"/>
  <c r="H80" i="153"/>
  <c r="H79" i="153"/>
  <c r="H78" i="153"/>
  <c r="X56" i="153"/>
  <c r="H57" i="153"/>
  <c r="H76" i="153"/>
  <c r="X75" i="153"/>
  <c r="Q75" i="153"/>
  <c r="V73" i="153"/>
  <c r="J73" i="153"/>
  <c r="V72" i="153"/>
  <c r="J72" i="153"/>
  <c r="H71" i="153"/>
  <c r="H70" i="153"/>
  <c r="I56" i="153"/>
  <c r="I14" i="153"/>
  <c r="G14" i="202"/>
  <c r="O163" i="203"/>
  <c r="O161" i="203"/>
  <c r="O162" i="203"/>
  <c r="O160" i="203"/>
  <c r="I35" i="187" l="1"/>
  <c r="F13" i="202"/>
  <c r="F11" i="202"/>
  <c r="F9" i="202"/>
  <c r="Q56" i="153" l="1"/>
  <c r="V54" i="153"/>
  <c r="J54" i="153"/>
  <c r="V53" i="153"/>
  <c r="J53" i="153"/>
  <c r="H52" i="153"/>
  <c r="H51" i="153"/>
  <c r="H50" i="153"/>
  <c r="H49" i="153"/>
  <c r="H99" i="153"/>
  <c r="Q98" i="153"/>
  <c r="X98" i="153"/>
  <c r="H92" i="153"/>
  <c r="H91" i="153"/>
  <c r="H93" i="153"/>
  <c r="H94" i="153"/>
  <c r="J95" i="153"/>
  <c r="V95" i="153"/>
  <c r="V96" i="153"/>
  <c r="J96" i="153"/>
  <c r="F7" i="202" l="1"/>
  <c r="H45" i="202"/>
  <c r="B45" i="202"/>
  <c r="O9" i="202" l="1"/>
  <c r="Y63" i="202"/>
  <c r="Y64" i="202"/>
  <c r="Y65" i="202"/>
  <c r="Y66" i="202"/>
  <c r="Y62" i="202"/>
  <c r="M64" i="202"/>
  <c r="M65" i="202"/>
  <c r="M66" i="202"/>
  <c r="M63" i="202"/>
  <c r="M62" i="202"/>
  <c r="O11" i="202" l="1"/>
  <c r="AD11" i="202"/>
  <c r="AD9" i="202"/>
  <c r="J16" i="174" l="1"/>
  <c r="K228" i="203"/>
  <c r="K229" i="203"/>
  <c r="K225" i="203"/>
  <c r="K226" i="203"/>
  <c r="K222" i="203"/>
  <c r="K223" i="203"/>
  <c r="K227" i="203"/>
  <c r="K224" i="203"/>
  <c r="K221" i="203"/>
  <c r="K219" i="203"/>
  <c r="K220" i="203"/>
  <c r="K216" i="203"/>
  <c r="K217" i="203"/>
  <c r="K213" i="203"/>
  <c r="K214" i="203"/>
  <c r="K218" i="203"/>
  <c r="K215" i="203"/>
  <c r="K212" i="203"/>
  <c r="K209" i="203"/>
  <c r="K206" i="203"/>
  <c r="K203" i="203"/>
  <c r="K200" i="203"/>
  <c r="K197" i="203"/>
  <c r="K194" i="203"/>
  <c r="H9" i="153"/>
  <c r="O12" i="203" l="1"/>
  <c r="R80" i="207" l="1"/>
  <c r="BP68" i="202"/>
  <c r="CJ68" i="202"/>
  <c r="CI68" i="202"/>
  <c r="CH68" i="202"/>
  <c r="CA68" i="202"/>
  <c r="BZ68" i="202"/>
  <c r="BY68" i="202"/>
  <c r="BR68" i="202"/>
  <c r="BQ68" i="202"/>
  <c r="CK65" i="202"/>
  <c r="CJ65" i="202"/>
  <c r="CI65" i="202"/>
  <c r="CA65" i="202"/>
  <c r="BZ65" i="202"/>
  <c r="BY65" i="202"/>
  <c r="BR65" i="202"/>
  <c r="BQ65" i="202"/>
  <c r="BP65" i="202"/>
  <c r="CJ64" i="202"/>
  <c r="CH64" i="202"/>
  <c r="CG64" i="202"/>
  <c r="CF64" i="202"/>
  <c r="CE64" i="202"/>
  <c r="CD64" i="202"/>
  <c r="CC64" i="202"/>
  <c r="CA64" i="202"/>
  <c r="BY64" i="202"/>
  <c r="BX64" i="202"/>
  <c r="BV64" i="202"/>
  <c r="BT64" i="202"/>
  <c r="BR64" i="202"/>
  <c r="BP64" i="202"/>
  <c r="BO64" i="202"/>
  <c r="BM64" i="202"/>
  <c r="BK64" i="202"/>
  <c r="BK70" i="202"/>
  <c r="BK71" i="202"/>
  <c r="BK72" i="202"/>
  <c r="BK69" i="202"/>
  <c r="BA66" i="202"/>
  <c r="BA67" i="202"/>
  <c r="BA69" i="202"/>
  <c r="BA70" i="202"/>
  <c r="BA71" i="202"/>
  <c r="BA72" i="202"/>
  <c r="BA65" i="202"/>
  <c r="AT72" i="202"/>
  <c r="AT71" i="202"/>
  <c r="AT70" i="202"/>
  <c r="AT69" i="202"/>
  <c r="AT66" i="202"/>
  <c r="AT67" i="202"/>
  <c r="AT65" i="202"/>
  <c r="AT64" i="202"/>
  <c r="BA63" i="202"/>
  <c r="BA62" i="202"/>
  <c r="AX63" i="202"/>
  <c r="AX62" i="202"/>
  <c r="BA37" i="202"/>
  <c r="BA38" i="202"/>
  <c r="BA39" i="202"/>
  <c r="BA40" i="202"/>
  <c r="BA41" i="202"/>
  <c r="BA42" i="202"/>
  <c r="BA43" i="202"/>
  <c r="BA44" i="202"/>
  <c r="BA45" i="202"/>
  <c r="BA46" i="202"/>
  <c r="BA47" i="202"/>
  <c r="BA48" i="202"/>
  <c r="BA49" i="202"/>
  <c r="BA50" i="202"/>
  <c r="BA51" i="202"/>
  <c r="BA52" i="202"/>
  <c r="BA53" i="202"/>
  <c r="BA54" i="202"/>
  <c r="BA55" i="202"/>
  <c r="BA56" i="202"/>
  <c r="BA57" i="202"/>
  <c r="BA58" i="202"/>
  <c r="BA36" i="202"/>
  <c r="BA35" i="202"/>
  <c r="BK59" i="202"/>
  <c r="BD60" i="202"/>
  <c r="BD61" i="202"/>
  <c r="BD59" i="202"/>
  <c r="AX60" i="202"/>
  <c r="AX61" i="202"/>
  <c r="AX59" i="202"/>
  <c r="AT60" i="202"/>
  <c r="AT61" i="202"/>
  <c r="AT62" i="202"/>
  <c r="AT63" i="202"/>
  <c r="AT59" i="202"/>
  <c r="AT31" i="202"/>
  <c r="AT32" i="202"/>
  <c r="AT33" i="202"/>
  <c r="AT34" i="202"/>
  <c r="AT35" i="202"/>
  <c r="AT36" i="202"/>
  <c r="AT37" i="202"/>
  <c r="AT38" i="202"/>
  <c r="AT39" i="202"/>
  <c r="AT40" i="202"/>
  <c r="AT41" i="202"/>
  <c r="AT42" i="202"/>
  <c r="AT43" i="202"/>
  <c r="AT44" i="202"/>
  <c r="AT45" i="202"/>
  <c r="AT46" i="202"/>
  <c r="AT47" i="202"/>
  <c r="AT48" i="202"/>
  <c r="AT49" i="202"/>
  <c r="AT50" i="202"/>
  <c r="AT51" i="202"/>
  <c r="AT52" i="202"/>
  <c r="AT53" i="202"/>
  <c r="AT54" i="202"/>
  <c r="AT55" i="202"/>
  <c r="AT56" i="202"/>
  <c r="AT57" i="202"/>
  <c r="AT58" i="202"/>
  <c r="BK22" i="202"/>
  <c r="BK23" i="202"/>
  <c r="BK24" i="202"/>
  <c r="BK25" i="202"/>
  <c r="BK26" i="202"/>
  <c r="BK27" i="202"/>
  <c r="BK28" i="202"/>
  <c r="BK29" i="202"/>
  <c r="BK30" i="202"/>
  <c r="BK31" i="202"/>
  <c r="BK32" i="202"/>
  <c r="BK33" i="202"/>
  <c r="BK34" i="202"/>
  <c r="BK35" i="202"/>
  <c r="BK36" i="202"/>
  <c r="BK37" i="202"/>
  <c r="BK38" i="202"/>
  <c r="BK39" i="202"/>
  <c r="BK40" i="202"/>
  <c r="BK41" i="202"/>
  <c r="BK42" i="202"/>
  <c r="BK43" i="202"/>
  <c r="BK44" i="202"/>
  <c r="BK45" i="202"/>
  <c r="BK46" i="202"/>
  <c r="BK47" i="202"/>
  <c r="BK48" i="202"/>
  <c r="BK49" i="202"/>
  <c r="BK50" i="202"/>
  <c r="BK51" i="202"/>
  <c r="BK52" i="202"/>
  <c r="BK53" i="202"/>
  <c r="BK54" i="202"/>
  <c r="BK55" i="202"/>
  <c r="BK56" i="202"/>
  <c r="BK57" i="202"/>
  <c r="BK58" i="202"/>
  <c r="BK60" i="202"/>
  <c r="BK61" i="202"/>
  <c r="BK62" i="202"/>
  <c r="BK63" i="202"/>
  <c r="CM22" i="202"/>
  <c r="CO22" i="202"/>
  <c r="CM23" i="202"/>
  <c r="CO23" i="202"/>
  <c r="CM24" i="202"/>
  <c r="CO24" i="202"/>
  <c r="CM25" i="202"/>
  <c r="CO25" i="202"/>
  <c r="CM26" i="202"/>
  <c r="CO26" i="202"/>
  <c r="CM27" i="202"/>
  <c r="CO27" i="202"/>
  <c r="CM28" i="202"/>
  <c r="CO28" i="202"/>
  <c r="CM29" i="202"/>
  <c r="CO29" i="202"/>
  <c r="CM30" i="202"/>
  <c r="CO30" i="202"/>
  <c r="CM31" i="202"/>
  <c r="CO31" i="202"/>
  <c r="CM32" i="202"/>
  <c r="CO32" i="202"/>
  <c r="CM33" i="202"/>
  <c r="CO33" i="202"/>
  <c r="CM34" i="202"/>
  <c r="CO34" i="202"/>
  <c r="CM35" i="202"/>
  <c r="CO35" i="202"/>
  <c r="CM36" i="202"/>
  <c r="CO36" i="202"/>
  <c r="CM37" i="202"/>
  <c r="CO37" i="202"/>
  <c r="CM38" i="202"/>
  <c r="CO38" i="202"/>
  <c r="CM39" i="202"/>
  <c r="CO39" i="202"/>
  <c r="CM40" i="202"/>
  <c r="CO40" i="202"/>
  <c r="CM41" i="202"/>
  <c r="CO41" i="202"/>
  <c r="CM42" i="202"/>
  <c r="CO42" i="202"/>
  <c r="CM43" i="202"/>
  <c r="CO43" i="202"/>
  <c r="CM44" i="202"/>
  <c r="CO44" i="202"/>
  <c r="CM45" i="202"/>
  <c r="CO45" i="202"/>
  <c r="CM46" i="202"/>
  <c r="CO46" i="202"/>
  <c r="CM47" i="202"/>
  <c r="CO47" i="202"/>
  <c r="CM48" i="202"/>
  <c r="CO48" i="202"/>
  <c r="CM49" i="202"/>
  <c r="CO49" i="202"/>
  <c r="CM50" i="202"/>
  <c r="CO50" i="202"/>
  <c r="CM51" i="202"/>
  <c r="CO51" i="202"/>
  <c r="CM52" i="202"/>
  <c r="CO52" i="202"/>
  <c r="CM53" i="202"/>
  <c r="CO53" i="202"/>
  <c r="CM54" i="202"/>
  <c r="CO54" i="202"/>
  <c r="CM55" i="202"/>
  <c r="CO55" i="202"/>
  <c r="CM56" i="202"/>
  <c r="CO56" i="202"/>
  <c r="CM57" i="202"/>
  <c r="CO57" i="202"/>
  <c r="CM58" i="202"/>
  <c r="CO58" i="202"/>
  <c r="CM59" i="202"/>
  <c r="CO59" i="202"/>
  <c r="CM60" i="202"/>
  <c r="CO60" i="202"/>
  <c r="CM61" i="202"/>
  <c r="CO61" i="202"/>
  <c r="CM62" i="202"/>
  <c r="CO62" i="202"/>
  <c r="CM63" i="202"/>
  <c r="CO63" i="202"/>
  <c r="CM64" i="202"/>
  <c r="CO64" i="202"/>
  <c r="CM65" i="202"/>
  <c r="CO65" i="202"/>
  <c r="CM66" i="202"/>
  <c r="CO66" i="202"/>
  <c r="CM67" i="202"/>
  <c r="CO67" i="202"/>
  <c r="CM68" i="202"/>
  <c r="CO68" i="202"/>
  <c r="CM69" i="202"/>
  <c r="CO69" i="202"/>
  <c r="CM70" i="202"/>
  <c r="CO70" i="202"/>
  <c r="CM71" i="202"/>
  <c r="CO71" i="202"/>
  <c r="CM72" i="202"/>
  <c r="CO72" i="202"/>
  <c r="CO21" i="202"/>
  <c r="CM21" i="202"/>
  <c r="BK21" i="202"/>
  <c r="BA22" i="202"/>
  <c r="BA23" i="202"/>
  <c r="BA24" i="202"/>
  <c r="BA25" i="202"/>
  <c r="BA26" i="202"/>
  <c r="BA27" i="202"/>
  <c r="BA28" i="202"/>
  <c r="BA29" i="202"/>
  <c r="BA30" i="202"/>
  <c r="BA31" i="202"/>
  <c r="BA32" i="202"/>
  <c r="BA21" i="202"/>
  <c r="AT22" i="202"/>
  <c r="AT23" i="202"/>
  <c r="AT24" i="202"/>
  <c r="AT25" i="202"/>
  <c r="AT26" i="202"/>
  <c r="AT27" i="202"/>
  <c r="AT28" i="202"/>
  <c r="AT29" i="202"/>
  <c r="AT30" i="202"/>
  <c r="AT21" i="202"/>
  <c r="BA68" i="202" l="1"/>
  <c r="J80" i="207"/>
  <c r="AS12" i="202"/>
  <c r="AS5" i="202"/>
  <c r="AG61" i="202"/>
  <c r="Y61" i="202"/>
  <c r="Q61" i="202"/>
  <c r="N70" i="202"/>
  <c r="N71" i="202"/>
  <c r="N72" i="202"/>
  <c r="N73" i="202"/>
  <c r="N69" i="202"/>
  <c r="L70" i="202"/>
  <c r="L71" i="202"/>
  <c r="L72" i="202"/>
  <c r="L73" i="202"/>
  <c r="L69" i="202"/>
  <c r="J49" i="207"/>
  <c r="AS37" i="202" s="1"/>
  <c r="J50" i="207"/>
  <c r="AS38" i="202" s="1"/>
  <c r="J51" i="207"/>
  <c r="AS39" i="202" s="1"/>
  <c r="J52" i="207"/>
  <c r="AS40" i="202" s="1"/>
  <c r="J53" i="207"/>
  <c r="AS41" i="202" s="1"/>
  <c r="J54" i="207"/>
  <c r="AS42" i="202" s="1"/>
  <c r="J55" i="207"/>
  <c r="AS43" i="202" s="1"/>
  <c r="J56" i="207"/>
  <c r="AS44" i="202" s="1"/>
  <c r="J57" i="207"/>
  <c r="AS45" i="202" s="1"/>
  <c r="J58" i="207"/>
  <c r="AS46" i="202" s="1"/>
  <c r="J59" i="207"/>
  <c r="AS47" i="202" s="1"/>
  <c r="J60" i="207"/>
  <c r="AS48" i="202" s="1"/>
  <c r="J61" i="207"/>
  <c r="AS49" i="202" s="1"/>
  <c r="J48" i="207"/>
  <c r="AS36" i="202" s="1"/>
  <c r="J64" i="207"/>
  <c r="AS52" i="202" s="1"/>
  <c r="J63" i="207"/>
  <c r="AS51" i="202" s="1"/>
  <c r="J67" i="207"/>
  <c r="AS55" i="202" s="1"/>
  <c r="J68" i="207"/>
  <c r="AS56" i="202" s="1"/>
  <c r="J69" i="207"/>
  <c r="AS57" i="202" s="1"/>
  <c r="J70" i="207"/>
  <c r="AS58" i="202" s="1"/>
  <c r="J66" i="207"/>
  <c r="AS54" i="202" s="1"/>
  <c r="J73" i="207"/>
  <c r="AS61" i="202" s="1"/>
  <c r="J72" i="207"/>
  <c r="AS60" i="202" s="1"/>
  <c r="J75" i="207"/>
  <c r="AS63" i="202" s="1"/>
  <c r="J79" i="207"/>
  <c r="AS67" i="202" s="1"/>
  <c r="J78" i="207"/>
  <c r="AS66" i="202" s="1"/>
  <c r="AS72" i="202"/>
  <c r="AS71" i="202"/>
  <c r="AS70" i="202"/>
  <c r="J77" i="207"/>
  <c r="AS65" i="202" s="1"/>
  <c r="J76" i="207"/>
  <c r="AS64" i="202" s="1"/>
  <c r="J74" i="207"/>
  <c r="AS62" i="202" s="1"/>
  <c r="J71" i="207"/>
  <c r="AS59" i="202" s="1"/>
  <c r="J65" i="207"/>
  <c r="AS53" i="202" s="1"/>
  <c r="J62" i="207"/>
  <c r="AS50" i="202" s="1"/>
  <c r="J47" i="207"/>
  <c r="AS35" i="202" s="1"/>
  <c r="J35" i="207"/>
  <c r="AS23" i="202" s="1"/>
  <c r="J37" i="207"/>
  <c r="AS25" i="202" s="1"/>
  <c r="J39" i="207"/>
  <c r="AS27" i="202" s="1"/>
  <c r="J40" i="207"/>
  <c r="AS28" i="202" s="1"/>
  <c r="J43" i="207"/>
  <c r="AS31" i="202" s="1"/>
  <c r="J44" i="207"/>
  <c r="AS32" i="202" s="1"/>
  <c r="J34" i="207"/>
  <c r="AS22" i="202" s="1"/>
  <c r="J46" i="207"/>
  <c r="AS34" i="202" s="1"/>
  <c r="J45" i="207"/>
  <c r="AS33" i="202" s="1"/>
  <c r="J33" i="207"/>
  <c r="AS21" i="202" s="1"/>
  <c r="AS68" i="202" l="1"/>
  <c r="J81" i="207"/>
  <c r="AS69" i="202" s="1"/>
  <c r="J36" i="207"/>
  <c r="AS24" i="202" s="1"/>
  <c r="J38" i="207"/>
  <c r="J41" i="207" l="1"/>
  <c r="AS26" i="202"/>
  <c r="O28" i="202"/>
  <c r="O29" i="202"/>
  <c r="O30" i="202"/>
  <c r="O27" i="202"/>
  <c r="O26" i="202"/>
  <c r="L188" i="174"/>
  <c r="BF73" i="202" l="1"/>
  <c r="J42" i="207"/>
  <c r="AS30" i="202" s="1"/>
  <c r="AS29" i="202"/>
  <c r="O11" i="203" l="1"/>
  <c r="F3" i="189"/>
  <c r="H111" i="153" l="1"/>
  <c r="H69" i="153"/>
  <c r="H27" i="153"/>
  <c r="J12" i="153"/>
  <c r="H10" i="153"/>
  <c r="L187" i="174"/>
  <c r="L184" i="174"/>
  <c r="L185" i="174"/>
  <c r="L182" i="174"/>
  <c r="O100" i="203" l="1"/>
  <c r="O68" i="203"/>
  <c r="O36" i="203" l="1"/>
  <c r="T33" i="202" l="1"/>
  <c r="T32" i="202"/>
  <c r="T31" i="202"/>
  <c r="T30" i="202"/>
  <c r="T29" i="202"/>
  <c r="T28" i="202"/>
  <c r="T27" i="202"/>
  <c r="T26" i="202"/>
  <c r="O33" i="202"/>
  <c r="O32" i="202"/>
  <c r="O31" i="202"/>
  <c r="H34" i="153"/>
  <c r="H29" i="153" l="1"/>
  <c r="H28" i="153"/>
  <c r="L181" i="174" l="1"/>
  <c r="W3" i="174"/>
  <c r="U3" i="174"/>
  <c r="S3" i="174"/>
  <c r="Y26" i="202"/>
  <c r="H14" i="166" l="1"/>
  <c r="H14" i="193"/>
  <c r="H14" i="194"/>
  <c r="S11" i="181" l="1"/>
  <c r="DJ48" i="202" l="1"/>
  <c r="DI48" i="202"/>
  <c r="DJ47" i="202"/>
  <c r="DI47" i="202"/>
  <c r="DJ46" i="202"/>
  <c r="DI46" i="202"/>
  <c r="DJ45" i="202"/>
  <c r="DI45" i="202"/>
  <c r="DJ44" i="202"/>
  <c r="DI44" i="202"/>
  <c r="DJ43" i="202"/>
  <c r="DI43" i="202"/>
  <c r="N45" i="202"/>
  <c r="DJ42" i="202"/>
  <c r="DI42" i="202"/>
  <c r="T34" i="202"/>
  <c r="T35" i="202" s="1"/>
  <c r="O34" i="202"/>
  <c r="Y33" i="202"/>
  <c r="Y32" i="202"/>
  <c r="Y31" i="202"/>
  <c r="AG30" i="202"/>
  <c r="Y30" i="202"/>
  <c r="AD30" i="202" s="1"/>
  <c r="AG29" i="202"/>
  <c r="Y29" i="202"/>
  <c r="AD29" i="202" s="1"/>
  <c r="AG28" i="202"/>
  <c r="Y28" i="202"/>
  <c r="AD28" i="202" s="1"/>
  <c r="AG27" i="202"/>
  <c r="Y27" i="202"/>
  <c r="AD27" i="202" s="1"/>
  <c r="AG26" i="202"/>
  <c r="AD26" i="202"/>
  <c r="Y34" i="202" l="1"/>
  <c r="Y35" i="202" s="1"/>
  <c r="AG34" i="202"/>
  <c r="O36" i="202"/>
  <c r="O38" i="202"/>
  <c r="O40" i="202"/>
  <c r="O35" i="202"/>
  <c r="T36" i="202"/>
  <c r="T37" i="202" s="1"/>
  <c r="T38" i="202"/>
  <c r="T39" i="202" s="1"/>
  <c r="T40" i="202"/>
  <c r="T41" i="202" s="1"/>
  <c r="AD34" i="202" l="1"/>
  <c r="Y40" i="202"/>
  <c r="Y41" i="202" s="1"/>
  <c r="O41" i="202"/>
  <c r="AG40" i="202"/>
  <c r="Y38" i="202"/>
  <c r="Y39" i="202" s="1"/>
  <c r="O39" i="202"/>
  <c r="AG38" i="202"/>
  <c r="Y36" i="202"/>
  <c r="Y37" i="202" s="1"/>
  <c r="O37" i="202"/>
  <c r="AD40" i="202" l="1"/>
  <c r="AD36" i="202"/>
  <c r="AD38" i="202"/>
  <c r="AC58" i="202" l="1"/>
  <c r="Z59" i="202"/>
  <c r="AG59" i="202"/>
  <c r="K262" i="195" l="1"/>
  <c r="K261" i="195"/>
  <c r="J261" i="195"/>
  <c r="J39" i="195" s="1"/>
  <c r="H261" i="195"/>
  <c r="L261" i="195" s="1"/>
  <c r="L39" i="195" s="1"/>
  <c r="K260" i="195"/>
  <c r="J260" i="195"/>
  <c r="H260" i="195"/>
  <c r="H24" i="195" s="1"/>
  <c r="K259" i="195"/>
  <c r="J259" i="195"/>
  <c r="H259" i="195"/>
  <c r="K258" i="195"/>
  <c r="J258" i="195"/>
  <c r="H258" i="195"/>
  <c r="K257" i="195"/>
  <c r="J257" i="195"/>
  <c r="H257" i="195"/>
  <c r="K256" i="195"/>
  <c r="J256" i="195"/>
  <c r="H256" i="195"/>
  <c r="L256" i="195" s="1"/>
  <c r="K255" i="195"/>
  <c r="J255" i="195"/>
  <c r="H255" i="195"/>
  <c r="K254" i="195"/>
  <c r="J254" i="195"/>
  <c r="H254" i="195"/>
  <c r="K253" i="195"/>
  <c r="J253" i="195"/>
  <c r="H253" i="195"/>
  <c r="K252" i="195"/>
  <c r="J252" i="195"/>
  <c r="H252" i="195"/>
  <c r="L252" i="195" s="1"/>
  <c r="K251" i="195"/>
  <c r="J251" i="195"/>
  <c r="H251" i="195"/>
  <c r="K250" i="195"/>
  <c r="J250" i="195"/>
  <c r="H250" i="195"/>
  <c r="K248" i="195"/>
  <c r="K247" i="195"/>
  <c r="J247" i="195"/>
  <c r="J38" i="195" s="1"/>
  <c r="H247" i="195"/>
  <c r="K246" i="195"/>
  <c r="J246" i="195"/>
  <c r="H246" i="195"/>
  <c r="H23" i="195" s="1"/>
  <c r="K245" i="195"/>
  <c r="J245" i="195"/>
  <c r="H245" i="195"/>
  <c r="K244" i="195"/>
  <c r="J244" i="195"/>
  <c r="H244" i="195"/>
  <c r="K243" i="195"/>
  <c r="J243" i="195"/>
  <c r="H243" i="195"/>
  <c r="K242" i="195"/>
  <c r="J242" i="195"/>
  <c r="H242" i="195"/>
  <c r="K241" i="195"/>
  <c r="J241" i="195"/>
  <c r="H241" i="195"/>
  <c r="K240" i="195"/>
  <c r="J240" i="195"/>
  <c r="H240" i="195"/>
  <c r="K239" i="195"/>
  <c r="J239" i="195"/>
  <c r="H239" i="195"/>
  <c r="K238" i="195"/>
  <c r="J238" i="195"/>
  <c r="H238" i="195"/>
  <c r="K237" i="195"/>
  <c r="J237" i="195"/>
  <c r="H237" i="195"/>
  <c r="K236" i="195"/>
  <c r="J236" i="195"/>
  <c r="H236" i="195"/>
  <c r="K234" i="195"/>
  <c r="K233" i="195"/>
  <c r="J233" i="195"/>
  <c r="H233" i="195"/>
  <c r="K232" i="195"/>
  <c r="J232" i="195"/>
  <c r="J22" i="195" s="1"/>
  <c r="J54" i="195" s="1"/>
  <c r="H232" i="195"/>
  <c r="K231" i="195"/>
  <c r="J231" i="195"/>
  <c r="H231" i="195"/>
  <c r="K230" i="195"/>
  <c r="J230" i="195"/>
  <c r="H230" i="195"/>
  <c r="K229" i="195"/>
  <c r="J229" i="195"/>
  <c r="H229" i="195"/>
  <c r="K228" i="195"/>
  <c r="J228" i="195"/>
  <c r="H228" i="195"/>
  <c r="K227" i="195"/>
  <c r="J227" i="195"/>
  <c r="H227" i="195"/>
  <c r="K226" i="195"/>
  <c r="J226" i="195"/>
  <c r="H226" i="195"/>
  <c r="K225" i="195"/>
  <c r="J225" i="195"/>
  <c r="H225" i="195"/>
  <c r="K224" i="195"/>
  <c r="J224" i="195"/>
  <c r="H224" i="195"/>
  <c r="K223" i="195"/>
  <c r="J223" i="195"/>
  <c r="H223" i="195"/>
  <c r="K222" i="195"/>
  <c r="J222" i="195"/>
  <c r="H222" i="195"/>
  <c r="K220" i="195"/>
  <c r="K219" i="195"/>
  <c r="J219" i="195"/>
  <c r="H219" i="195"/>
  <c r="H36" i="195" s="1"/>
  <c r="K218" i="195"/>
  <c r="J218" i="195"/>
  <c r="J220" i="195" s="1"/>
  <c r="H218" i="195"/>
  <c r="K217" i="195"/>
  <c r="J217" i="195"/>
  <c r="H217" i="195"/>
  <c r="K216" i="195"/>
  <c r="J216" i="195"/>
  <c r="H216" i="195"/>
  <c r="K215" i="195"/>
  <c r="J215" i="195"/>
  <c r="H215" i="195"/>
  <c r="K214" i="195"/>
  <c r="J214" i="195"/>
  <c r="H214" i="195"/>
  <c r="K213" i="195"/>
  <c r="J213" i="195"/>
  <c r="H213" i="195"/>
  <c r="K212" i="195"/>
  <c r="J212" i="195"/>
  <c r="H212" i="195"/>
  <c r="K211" i="195"/>
  <c r="J211" i="195"/>
  <c r="H211" i="195"/>
  <c r="K210" i="195"/>
  <c r="J210" i="195"/>
  <c r="H210" i="195"/>
  <c r="K209" i="195"/>
  <c r="J209" i="195"/>
  <c r="H209" i="195"/>
  <c r="K208" i="195"/>
  <c r="J208" i="195"/>
  <c r="H208" i="195"/>
  <c r="K206" i="195"/>
  <c r="K205" i="195"/>
  <c r="J205" i="195"/>
  <c r="J35" i="195" s="1"/>
  <c r="H205" i="195"/>
  <c r="H35" i="195" s="1"/>
  <c r="K204" i="195"/>
  <c r="J204" i="195"/>
  <c r="H204" i="195"/>
  <c r="H20" i="195" s="1"/>
  <c r="K203" i="195"/>
  <c r="J203" i="195"/>
  <c r="H203" i="195"/>
  <c r="K202" i="195"/>
  <c r="J202" i="195"/>
  <c r="H202" i="195"/>
  <c r="K201" i="195"/>
  <c r="J201" i="195"/>
  <c r="H201" i="195"/>
  <c r="K200" i="195"/>
  <c r="J200" i="195"/>
  <c r="H200" i="195"/>
  <c r="K199" i="195"/>
  <c r="J199" i="195"/>
  <c r="H199" i="195"/>
  <c r="K198" i="195"/>
  <c r="J198" i="195"/>
  <c r="H198" i="195"/>
  <c r="K197" i="195"/>
  <c r="J197" i="195"/>
  <c r="H197" i="195"/>
  <c r="K196" i="195"/>
  <c r="J196" i="195"/>
  <c r="H196" i="195"/>
  <c r="K195" i="195"/>
  <c r="J195" i="195"/>
  <c r="H195" i="195"/>
  <c r="K194" i="195"/>
  <c r="J194" i="195"/>
  <c r="H194" i="195"/>
  <c r="K192" i="195"/>
  <c r="K191" i="195"/>
  <c r="J191" i="195"/>
  <c r="H191" i="195"/>
  <c r="K190" i="195"/>
  <c r="J190" i="195"/>
  <c r="J19" i="195" s="1"/>
  <c r="H190" i="195"/>
  <c r="H19" i="195" s="1"/>
  <c r="K189" i="195"/>
  <c r="J189" i="195"/>
  <c r="H189" i="195"/>
  <c r="K188" i="195"/>
  <c r="J188" i="195"/>
  <c r="H188" i="195"/>
  <c r="K187" i="195"/>
  <c r="J187" i="195"/>
  <c r="H187" i="195"/>
  <c r="K186" i="195"/>
  <c r="J186" i="195"/>
  <c r="H186" i="195"/>
  <c r="K185" i="195"/>
  <c r="J185" i="195"/>
  <c r="H185" i="195"/>
  <c r="K184" i="195"/>
  <c r="J184" i="195"/>
  <c r="H184" i="195"/>
  <c r="K183" i="195"/>
  <c r="J183" i="195"/>
  <c r="H183" i="195"/>
  <c r="K182" i="195"/>
  <c r="J182" i="195"/>
  <c r="H182" i="195"/>
  <c r="K181" i="195"/>
  <c r="J181" i="195"/>
  <c r="H181" i="195"/>
  <c r="K180" i="195"/>
  <c r="J180" i="195"/>
  <c r="H180" i="195"/>
  <c r="K179" i="195"/>
  <c r="J179" i="195"/>
  <c r="H179" i="195"/>
  <c r="K178" i="195"/>
  <c r="J178" i="195"/>
  <c r="H178" i="195"/>
  <c r="K177" i="195"/>
  <c r="J177" i="195"/>
  <c r="H177" i="195"/>
  <c r="K176" i="195"/>
  <c r="J176" i="195"/>
  <c r="H176" i="195"/>
  <c r="K175" i="195"/>
  <c r="J175" i="195"/>
  <c r="H175" i="195"/>
  <c r="K174" i="195"/>
  <c r="J174" i="195"/>
  <c r="H174" i="195"/>
  <c r="K173" i="195"/>
  <c r="J173" i="195"/>
  <c r="H173" i="195"/>
  <c r="K172" i="195"/>
  <c r="J172" i="195"/>
  <c r="H172" i="195"/>
  <c r="K171" i="195"/>
  <c r="J171" i="195"/>
  <c r="H171" i="195"/>
  <c r="K170" i="195"/>
  <c r="J170" i="195"/>
  <c r="H170" i="195"/>
  <c r="L170" i="195" s="1"/>
  <c r="K169" i="195"/>
  <c r="J169" i="195"/>
  <c r="H169" i="195"/>
  <c r="K168" i="195"/>
  <c r="J168" i="195"/>
  <c r="H168" i="195"/>
  <c r="K167" i="195"/>
  <c r="J167" i="195"/>
  <c r="H167" i="195"/>
  <c r="K166" i="195"/>
  <c r="J166" i="195"/>
  <c r="H166" i="195"/>
  <c r="L166" i="195" s="1"/>
  <c r="K165" i="195"/>
  <c r="J165" i="195"/>
  <c r="H165" i="195"/>
  <c r="K164" i="195"/>
  <c r="J164" i="195"/>
  <c r="H164" i="195"/>
  <c r="K163" i="195"/>
  <c r="J163" i="195"/>
  <c r="H163" i="195"/>
  <c r="K162" i="195"/>
  <c r="J162" i="195"/>
  <c r="H162" i="195"/>
  <c r="L162" i="195" s="1"/>
  <c r="K161" i="195"/>
  <c r="J161" i="195"/>
  <c r="H161" i="195"/>
  <c r="K160" i="195"/>
  <c r="J160" i="195"/>
  <c r="H160" i="195"/>
  <c r="K158" i="195"/>
  <c r="K157" i="195"/>
  <c r="J157" i="195"/>
  <c r="H157" i="195"/>
  <c r="K156" i="195"/>
  <c r="J156" i="195"/>
  <c r="H156" i="195"/>
  <c r="K155" i="195"/>
  <c r="J155" i="195"/>
  <c r="H155" i="195"/>
  <c r="L155" i="195" s="1"/>
  <c r="K154" i="195"/>
  <c r="J154" i="195"/>
  <c r="H154" i="195"/>
  <c r="K153" i="195"/>
  <c r="J153" i="195"/>
  <c r="H153" i="195"/>
  <c r="K152" i="195"/>
  <c r="J152" i="195"/>
  <c r="H152" i="195"/>
  <c r="K151" i="195"/>
  <c r="J151" i="195"/>
  <c r="H151" i="195"/>
  <c r="L151" i="195" s="1"/>
  <c r="K150" i="195"/>
  <c r="J150" i="195"/>
  <c r="H150" i="195"/>
  <c r="K149" i="195"/>
  <c r="J149" i="195"/>
  <c r="H149" i="195"/>
  <c r="K148" i="195"/>
  <c r="J148" i="195"/>
  <c r="H148" i="195"/>
  <c r="K147" i="195"/>
  <c r="J147" i="195"/>
  <c r="H147" i="195"/>
  <c r="L147" i="195" s="1"/>
  <c r="K146" i="195"/>
  <c r="J146" i="195"/>
  <c r="H146" i="195"/>
  <c r="K145" i="195"/>
  <c r="J145" i="195"/>
  <c r="H145" i="195"/>
  <c r="K144" i="195"/>
  <c r="J144" i="195"/>
  <c r="H144" i="195"/>
  <c r="K143" i="195"/>
  <c r="J143" i="195"/>
  <c r="H143" i="195"/>
  <c r="L143" i="195" s="1"/>
  <c r="K142" i="195"/>
  <c r="J142" i="195"/>
  <c r="H142" i="195"/>
  <c r="K141" i="195"/>
  <c r="J141" i="195"/>
  <c r="H141" i="195"/>
  <c r="K140" i="195"/>
  <c r="J140" i="195"/>
  <c r="H140" i="195"/>
  <c r="K139" i="195"/>
  <c r="J139" i="195"/>
  <c r="H139" i="195"/>
  <c r="L139" i="195" s="1"/>
  <c r="K138" i="195"/>
  <c r="J138" i="195"/>
  <c r="H138" i="195"/>
  <c r="K137" i="195"/>
  <c r="J137" i="195"/>
  <c r="H137" i="195"/>
  <c r="K136" i="195"/>
  <c r="J136" i="195"/>
  <c r="H136" i="195"/>
  <c r="K135" i="195"/>
  <c r="J135" i="195"/>
  <c r="H135" i="195"/>
  <c r="L135" i="195" s="1"/>
  <c r="K134" i="195"/>
  <c r="J134" i="195"/>
  <c r="H134" i="195"/>
  <c r="K133" i="195"/>
  <c r="J133" i="195"/>
  <c r="H133" i="195"/>
  <c r="K132" i="195"/>
  <c r="J132" i="195"/>
  <c r="H132" i="195"/>
  <c r="K131" i="195"/>
  <c r="J131" i="195"/>
  <c r="H131" i="195"/>
  <c r="L131" i="195" s="1"/>
  <c r="K130" i="195"/>
  <c r="J130" i="195"/>
  <c r="H130" i="195"/>
  <c r="K129" i="195"/>
  <c r="J129" i="195"/>
  <c r="H129" i="195"/>
  <c r="K128" i="195"/>
  <c r="J128" i="195"/>
  <c r="H128" i="195"/>
  <c r="K127" i="195"/>
  <c r="J127" i="195"/>
  <c r="H127" i="195"/>
  <c r="L127" i="195" s="1"/>
  <c r="K126" i="195"/>
  <c r="J126" i="195"/>
  <c r="H126" i="195"/>
  <c r="K125" i="195"/>
  <c r="J125" i="195"/>
  <c r="H125" i="195"/>
  <c r="K124" i="195"/>
  <c r="J124" i="195"/>
  <c r="H124" i="195"/>
  <c r="K123" i="195"/>
  <c r="J123" i="195"/>
  <c r="H123" i="195"/>
  <c r="L123" i="195" s="1"/>
  <c r="K122" i="195"/>
  <c r="J122" i="195"/>
  <c r="H122" i="195"/>
  <c r="K121" i="195"/>
  <c r="J121" i="195"/>
  <c r="H121" i="195"/>
  <c r="K120" i="195"/>
  <c r="J120" i="195"/>
  <c r="H120" i="195"/>
  <c r="K119" i="195"/>
  <c r="J119" i="195"/>
  <c r="H119" i="195"/>
  <c r="L119" i="195" s="1"/>
  <c r="K118" i="195"/>
  <c r="J118" i="195"/>
  <c r="H118" i="195"/>
  <c r="K117" i="195"/>
  <c r="J117" i="195"/>
  <c r="H117" i="195"/>
  <c r="K116" i="195"/>
  <c r="J116" i="195"/>
  <c r="H116" i="195"/>
  <c r="K114" i="195"/>
  <c r="K113" i="195"/>
  <c r="J113" i="195"/>
  <c r="J32" i="195" s="1"/>
  <c r="H113" i="195"/>
  <c r="H32" i="195" s="1"/>
  <c r="K112" i="195"/>
  <c r="J112" i="195"/>
  <c r="J17" i="195" s="1"/>
  <c r="H112" i="195"/>
  <c r="H17" i="195" s="1"/>
  <c r="K111" i="195"/>
  <c r="J111" i="195"/>
  <c r="H111" i="195"/>
  <c r="K110" i="195"/>
  <c r="J110" i="195"/>
  <c r="H110" i="195"/>
  <c r="K109" i="195"/>
  <c r="J109" i="195"/>
  <c r="H109" i="195"/>
  <c r="K108" i="195"/>
  <c r="J108" i="195"/>
  <c r="H108" i="195"/>
  <c r="K107" i="195"/>
  <c r="J107" i="195"/>
  <c r="H107" i="195"/>
  <c r="L107" i="195" s="1"/>
  <c r="K106" i="195"/>
  <c r="J106" i="195"/>
  <c r="H106" i="195"/>
  <c r="L106" i="195" s="1"/>
  <c r="K105" i="195"/>
  <c r="J105" i="195"/>
  <c r="H105" i="195"/>
  <c r="K104" i="195"/>
  <c r="J104" i="195"/>
  <c r="H104" i="195"/>
  <c r="L104" i="195" s="1"/>
  <c r="K103" i="195"/>
  <c r="J103" i="195"/>
  <c r="H103" i="195"/>
  <c r="L103" i="195" s="1"/>
  <c r="K102" i="195"/>
  <c r="J102" i="195"/>
  <c r="H102" i="195"/>
  <c r="L102" i="195" s="1"/>
  <c r="K101" i="195"/>
  <c r="J101" i="195"/>
  <c r="H101" i="195"/>
  <c r="K100" i="195"/>
  <c r="J100" i="195"/>
  <c r="H100" i="195"/>
  <c r="L100" i="195" s="1"/>
  <c r="K99" i="195"/>
  <c r="J99" i="195"/>
  <c r="H99" i="195"/>
  <c r="L99" i="195" s="1"/>
  <c r="K98" i="195"/>
  <c r="J98" i="195"/>
  <c r="H98" i="195"/>
  <c r="L98" i="195" s="1"/>
  <c r="K97" i="195"/>
  <c r="J97" i="195"/>
  <c r="H97" i="195"/>
  <c r="K96" i="195"/>
  <c r="J96" i="195"/>
  <c r="H96" i="195"/>
  <c r="L96" i="195" s="1"/>
  <c r="K95" i="195"/>
  <c r="J95" i="195"/>
  <c r="H95" i="195"/>
  <c r="L95" i="195" s="1"/>
  <c r="K94" i="195"/>
  <c r="J94" i="195"/>
  <c r="H94" i="195"/>
  <c r="L94" i="195" s="1"/>
  <c r="K93" i="195"/>
  <c r="J93" i="195"/>
  <c r="H93" i="195"/>
  <c r="K92" i="195"/>
  <c r="J92" i="195"/>
  <c r="H92" i="195"/>
  <c r="L92" i="195" s="1"/>
  <c r="K91" i="195"/>
  <c r="J91" i="195"/>
  <c r="H91" i="195"/>
  <c r="L91" i="195" s="1"/>
  <c r="K90" i="195"/>
  <c r="J90" i="195"/>
  <c r="H90" i="195"/>
  <c r="L90" i="195" s="1"/>
  <c r="K89" i="195"/>
  <c r="J89" i="195"/>
  <c r="H89" i="195"/>
  <c r="K88" i="195"/>
  <c r="J88" i="195"/>
  <c r="H88" i="195"/>
  <c r="L88" i="195" s="1"/>
  <c r="K87" i="195"/>
  <c r="J87" i="195"/>
  <c r="H87" i="195"/>
  <c r="L87" i="195" s="1"/>
  <c r="K86" i="195"/>
  <c r="J86" i="195"/>
  <c r="H86" i="195"/>
  <c r="L86" i="195" s="1"/>
  <c r="K85" i="195"/>
  <c r="J85" i="195"/>
  <c r="H85" i="195"/>
  <c r="K84" i="195"/>
  <c r="J84" i="195"/>
  <c r="H84" i="195"/>
  <c r="L84" i="195" s="1"/>
  <c r="K83" i="195"/>
  <c r="J83" i="195"/>
  <c r="H83" i="195"/>
  <c r="L83" i="195" s="1"/>
  <c r="K82" i="195"/>
  <c r="J82" i="195"/>
  <c r="H82" i="195"/>
  <c r="L82" i="195" s="1"/>
  <c r="K81" i="195"/>
  <c r="J81" i="195"/>
  <c r="H81" i="195"/>
  <c r="K80" i="195"/>
  <c r="J80" i="195"/>
  <c r="H80" i="195"/>
  <c r="L80" i="195" s="1"/>
  <c r="K79" i="195"/>
  <c r="J79" i="195"/>
  <c r="H79" i="195"/>
  <c r="L79" i="195" s="1"/>
  <c r="K78" i="195"/>
  <c r="J78" i="195"/>
  <c r="H78" i="195"/>
  <c r="L78" i="195" s="1"/>
  <c r="K77" i="195"/>
  <c r="J77" i="195"/>
  <c r="H77" i="195"/>
  <c r="K76" i="195"/>
  <c r="J76" i="195"/>
  <c r="H76" i="195"/>
  <c r="L76" i="195" s="1"/>
  <c r="K75" i="195"/>
  <c r="J75" i="195"/>
  <c r="H75" i="195"/>
  <c r="L75" i="195" s="1"/>
  <c r="K74" i="195"/>
  <c r="J74" i="195"/>
  <c r="H74" i="195"/>
  <c r="L74" i="195" s="1"/>
  <c r="K73" i="195"/>
  <c r="J73" i="195"/>
  <c r="H73" i="195"/>
  <c r="K72" i="195"/>
  <c r="J72" i="195"/>
  <c r="H72" i="195"/>
  <c r="L72" i="195" s="1"/>
  <c r="K67" i="195"/>
  <c r="J67" i="195"/>
  <c r="H67" i="195"/>
  <c r="L67" i="195" s="1"/>
  <c r="K66" i="195"/>
  <c r="J66" i="195"/>
  <c r="H66" i="195"/>
  <c r="L66" i="195" s="1"/>
  <c r="K65" i="195"/>
  <c r="J65" i="195"/>
  <c r="H65" i="195"/>
  <c r="K64" i="195"/>
  <c r="K68" i="195" s="1"/>
  <c r="J64" i="195"/>
  <c r="H64" i="195"/>
  <c r="H38" i="195"/>
  <c r="J37" i="195"/>
  <c r="H37" i="195"/>
  <c r="J36" i="195"/>
  <c r="J34" i="195"/>
  <c r="H34" i="195"/>
  <c r="J33" i="195"/>
  <c r="H33" i="195"/>
  <c r="J24" i="195"/>
  <c r="J56" i="195" s="1"/>
  <c r="H22" i="195"/>
  <c r="J21" i="195"/>
  <c r="H21" i="195"/>
  <c r="J20" i="195"/>
  <c r="J18" i="195"/>
  <c r="H18" i="195"/>
  <c r="K262" i="194"/>
  <c r="K261" i="194"/>
  <c r="J261" i="194"/>
  <c r="J39" i="194" s="1"/>
  <c r="H261" i="194"/>
  <c r="K260" i="194"/>
  <c r="J260" i="194"/>
  <c r="H260" i="194"/>
  <c r="H24" i="194" s="1"/>
  <c r="K259" i="194"/>
  <c r="J259" i="194"/>
  <c r="H259" i="194"/>
  <c r="L259" i="194" s="1"/>
  <c r="K258" i="194"/>
  <c r="J258" i="194"/>
  <c r="H258" i="194"/>
  <c r="K257" i="194"/>
  <c r="J257" i="194"/>
  <c r="H257" i="194"/>
  <c r="K256" i="194"/>
  <c r="J256" i="194"/>
  <c r="H256" i="194"/>
  <c r="K255" i="194"/>
  <c r="J255" i="194"/>
  <c r="H255" i="194"/>
  <c r="L255" i="194" s="1"/>
  <c r="K254" i="194"/>
  <c r="J254" i="194"/>
  <c r="H254" i="194"/>
  <c r="K253" i="194"/>
  <c r="J253" i="194"/>
  <c r="H253" i="194"/>
  <c r="K252" i="194"/>
  <c r="J252" i="194"/>
  <c r="H252" i="194"/>
  <c r="K251" i="194"/>
  <c r="J251" i="194"/>
  <c r="H251" i="194"/>
  <c r="L251" i="194" s="1"/>
  <c r="K250" i="194"/>
  <c r="J250" i="194"/>
  <c r="H250" i="194"/>
  <c r="K248" i="194"/>
  <c r="K247" i="194"/>
  <c r="J247" i="194"/>
  <c r="H247" i="194"/>
  <c r="K246" i="194"/>
  <c r="J246" i="194"/>
  <c r="J248" i="194" s="1"/>
  <c r="H246" i="194"/>
  <c r="K245" i="194"/>
  <c r="J245" i="194"/>
  <c r="H245" i="194"/>
  <c r="L245" i="194" s="1"/>
  <c r="K244" i="194"/>
  <c r="J244" i="194"/>
  <c r="H244" i="194"/>
  <c r="K243" i="194"/>
  <c r="J243" i="194"/>
  <c r="H243" i="194"/>
  <c r="K242" i="194"/>
  <c r="J242" i="194"/>
  <c r="H242" i="194"/>
  <c r="K241" i="194"/>
  <c r="J241" i="194"/>
  <c r="H241" i="194"/>
  <c r="L241" i="194" s="1"/>
  <c r="K240" i="194"/>
  <c r="J240" i="194"/>
  <c r="H240" i="194"/>
  <c r="K239" i="194"/>
  <c r="J239" i="194"/>
  <c r="H239" i="194"/>
  <c r="K238" i="194"/>
  <c r="J238" i="194"/>
  <c r="H238" i="194"/>
  <c r="K237" i="194"/>
  <c r="J237" i="194"/>
  <c r="H237" i="194"/>
  <c r="L237" i="194" s="1"/>
  <c r="K236" i="194"/>
  <c r="J236" i="194"/>
  <c r="H236" i="194"/>
  <c r="K234" i="194"/>
  <c r="K233" i="194"/>
  <c r="J233" i="194"/>
  <c r="H233" i="194"/>
  <c r="L233" i="194" s="1"/>
  <c r="K232" i="194"/>
  <c r="J232" i="194"/>
  <c r="H232" i="194"/>
  <c r="L232" i="194" s="1"/>
  <c r="K231" i="194"/>
  <c r="J231" i="194"/>
  <c r="H231" i="194"/>
  <c r="K230" i="194"/>
  <c r="J230" i="194"/>
  <c r="H230" i="194"/>
  <c r="K229" i="194"/>
  <c r="J229" i="194"/>
  <c r="H229" i="194"/>
  <c r="L229" i="194" s="1"/>
  <c r="K228" i="194"/>
  <c r="J228" i="194"/>
  <c r="H228" i="194"/>
  <c r="L228" i="194" s="1"/>
  <c r="K227" i="194"/>
  <c r="J227" i="194"/>
  <c r="H227" i="194"/>
  <c r="K226" i="194"/>
  <c r="J226" i="194"/>
  <c r="H226" i="194"/>
  <c r="K225" i="194"/>
  <c r="J225" i="194"/>
  <c r="H225" i="194"/>
  <c r="L225" i="194" s="1"/>
  <c r="K224" i="194"/>
  <c r="J224" i="194"/>
  <c r="H224" i="194"/>
  <c r="L224" i="194" s="1"/>
  <c r="K223" i="194"/>
  <c r="J223" i="194"/>
  <c r="H223" i="194"/>
  <c r="K222" i="194"/>
  <c r="J222" i="194"/>
  <c r="H222" i="194"/>
  <c r="K220" i="194"/>
  <c r="K219" i="194"/>
  <c r="J219" i="194"/>
  <c r="J36" i="194" s="1"/>
  <c r="H219" i="194"/>
  <c r="K218" i="194"/>
  <c r="J218" i="194"/>
  <c r="H218" i="194"/>
  <c r="K217" i="194"/>
  <c r="J217" i="194"/>
  <c r="H217" i="194"/>
  <c r="K216" i="194"/>
  <c r="J216" i="194"/>
  <c r="H216" i="194"/>
  <c r="K215" i="194"/>
  <c r="J215" i="194"/>
  <c r="H215" i="194"/>
  <c r="K214" i="194"/>
  <c r="J214" i="194"/>
  <c r="H214" i="194"/>
  <c r="K213" i="194"/>
  <c r="J213" i="194"/>
  <c r="H213" i="194"/>
  <c r="K212" i="194"/>
  <c r="J212" i="194"/>
  <c r="H212" i="194"/>
  <c r="K211" i="194"/>
  <c r="J211" i="194"/>
  <c r="H211" i="194"/>
  <c r="K210" i="194"/>
  <c r="J210" i="194"/>
  <c r="H210" i="194"/>
  <c r="K209" i="194"/>
  <c r="J209" i="194"/>
  <c r="H209" i="194"/>
  <c r="K208" i="194"/>
  <c r="J208" i="194"/>
  <c r="H208" i="194"/>
  <c r="K206" i="194"/>
  <c r="K205" i="194"/>
  <c r="J205" i="194"/>
  <c r="H205" i="194"/>
  <c r="K204" i="194"/>
  <c r="J204" i="194"/>
  <c r="J206" i="194" s="1"/>
  <c r="H204" i="194"/>
  <c r="K203" i="194"/>
  <c r="J203" i="194"/>
  <c r="H203" i="194"/>
  <c r="K202" i="194"/>
  <c r="J202" i="194"/>
  <c r="H202" i="194"/>
  <c r="K201" i="194"/>
  <c r="J201" i="194"/>
  <c r="H201" i="194"/>
  <c r="K200" i="194"/>
  <c r="J200" i="194"/>
  <c r="H200" i="194"/>
  <c r="K199" i="194"/>
  <c r="J199" i="194"/>
  <c r="H199" i="194"/>
  <c r="K198" i="194"/>
  <c r="J198" i="194"/>
  <c r="H198" i="194"/>
  <c r="K197" i="194"/>
  <c r="J197" i="194"/>
  <c r="H197" i="194"/>
  <c r="K196" i="194"/>
  <c r="J196" i="194"/>
  <c r="H196" i="194"/>
  <c r="K195" i="194"/>
  <c r="J195" i="194"/>
  <c r="H195" i="194"/>
  <c r="K194" i="194"/>
  <c r="J194" i="194"/>
  <c r="H194" i="194"/>
  <c r="K192" i="194"/>
  <c r="K191" i="194"/>
  <c r="J191" i="194"/>
  <c r="H191" i="194"/>
  <c r="K190" i="194"/>
  <c r="J190" i="194"/>
  <c r="H190" i="194"/>
  <c r="K189" i="194"/>
  <c r="J189" i="194"/>
  <c r="H189" i="194"/>
  <c r="K188" i="194"/>
  <c r="J188" i="194"/>
  <c r="H188" i="194"/>
  <c r="K187" i="194"/>
  <c r="J187" i="194"/>
  <c r="H187" i="194"/>
  <c r="K186" i="194"/>
  <c r="J186" i="194"/>
  <c r="H186" i="194"/>
  <c r="L186" i="194" s="1"/>
  <c r="K185" i="194"/>
  <c r="J185" i="194"/>
  <c r="H185" i="194"/>
  <c r="K184" i="194"/>
  <c r="J184" i="194"/>
  <c r="H184" i="194"/>
  <c r="K183" i="194"/>
  <c r="J183" i="194"/>
  <c r="H183" i="194"/>
  <c r="K182" i="194"/>
  <c r="J182" i="194"/>
  <c r="H182" i="194"/>
  <c r="L182" i="194" s="1"/>
  <c r="K181" i="194"/>
  <c r="J181" i="194"/>
  <c r="H181" i="194"/>
  <c r="K180" i="194"/>
  <c r="J180" i="194"/>
  <c r="H180" i="194"/>
  <c r="K179" i="194"/>
  <c r="J179" i="194"/>
  <c r="H179" i="194"/>
  <c r="K178" i="194"/>
  <c r="J178" i="194"/>
  <c r="H178" i="194"/>
  <c r="L178" i="194" s="1"/>
  <c r="K177" i="194"/>
  <c r="J177" i="194"/>
  <c r="H177" i="194"/>
  <c r="K176" i="194"/>
  <c r="J176" i="194"/>
  <c r="H176" i="194"/>
  <c r="K175" i="194"/>
  <c r="J175" i="194"/>
  <c r="H175" i="194"/>
  <c r="K174" i="194"/>
  <c r="J174" i="194"/>
  <c r="H174" i="194"/>
  <c r="L174" i="194" s="1"/>
  <c r="K173" i="194"/>
  <c r="J173" i="194"/>
  <c r="H173" i="194"/>
  <c r="K172" i="194"/>
  <c r="J172" i="194"/>
  <c r="L172" i="194" s="1"/>
  <c r="H172" i="194"/>
  <c r="K171" i="194"/>
  <c r="J171" i="194"/>
  <c r="L171" i="194" s="1"/>
  <c r="H171" i="194"/>
  <c r="K170" i="194"/>
  <c r="J170" i="194"/>
  <c r="L170" i="194" s="1"/>
  <c r="H170" i="194"/>
  <c r="K169" i="194"/>
  <c r="J169" i="194"/>
  <c r="L169" i="194" s="1"/>
  <c r="H169" i="194"/>
  <c r="K168" i="194"/>
  <c r="J168" i="194"/>
  <c r="L168" i="194" s="1"/>
  <c r="H168" i="194"/>
  <c r="K167" i="194"/>
  <c r="J167" i="194"/>
  <c r="L167" i="194" s="1"/>
  <c r="H167" i="194"/>
  <c r="K166" i="194"/>
  <c r="J166" i="194"/>
  <c r="L166" i="194" s="1"/>
  <c r="H166" i="194"/>
  <c r="K165" i="194"/>
  <c r="J165" i="194"/>
  <c r="L165" i="194" s="1"/>
  <c r="H165" i="194"/>
  <c r="K164" i="194"/>
  <c r="J164" i="194"/>
  <c r="L164" i="194" s="1"/>
  <c r="H164" i="194"/>
  <c r="K163" i="194"/>
  <c r="J163" i="194"/>
  <c r="L163" i="194" s="1"/>
  <c r="H163" i="194"/>
  <c r="K162" i="194"/>
  <c r="J162" i="194"/>
  <c r="L162" i="194" s="1"/>
  <c r="H162" i="194"/>
  <c r="K161" i="194"/>
  <c r="J161" i="194"/>
  <c r="L161" i="194" s="1"/>
  <c r="H161" i="194"/>
  <c r="K160" i="194"/>
  <c r="J160" i="194"/>
  <c r="L160" i="194" s="1"/>
  <c r="H160" i="194"/>
  <c r="K158" i="194"/>
  <c r="K157" i="194"/>
  <c r="J157" i="194"/>
  <c r="J33" i="194" s="1"/>
  <c r="H157" i="194"/>
  <c r="H33" i="194" s="1"/>
  <c r="K156" i="194"/>
  <c r="J156" i="194"/>
  <c r="J18" i="194" s="1"/>
  <c r="H156" i="194"/>
  <c r="H18" i="194" s="1"/>
  <c r="K155" i="194"/>
  <c r="J155" i="194"/>
  <c r="H155" i="194"/>
  <c r="K154" i="194"/>
  <c r="J154" i="194"/>
  <c r="H154" i="194"/>
  <c r="L154" i="194" s="1"/>
  <c r="K153" i="194"/>
  <c r="J153" i="194"/>
  <c r="H153" i="194"/>
  <c r="K152" i="194"/>
  <c r="J152" i="194"/>
  <c r="H152" i="194"/>
  <c r="K151" i="194"/>
  <c r="J151" i="194"/>
  <c r="H151" i="194"/>
  <c r="K150" i="194"/>
  <c r="J150" i="194"/>
  <c r="H150" i="194"/>
  <c r="L150" i="194" s="1"/>
  <c r="K149" i="194"/>
  <c r="J149" i="194"/>
  <c r="H149" i="194"/>
  <c r="K148" i="194"/>
  <c r="J148" i="194"/>
  <c r="H148" i="194"/>
  <c r="K147" i="194"/>
  <c r="J147" i="194"/>
  <c r="H147" i="194"/>
  <c r="K146" i="194"/>
  <c r="J146" i="194"/>
  <c r="H146" i="194"/>
  <c r="L146" i="194" s="1"/>
  <c r="K145" i="194"/>
  <c r="J145" i="194"/>
  <c r="H145" i="194"/>
  <c r="K144" i="194"/>
  <c r="J144" i="194"/>
  <c r="H144" i="194"/>
  <c r="K143" i="194"/>
  <c r="J143" i="194"/>
  <c r="H143" i="194"/>
  <c r="K142" i="194"/>
  <c r="J142" i="194"/>
  <c r="H142" i="194"/>
  <c r="L142" i="194" s="1"/>
  <c r="K141" i="194"/>
  <c r="J141" i="194"/>
  <c r="H141" i="194"/>
  <c r="K140" i="194"/>
  <c r="J140" i="194"/>
  <c r="H140" i="194"/>
  <c r="K139" i="194"/>
  <c r="J139" i="194"/>
  <c r="H139" i="194"/>
  <c r="K138" i="194"/>
  <c r="J138" i="194"/>
  <c r="H138" i="194"/>
  <c r="L138" i="194" s="1"/>
  <c r="K137" i="194"/>
  <c r="J137" i="194"/>
  <c r="H137" i="194"/>
  <c r="K136" i="194"/>
  <c r="J136" i="194"/>
  <c r="H136" i="194"/>
  <c r="K135" i="194"/>
  <c r="J135" i="194"/>
  <c r="H135" i="194"/>
  <c r="K134" i="194"/>
  <c r="J134" i="194"/>
  <c r="H134" i="194"/>
  <c r="L134" i="194" s="1"/>
  <c r="K133" i="194"/>
  <c r="J133" i="194"/>
  <c r="H133" i="194"/>
  <c r="K132" i="194"/>
  <c r="J132" i="194"/>
  <c r="H132" i="194"/>
  <c r="K131" i="194"/>
  <c r="J131" i="194"/>
  <c r="H131" i="194"/>
  <c r="K130" i="194"/>
  <c r="J130" i="194"/>
  <c r="H130" i="194"/>
  <c r="L130" i="194" s="1"/>
  <c r="K129" i="194"/>
  <c r="J129" i="194"/>
  <c r="H129" i="194"/>
  <c r="K128" i="194"/>
  <c r="J128" i="194"/>
  <c r="H128" i="194"/>
  <c r="K127" i="194"/>
  <c r="J127" i="194"/>
  <c r="H127" i="194"/>
  <c r="K126" i="194"/>
  <c r="J126" i="194"/>
  <c r="H126" i="194"/>
  <c r="L126" i="194" s="1"/>
  <c r="K125" i="194"/>
  <c r="J125" i="194"/>
  <c r="H125" i="194"/>
  <c r="K124" i="194"/>
  <c r="J124" i="194"/>
  <c r="H124" i="194"/>
  <c r="K123" i="194"/>
  <c r="J123" i="194"/>
  <c r="H123" i="194"/>
  <c r="K122" i="194"/>
  <c r="J122" i="194"/>
  <c r="H122" i="194"/>
  <c r="K121" i="194"/>
  <c r="J121" i="194"/>
  <c r="H121" i="194"/>
  <c r="L121" i="194" s="1"/>
  <c r="K120" i="194"/>
  <c r="J120" i="194"/>
  <c r="H120" i="194"/>
  <c r="K119" i="194"/>
  <c r="J119" i="194"/>
  <c r="H119" i="194"/>
  <c r="K118" i="194"/>
  <c r="J118" i="194"/>
  <c r="H118" i="194"/>
  <c r="K117" i="194"/>
  <c r="J117" i="194"/>
  <c r="H117" i="194"/>
  <c r="L117" i="194" s="1"/>
  <c r="K116" i="194"/>
  <c r="J116" i="194"/>
  <c r="H116" i="194"/>
  <c r="K114" i="194"/>
  <c r="K113" i="194"/>
  <c r="J113" i="194"/>
  <c r="J32" i="194" s="1"/>
  <c r="H113" i="194"/>
  <c r="K112" i="194"/>
  <c r="J112" i="194"/>
  <c r="H112" i="194"/>
  <c r="L112" i="194" s="1"/>
  <c r="L17" i="194" s="1"/>
  <c r="K111" i="194"/>
  <c r="J111" i="194"/>
  <c r="H111" i="194"/>
  <c r="K110" i="194"/>
  <c r="J110" i="194"/>
  <c r="H110" i="194"/>
  <c r="K109" i="194"/>
  <c r="J109" i="194"/>
  <c r="H109" i="194"/>
  <c r="K108" i="194"/>
  <c r="J108" i="194"/>
  <c r="H108" i="194"/>
  <c r="L108" i="194" s="1"/>
  <c r="K107" i="194"/>
  <c r="J107" i="194"/>
  <c r="H107" i="194"/>
  <c r="K106" i="194"/>
  <c r="J106" i="194"/>
  <c r="H106" i="194"/>
  <c r="K105" i="194"/>
  <c r="J105" i="194"/>
  <c r="H105" i="194"/>
  <c r="K104" i="194"/>
  <c r="J104" i="194"/>
  <c r="H104" i="194"/>
  <c r="L104" i="194" s="1"/>
  <c r="K103" i="194"/>
  <c r="J103" i="194"/>
  <c r="H103" i="194"/>
  <c r="K102" i="194"/>
  <c r="J102" i="194"/>
  <c r="H102" i="194"/>
  <c r="K101" i="194"/>
  <c r="J101" i="194"/>
  <c r="H101" i="194"/>
  <c r="K100" i="194"/>
  <c r="J100" i="194"/>
  <c r="H100" i="194"/>
  <c r="L100" i="194" s="1"/>
  <c r="K99" i="194"/>
  <c r="J99" i="194"/>
  <c r="H99" i="194"/>
  <c r="K98" i="194"/>
  <c r="J98" i="194"/>
  <c r="H98" i="194"/>
  <c r="K97" i="194"/>
  <c r="J97" i="194"/>
  <c r="H97" i="194"/>
  <c r="K96" i="194"/>
  <c r="J96" i="194"/>
  <c r="H96" i="194"/>
  <c r="L96" i="194" s="1"/>
  <c r="K95" i="194"/>
  <c r="J95" i="194"/>
  <c r="H95" i="194"/>
  <c r="K94" i="194"/>
  <c r="J94" i="194"/>
  <c r="H94" i="194"/>
  <c r="K93" i="194"/>
  <c r="J93" i="194"/>
  <c r="H93" i="194"/>
  <c r="K92" i="194"/>
  <c r="J92" i="194"/>
  <c r="H92" i="194"/>
  <c r="L92" i="194" s="1"/>
  <c r="K91" i="194"/>
  <c r="J91" i="194"/>
  <c r="H91" i="194"/>
  <c r="K90" i="194"/>
  <c r="J90" i="194"/>
  <c r="H90" i="194"/>
  <c r="K89" i="194"/>
  <c r="J89" i="194"/>
  <c r="H89" i="194"/>
  <c r="K88" i="194"/>
  <c r="J88" i="194"/>
  <c r="H88" i="194"/>
  <c r="L88" i="194" s="1"/>
  <c r="K87" i="194"/>
  <c r="J87" i="194"/>
  <c r="H87" i="194"/>
  <c r="K86" i="194"/>
  <c r="J86" i="194"/>
  <c r="H86" i="194"/>
  <c r="K85" i="194"/>
  <c r="J85" i="194"/>
  <c r="H85" i="194"/>
  <c r="K84" i="194"/>
  <c r="J84" i="194"/>
  <c r="H84" i="194"/>
  <c r="L84" i="194" s="1"/>
  <c r="K83" i="194"/>
  <c r="J83" i="194"/>
  <c r="H83" i="194"/>
  <c r="K82" i="194"/>
  <c r="J82" i="194"/>
  <c r="H82" i="194"/>
  <c r="K81" i="194"/>
  <c r="J81" i="194"/>
  <c r="H81" i="194"/>
  <c r="K80" i="194"/>
  <c r="J80" i="194"/>
  <c r="H80" i="194"/>
  <c r="L80" i="194" s="1"/>
  <c r="K79" i="194"/>
  <c r="J79" i="194"/>
  <c r="H79" i="194"/>
  <c r="K78" i="194"/>
  <c r="J78" i="194"/>
  <c r="H78" i="194"/>
  <c r="L78" i="194" s="1"/>
  <c r="K77" i="194"/>
  <c r="J77" i="194"/>
  <c r="H77" i="194"/>
  <c r="L77" i="194" s="1"/>
  <c r="K76" i="194"/>
  <c r="J76" i="194"/>
  <c r="H76" i="194"/>
  <c r="L76" i="194" s="1"/>
  <c r="K75" i="194"/>
  <c r="J75" i="194"/>
  <c r="H75" i="194"/>
  <c r="K74" i="194"/>
  <c r="J74" i="194"/>
  <c r="H74" i="194"/>
  <c r="L74" i="194" s="1"/>
  <c r="K73" i="194"/>
  <c r="J73" i="194"/>
  <c r="H73" i="194"/>
  <c r="L73" i="194" s="1"/>
  <c r="K72" i="194"/>
  <c r="J72" i="194"/>
  <c r="H72" i="194"/>
  <c r="L72" i="194" s="1"/>
  <c r="K67" i="194"/>
  <c r="J67" i="194"/>
  <c r="H67" i="194"/>
  <c r="K66" i="194"/>
  <c r="J66" i="194"/>
  <c r="H66" i="194"/>
  <c r="L66" i="194" s="1"/>
  <c r="K65" i="194"/>
  <c r="J65" i="194"/>
  <c r="H65" i="194"/>
  <c r="L65" i="194" s="1"/>
  <c r="K64" i="194"/>
  <c r="K68" i="194" s="1"/>
  <c r="J64" i="194"/>
  <c r="H64" i="194"/>
  <c r="H39" i="194"/>
  <c r="J38" i="194"/>
  <c r="H38" i="194"/>
  <c r="L37" i="194"/>
  <c r="J37" i="194"/>
  <c r="H36" i="194"/>
  <c r="J35" i="194"/>
  <c r="H35" i="194"/>
  <c r="J34" i="194"/>
  <c r="H34" i="194"/>
  <c r="J24" i="194"/>
  <c r="H23" i="194"/>
  <c r="L22" i="194"/>
  <c r="J22" i="194"/>
  <c r="H22" i="194"/>
  <c r="J21" i="194"/>
  <c r="H21" i="194"/>
  <c r="H20" i="194"/>
  <c r="J19" i="194"/>
  <c r="H19" i="194"/>
  <c r="J17" i="194"/>
  <c r="K262" i="193"/>
  <c r="K261" i="193"/>
  <c r="J261" i="193"/>
  <c r="H261" i="193"/>
  <c r="K260" i="193"/>
  <c r="J260" i="193"/>
  <c r="J262" i="193" s="1"/>
  <c r="H260" i="193"/>
  <c r="K259" i="193"/>
  <c r="J259" i="193"/>
  <c r="H259" i="193"/>
  <c r="L259" i="193" s="1"/>
  <c r="K258" i="193"/>
  <c r="J258" i="193"/>
  <c r="H258" i="193"/>
  <c r="L258" i="193" s="1"/>
  <c r="K257" i="193"/>
  <c r="J257" i="193"/>
  <c r="H257" i="193"/>
  <c r="K256" i="193"/>
  <c r="J256" i="193"/>
  <c r="H256" i="193"/>
  <c r="K255" i="193"/>
  <c r="J255" i="193"/>
  <c r="H255" i="193"/>
  <c r="L255" i="193" s="1"/>
  <c r="K254" i="193"/>
  <c r="J254" i="193"/>
  <c r="H254" i="193"/>
  <c r="L254" i="193" s="1"/>
  <c r="K253" i="193"/>
  <c r="J253" i="193"/>
  <c r="H253" i="193"/>
  <c r="K252" i="193"/>
  <c r="J252" i="193"/>
  <c r="H252" i="193"/>
  <c r="K251" i="193"/>
  <c r="J251" i="193"/>
  <c r="H251" i="193"/>
  <c r="L251" i="193" s="1"/>
  <c r="K250" i="193"/>
  <c r="J250" i="193"/>
  <c r="H250" i="193"/>
  <c r="L250" i="193" s="1"/>
  <c r="K248" i="193"/>
  <c r="K247" i="193"/>
  <c r="J247" i="193"/>
  <c r="J38" i="193" s="1"/>
  <c r="H247" i="193"/>
  <c r="H38" i="193" s="1"/>
  <c r="K246" i="193"/>
  <c r="J246" i="193"/>
  <c r="H246" i="193"/>
  <c r="L246" i="193" s="1"/>
  <c r="K245" i="193"/>
  <c r="J245" i="193"/>
  <c r="H245" i="193"/>
  <c r="K244" i="193"/>
  <c r="J244" i="193"/>
  <c r="H244" i="193"/>
  <c r="K243" i="193"/>
  <c r="J243" i="193"/>
  <c r="H243" i="193"/>
  <c r="K242" i="193"/>
  <c r="J242" i="193"/>
  <c r="H242" i="193"/>
  <c r="L242" i="193" s="1"/>
  <c r="K241" i="193"/>
  <c r="J241" i="193"/>
  <c r="H241" i="193"/>
  <c r="K240" i="193"/>
  <c r="J240" i="193"/>
  <c r="H240" i="193"/>
  <c r="K239" i="193"/>
  <c r="J239" i="193"/>
  <c r="H239" i="193"/>
  <c r="K238" i="193"/>
  <c r="J238" i="193"/>
  <c r="H238" i="193"/>
  <c r="K237" i="193"/>
  <c r="J237" i="193"/>
  <c r="H237" i="193"/>
  <c r="K236" i="193"/>
  <c r="J236" i="193"/>
  <c r="H236" i="193"/>
  <c r="K234" i="193"/>
  <c r="K233" i="193"/>
  <c r="J233" i="193"/>
  <c r="H233" i="193"/>
  <c r="L233" i="193" s="1"/>
  <c r="L37" i="193" s="1"/>
  <c r="K232" i="193"/>
  <c r="J232" i="193"/>
  <c r="H232" i="193"/>
  <c r="K231" i="193"/>
  <c r="J231" i="193"/>
  <c r="H231" i="193"/>
  <c r="K230" i="193"/>
  <c r="J230" i="193"/>
  <c r="H230" i="193"/>
  <c r="K229" i="193"/>
  <c r="J229" i="193"/>
  <c r="H229" i="193"/>
  <c r="K228" i="193"/>
  <c r="J228" i="193"/>
  <c r="H228" i="193"/>
  <c r="L228" i="193" s="1"/>
  <c r="K227" i="193"/>
  <c r="J227" i="193"/>
  <c r="H227" i="193"/>
  <c r="K226" i="193"/>
  <c r="J226" i="193"/>
  <c r="H226" i="193"/>
  <c r="K225" i="193"/>
  <c r="J225" i="193"/>
  <c r="H225" i="193"/>
  <c r="K224" i="193"/>
  <c r="J224" i="193"/>
  <c r="H224" i="193"/>
  <c r="L224" i="193" s="1"/>
  <c r="K223" i="193"/>
  <c r="J223" i="193"/>
  <c r="H223" i="193"/>
  <c r="K222" i="193"/>
  <c r="J222" i="193"/>
  <c r="H222" i="193"/>
  <c r="K220" i="193"/>
  <c r="K219" i="193"/>
  <c r="J219" i="193"/>
  <c r="J36" i="193" s="1"/>
  <c r="H219" i="193"/>
  <c r="K218" i="193"/>
  <c r="J218" i="193"/>
  <c r="J21" i="193" s="1"/>
  <c r="J53" i="193" s="1"/>
  <c r="H218" i="193"/>
  <c r="H21" i="193" s="1"/>
  <c r="K217" i="193"/>
  <c r="J217" i="193"/>
  <c r="H217" i="193"/>
  <c r="K216" i="193"/>
  <c r="J216" i="193"/>
  <c r="H216" i="193"/>
  <c r="K215" i="193"/>
  <c r="J215" i="193"/>
  <c r="H215" i="193"/>
  <c r="K214" i="193"/>
  <c r="J214" i="193"/>
  <c r="H214" i="193"/>
  <c r="K213" i="193"/>
  <c r="J213" i="193"/>
  <c r="H213" i="193"/>
  <c r="K212" i="193"/>
  <c r="J212" i="193"/>
  <c r="H212" i="193"/>
  <c r="K211" i="193"/>
  <c r="J211" i="193"/>
  <c r="H211" i="193"/>
  <c r="K210" i="193"/>
  <c r="J210" i="193"/>
  <c r="H210" i="193"/>
  <c r="K209" i="193"/>
  <c r="J209" i="193"/>
  <c r="H209" i="193"/>
  <c r="K208" i="193"/>
  <c r="J208" i="193"/>
  <c r="H208" i="193"/>
  <c r="K206" i="193"/>
  <c r="K205" i="193"/>
  <c r="J205" i="193"/>
  <c r="H205" i="193"/>
  <c r="H35" i="193" s="1"/>
  <c r="K204" i="193"/>
  <c r="J204" i="193"/>
  <c r="J206" i="193" s="1"/>
  <c r="H204" i="193"/>
  <c r="K203" i="193"/>
  <c r="J203" i="193"/>
  <c r="H203" i="193"/>
  <c r="L203" i="193" s="1"/>
  <c r="K202" i="193"/>
  <c r="J202" i="193"/>
  <c r="H202" i="193"/>
  <c r="L202" i="193" s="1"/>
  <c r="K201" i="193"/>
  <c r="J201" i="193"/>
  <c r="H201" i="193"/>
  <c r="K200" i="193"/>
  <c r="J200" i="193"/>
  <c r="H200" i="193"/>
  <c r="K199" i="193"/>
  <c r="J199" i="193"/>
  <c r="H199" i="193"/>
  <c r="L199" i="193" s="1"/>
  <c r="K198" i="193"/>
  <c r="J198" i="193"/>
  <c r="H198" i="193"/>
  <c r="L198" i="193" s="1"/>
  <c r="K197" i="193"/>
  <c r="J197" i="193"/>
  <c r="H197" i="193"/>
  <c r="K196" i="193"/>
  <c r="J196" i="193"/>
  <c r="H196" i="193"/>
  <c r="K195" i="193"/>
  <c r="J195" i="193"/>
  <c r="H195" i="193"/>
  <c r="L195" i="193" s="1"/>
  <c r="K194" i="193"/>
  <c r="J194" i="193"/>
  <c r="H194" i="193"/>
  <c r="L194" i="193" s="1"/>
  <c r="K192" i="193"/>
  <c r="K191" i="193"/>
  <c r="J191" i="193"/>
  <c r="H191" i="193"/>
  <c r="K190" i="193"/>
  <c r="J190" i="193"/>
  <c r="H190" i="193"/>
  <c r="L190" i="193" s="1"/>
  <c r="K189" i="193"/>
  <c r="J189" i="193"/>
  <c r="H189" i="193"/>
  <c r="K188" i="193"/>
  <c r="J188" i="193"/>
  <c r="H188" i="193"/>
  <c r="K187" i="193"/>
  <c r="J187" i="193"/>
  <c r="H187" i="193"/>
  <c r="K186" i="193"/>
  <c r="J186" i="193"/>
  <c r="H186" i="193"/>
  <c r="K185" i="193"/>
  <c r="J185" i="193"/>
  <c r="H185" i="193"/>
  <c r="K184" i="193"/>
  <c r="J184" i="193"/>
  <c r="H184" i="193"/>
  <c r="K183" i="193"/>
  <c r="J183" i="193"/>
  <c r="H183" i="193"/>
  <c r="K182" i="193"/>
  <c r="J182" i="193"/>
  <c r="H182" i="193"/>
  <c r="K181" i="193"/>
  <c r="J181" i="193"/>
  <c r="H181" i="193"/>
  <c r="K180" i="193"/>
  <c r="J180" i="193"/>
  <c r="H180" i="193"/>
  <c r="K179" i="193"/>
  <c r="J179" i="193"/>
  <c r="H179" i="193"/>
  <c r="K178" i="193"/>
  <c r="J178" i="193"/>
  <c r="H178" i="193"/>
  <c r="L178" i="193" s="1"/>
  <c r="K177" i="193"/>
  <c r="J177" i="193"/>
  <c r="H177" i="193"/>
  <c r="K176" i="193"/>
  <c r="J176" i="193"/>
  <c r="H176" i="193"/>
  <c r="K175" i="193"/>
  <c r="J175" i="193"/>
  <c r="H175" i="193"/>
  <c r="K174" i="193"/>
  <c r="J174" i="193"/>
  <c r="H174" i="193"/>
  <c r="L174" i="193" s="1"/>
  <c r="K173" i="193"/>
  <c r="J173" i="193"/>
  <c r="H173" i="193"/>
  <c r="K172" i="193"/>
  <c r="J172" i="193"/>
  <c r="H172" i="193"/>
  <c r="L172" i="193" s="1"/>
  <c r="K171" i="193"/>
  <c r="J171" i="193"/>
  <c r="H171" i="193"/>
  <c r="L171" i="193" s="1"/>
  <c r="K170" i="193"/>
  <c r="J170" i="193"/>
  <c r="H170" i="193"/>
  <c r="L170" i="193" s="1"/>
  <c r="K169" i="193"/>
  <c r="J169" i="193"/>
  <c r="H169" i="193"/>
  <c r="K168" i="193"/>
  <c r="J168" i="193"/>
  <c r="H168" i="193"/>
  <c r="L168" i="193" s="1"/>
  <c r="K167" i="193"/>
  <c r="J167" i="193"/>
  <c r="H167" i="193"/>
  <c r="L167" i="193" s="1"/>
  <c r="K166" i="193"/>
  <c r="J166" i="193"/>
  <c r="H166" i="193"/>
  <c r="L166" i="193" s="1"/>
  <c r="K165" i="193"/>
  <c r="J165" i="193"/>
  <c r="H165" i="193"/>
  <c r="K164" i="193"/>
  <c r="J164" i="193"/>
  <c r="H164" i="193"/>
  <c r="L164" i="193" s="1"/>
  <c r="K163" i="193"/>
  <c r="J163" i="193"/>
  <c r="H163" i="193"/>
  <c r="L163" i="193" s="1"/>
  <c r="K162" i="193"/>
  <c r="J162" i="193"/>
  <c r="H162" i="193"/>
  <c r="L162" i="193" s="1"/>
  <c r="K161" i="193"/>
  <c r="J161" i="193"/>
  <c r="H161" i="193"/>
  <c r="K160" i="193"/>
  <c r="J160" i="193"/>
  <c r="H160" i="193"/>
  <c r="L160" i="193" s="1"/>
  <c r="K158" i="193"/>
  <c r="K157" i="193"/>
  <c r="J157" i="193"/>
  <c r="H157" i="193"/>
  <c r="H33" i="193" s="1"/>
  <c r="K156" i="193"/>
  <c r="J156" i="193"/>
  <c r="H156" i="193"/>
  <c r="K155" i="193"/>
  <c r="J155" i="193"/>
  <c r="H155" i="193"/>
  <c r="L155" i="193" s="1"/>
  <c r="K154" i="193"/>
  <c r="J154" i="193"/>
  <c r="H154" i="193"/>
  <c r="K153" i="193"/>
  <c r="J153" i="193"/>
  <c r="H153" i="193"/>
  <c r="L153" i="193" s="1"/>
  <c r="K152" i="193"/>
  <c r="J152" i="193"/>
  <c r="H152" i="193"/>
  <c r="L152" i="193" s="1"/>
  <c r="K151" i="193"/>
  <c r="J151" i="193"/>
  <c r="H151" i="193"/>
  <c r="L151" i="193" s="1"/>
  <c r="K150" i="193"/>
  <c r="J150" i="193"/>
  <c r="H150" i="193"/>
  <c r="K149" i="193"/>
  <c r="J149" i="193"/>
  <c r="H149" i="193"/>
  <c r="L149" i="193" s="1"/>
  <c r="K148" i="193"/>
  <c r="J148" i="193"/>
  <c r="H148" i="193"/>
  <c r="L148" i="193" s="1"/>
  <c r="K147" i="193"/>
  <c r="J147" i="193"/>
  <c r="H147" i="193"/>
  <c r="L147" i="193" s="1"/>
  <c r="K146" i="193"/>
  <c r="J146" i="193"/>
  <c r="H146" i="193"/>
  <c r="K145" i="193"/>
  <c r="J145" i="193"/>
  <c r="H145" i="193"/>
  <c r="L145" i="193" s="1"/>
  <c r="K144" i="193"/>
  <c r="J144" i="193"/>
  <c r="H144" i="193"/>
  <c r="L144" i="193" s="1"/>
  <c r="K143" i="193"/>
  <c r="J143" i="193"/>
  <c r="H143" i="193"/>
  <c r="L143" i="193" s="1"/>
  <c r="K142" i="193"/>
  <c r="J142" i="193"/>
  <c r="H142" i="193"/>
  <c r="K141" i="193"/>
  <c r="J141" i="193"/>
  <c r="H141" i="193"/>
  <c r="L141" i="193" s="1"/>
  <c r="K140" i="193"/>
  <c r="J140" i="193"/>
  <c r="H140" i="193"/>
  <c r="L140" i="193" s="1"/>
  <c r="K139" i="193"/>
  <c r="J139" i="193"/>
  <c r="H139" i="193"/>
  <c r="L139" i="193" s="1"/>
  <c r="K138" i="193"/>
  <c r="J138" i="193"/>
  <c r="H138" i="193"/>
  <c r="K137" i="193"/>
  <c r="J137" i="193"/>
  <c r="H137" i="193"/>
  <c r="L137" i="193" s="1"/>
  <c r="K136" i="193"/>
  <c r="J136" i="193"/>
  <c r="H136" i="193"/>
  <c r="L136" i="193" s="1"/>
  <c r="K135" i="193"/>
  <c r="J135" i="193"/>
  <c r="H135" i="193"/>
  <c r="L135" i="193" s="1"/>
  <c r="K134" i="193"/>
  <c r="J134" i="193"/>
  <c r="H134" i="193"/>
  <c r="K133" i="193"/>
  <c r="J133" i="193"/>
  <c r="H133" i="193"/>
  <c r="L133" i="193" s="1"/>
  <c r="K132" i="193"/>
  <c r="J132" i="193"/>
  <c r="H132" i="193"/>
  <c r="L132" i="193" s="1"/>
  <c r="K131" i="193"/>
  <c r="J131" i="193"/>
  <c r="H131" i="193"/>
  <c r="L131" i="193" s="1"/>
  <c r="K130" i="193"/>
  <c r="J130" i="193"/>
  <c r="H130" i="193"/>
  <c r="K129" i="193"/>
  <c r="J129" i="193"/>
  <c r="H129" i="193"/>
  <c r="L129" i="193" s="1"/>
  <c r="K128" i="193"/>
  <c r="J128" i="193"/>
  <c r="H128" i="193"/>
  <c r="L128" i="193" s="1"/>
  <c r="K127" i="193"/>
  <c r="J127" i="193"/>
  <c r="H127" i="193"/>
  <c r="L127" i="193" s="1"/>
  <c r="K126" i="193"/>
  <c r="J126" i="193"/>
  <c r="H126" i="193"/>
  <c r="K125" i="193"/>
  <c r="J125" i="193"/>
  <c r="H125" i="193"/>
  <c r="L125" i="193" s="1"/>
  <c r="K124" i="193"/>
  <c r="J124" i="193"/>
  <c r="H124" i="193"/>
  <c r="L124" i="193" s="1"/>
  <c r="K123" i="193"/>
  <c r="J123" i="193"/>
  <c r="H123" i="193"/>
  <c r="L123" i="193" s="1"/>
  <c r="K122" i="193"/>
  <c r="J122" i="193"/>
  <c r="H122" i="193"/>
  <c r="K121" i="193"/>
  <c r="J121" i="193"/>
  <c r="H121" i="193"/>
  <c r="L121" i="193" s="1"/>
  <c r="K120" i="193"/>
  <c r="J120" i="193"/>
  <c r="H120" i="193"/>
  <c r="L120" i="193" s="1"/>
  <c r="K119" i="193"/>
  <c r="J119" i="193"/>
  <c r="H119" i="193"/>
  <c r="L119" i="193" s="1"/>
  <c r="K118" i="193"/>
  <c r="J118" i="193"/>
  <c r="H118" i="193"/>
  <c r="K117" i="193"/>
  <c r="J117" i="193"/>
  <c r="H117" i="193"/>
  <c r="L117" i="193" s="1"/>
  <c r="K116" i="193"/>
  <c r="J116" i="193"/>
  <c r="H116" i="193"/>
  <c r="L116" i="193" s="1"/>
  <c r="K114" i="193"/>
  <c r="K113" i="193"/>
  <c r="J113" i="193"/>
  <c r="J32" i="193" s="1"/>
  <c r="H113" i="193"/>
  <c r="L113" i="193" s="1"/>
  <c r="L32" i="193" s="1"/>
  <c r="K112" i="193"/>
  <c r="J112" i="193"/>
  <c r="H112" i="193"/>
  <c r="K111" i="193"/>
  <c r="J111" i="193"/>
  <c r="H111" i="193"/>
  <c r="K110" i="193"/>
  <c r="J110" i="193"/>
  <c r="H110" i="193"/>
  <c r="K109" i="193"/>
  <c r="J109" i="193"/>
  <c r="H109" i="193"/>
  <c r="L109" i="193" s="1"/>
  <c r="K108" i="193"/>
  <c r="J108" i="193"/>
  <c r="H108" i="193"/>
  <c r="L108" i="193" s="1"/>
  <c r="K107" i="193"/>
  <c r="J107" i="193"/>
  <c r="H107" i="193"/>
  <c r="K106" i="193"/>
  <c r="J106" i="193"/>
  <c r="H106" i="193"/>
  <c r="K105" i="193"/>
  <c r="J105" i="193"/>
  <c r="H105" i="193"/>
  <c r="L105" i="193" s="1"/>
  <c r="K104" i="193"/>
  <c r="J104" i="193"/>
  <c r="H104" i="193"/>
  <c r="L104" i="193" s="1"/>
  <c r="K103" i="193"/>
  <c r="J103" i="193"/>
  <c r="H103" i="193"/>
  <c r="K102" i="193"/>
  <c r="J102" i="193"/>
  <c r="H102" i="193"/>
  <c r="K101" i="193"/>
  <c r="J101" i="193"/>
  <c r="H101" i="193"/>
  <c r="L101" i="193" s="1"/>
  <c r="K100" i="193"/>
  <c r="J100" i="193"/>
  <c r="H100" i="193"/>
  <c r="L100" i="193" s="1"/>
  <c r="K99" i="193"/>
  <c r="J99" i="193"/>
  <c r="H99" i="193"/>
  <c r="K98" i="193"/>
  <c r="J98" i="193"/>
  <c r="H98" i="193"/>
  <c r="K97" i="193"/>
  <c r="J97" i="193"/>
  <c r="H97" i="193"/>
  <c r="L97" i="193" s="1"/>
  <c r="K96" i="193"/>
  <c r="J96" i="193"/>
  <c r="H96" i="193"/>
  <c r="L96" i="193" s="1"/>
  <c r="K95" i="193"/>
  <c r="J95" i="193"/>
  <c r="H95" i="193"/>
  <c r="K94" i="193"/>
  <c r="J94" i="193"/>
  <c r="H94" i="193"/>
  <c r="K93" i="193"/>
  <c r="J93" i="193"/>
  <c r="H93" i="193"/>
  <c r="L93" i="193" s="1"/>
  <c r="K92" i="193"/>
  <c r="J92" i="193"/>
  <c r="H92" i="193"/>
  <c r="L92" i="193" s="1"/>
  <c r="K91" i="193"/>
  <c r="J91" i="193"/>
  <c r="H91" i="193"/>
  <c r="K90" i="193"/>
  <c r="J90" i="193"/>
  <c r="H90" i="193"/>
  <c r="K89" i="193"/>
  <c r="J89" i="193"/>
  <c r="H89" i="193"/>
  <c r="L89" i="193" s="1"/>
  <c r="K88" i="193"/>
  <c r="J88" i="193"/>
  <c r="H88" i="193"/>
  <c r="L88" i="193" s="1"/>
  <c r="K87" i="193"/>
  <c r="J87" i="193"/>
  <c r="H87" i="193"/>
  <c r="K86" i="193"/>
  <c r="J86" i="193"/>
  <c r="H86" i="193"/>
  <c r="K85" i="193"/>
  <c r="J85" i="193"/>
  <c r="H85" i="193"/>
  <c r="L85" i="193" s="1"/>
  <c r="K84" i="193"/>
  <c r="J84" i="193"/>
  <c r="H84" i="193"/>
  <c r="L84" i="193" s="1"/>
  <c r="K83" i="193"/>
  <c r="J83" i="193"/>
  <c r="H83" i="193"/>
  <c r="K82" i="193"/>
  <c r="J82" i="193"/>
  <c r="H82" i="193"/>
  <c r="K81" i="193"/>
  <c r="J81" i="193"/>
  <c r="H81" i="193"/>
  <c r="L81" i="193" s="1"/>
  <c r="K80" i="193"/>
  <c r="J80" i="193"/>
  <c r="H80" i="193"/>
  <c r="L80" i="193" s="1"/>
  <c r="K79" i="193"/>
  <c r="J79" i="193"/>
  <c r="H79" i="193"/>
  <c r="K78" i="193"/>
  <c r="J78" i="193"/>
  <c r="H78" i="193"/>
  <c r="K77" i="193"/>
  <c r="J77" i="193"/>
  <c r="H77" i="193"/>
  <c r="L77" i="193" s="1"/>
  <c r="K76" i="193"/>
  <c r="J76" i="193"/>
  <c r="H76" i="193"/>
  <c r="L76" i="193" s="1"/>
  <c r="K75" i="193"/>
  <c r="J75" i="193"/>
  <c r="H75" i="193"/>
  <c r="K74" i="193"/>
  <c r="J74" i="193"/>
  <c r="H74" i="193"/>
  <c r="K73" i="193"/>
  <c r="J73" i="193"/>
  <c r="H73" i="193"/>
  <c r="L73" i="193" s="1"/>
  <c r="K72" i="193"/>
  <c r="J72" i="193"/>
  <c r="H72" i="193"/>
  <c r="L72" i="193" s="1"/>
  <c r="K67" i="193"/>
  <c r="J67" i="193"/>
  <c r="H67" i="193"/>
  <c r="K66" i="193"/>
  <c r="J66" i="193"/>
  <c r="H66" i="193"/>
  <c r="K65" i="193"/>
  <c r="J65" i="193"/>
  <c r="H65" i="193"/>
  <c r="L65" i="193" s="1"/>
  <c r="K64" i="193"/>
  <c r="J64" i="193"/>
  <c r="H64" i="193"/>
  <c r="J39" i="193"/>
  <c r="H39" i="193"/>
  <c r="J37" i="193"/>
  <c r="H36" i="193"/>
  <c r="J35" i="193"/>
  <c r="J34" i="193"/>
  <c r="H34" i="193"/>
  <c r="J33" i="193"/>
  <c r="H24" i="193"/>
  <c r="L23" i="193"/>
  <c r="J23" i="193"/>
  <c r="H23" i="193"/>
  <c r="J22" i="193"/>
  <c r="H22" i="193"/>
  <c r="H20" i="193"/>
  <c r="L19" i="193"/>
  <c r="J19" i="193"/>
  <c r="J17" i="193"/>
  <c r="H17" i="193"/>
  <c r="H68" i="195" l="1"/>
  <c r="H14" i="195" s="1"/>
  <c r="I40" i="181" s="1"/>
  <c r="L64" i="195"/>
  <c r="J248" i="195"/>
  <c r="J23" i="195"/>
  <c r="J55" i="195" s="1"/>
  <c r="J158" i="193"/>
  <c r="J23" i="194"/>
  <c r="H68" i="194"/>
  <c r="J52" i="195"/>
  <c r="H158" i="193"/>
  <c r="J262" i="194"/>
  <c r="J68" i="195"/>
  <c r="J14" i="195" s="1"/>
  <c r="N40" i="181" s="1"/>
  <c r="X40" i="181" s="1"/>
  <c r="J24" i="193"/>
  <c r="J27" i="193" s="1"/>
  <c r="J29" i="193" s="1"/>
  <c r="J234" i="193"/>
  <c r="H37" i="193"/>
  <c r="L118" i="193"/>
  <c r="L122" i="193"/>
  <c r="L126" i="193"/>
  <c r="L130" i="193"/>
  <c r="L134" i="193"/>
  <c r="L138" i="193"/>
  <c r="L142" i="193"/>
  <c r="L146" i="193"/>
  <c r="L150" i="193"/>
  <c r="L154" i="193"/>
  <c r="L161" i="193"/>
  <c r="L165" i="193"/>
  <c r="L169" i="193"/>
  <c r="L173" i="193"/>
  <c r="L177" i="193"/>
  <c r="L181" i="193"/>
  <c r="L185" i="193"/>
  <c r="L189" i="193"/>
  <c r="J192" i="193"/>
  <c r="L237" i="193"/>
  <c r="L241" i="193"/>
  <c r="L245" i="193"/>
  <c r="J20" i="194"/>
  <c r="J54" i="194"/>
  <c r="H37" i="194"/>
  <c r="J68" i="194"/>
  <c r="L67" i="194"/>
  <c r="L75" i="194"/>
  <c r="L79" i="194"/>
  <c r="L83" i="194"/>
  <c r="L87" i="194"/>
  <c r="L91" i="194"/>
  <c r="L95" i="194"/>
  <c r="L99" i="194"/>
  <c r="L103" i="194"/>
  <c r="L107" i="194"/>
  <c r="L111" i="194"/>
  <c r="L118" i="194"/>
  <c r="L122" i="194"/>
  <c r="J234" i="194"/>
  <c r="H39" i="195"/>
  <c r="L65" i="195"/>
  <c r="L73" i="195"/>
  <c r="L77" i="195"/>
  <c r="L81" i="195"/>
  <c r="L85" i="195"/>
  <c r="L89" i="195"/>
  <c r="L93" i="195"/>
  <c r="L97" i="195"/>
  <c r="L101" i="195"/>
  <c r="L105" i="195"/>
  <c r="J206" i="195"/>
  <c r="J262" i="195"/>
  <c r="L125" i="194"/>
  <c r="L129" i="194"/>
  <c r="L133" i="194"/>
  <c r="L137" i="194"/>
  <c r="L141" i="194"/>
  <c r="L145" i="194"/>
  <c r="L149" i="194"/>
  <c r="L153" i="194"/>
  <c r="L173" i="194"/>
  <c r="L177" i="194"/>
  <c r="L181" i="194"/>
  <c r="L185" i="194"/>
  <c r="L189" i="194"/>
  <c r="H206" i="194"/>
  <c r="L109" i="195"/>
  <c r="L116" i="195"/>
  <c r="L120" i="195"/>
  <c r="L124" i="195"/>
  <c r="L128" i="195"/>
  <c r="L132" i="195"/>
  <c r="L136" i="195"/>
  <c r="L140" i="195"/>
  <c r="L144" i="195"/>
  <c r="L148" i="195"/>
  <c r="L152" i="195"/>
  <c r="L163" i="195"/>
  <c r="L167" i="195"/>
  <c r="L171" i="195"/>
  <c r="L175" i="195"/>
  <c r="L179" i="195"/>
  <c r="L183" i="195"/>
  <c r="L187" i="195"/>
  <c r="L194" i="195"/>
  <c r="L198" i="195"/>
  <c r="L202" i="195"/>
  <c r="L209" i="195"/>
  <c r="L213" i="195"/>
  <c r="L217" i="195"/>
  <c r="L224" i="195"/>
  <c r="L228" i="195"/>
  <c r="J49" i="194"/>
  <c r="H17" i="194"/>
  <c r="H27" i="194" s="1"/>
  <c r="H29" i="194" s="1"/>
  <c r="I34" i="181" s="1"/>
  <c r="J51" i="195"/>
  <c r="H42" i="195"/>
  <c r="H44" i="195" s="1"/>
  <c r="I42" i="181" s="1"/>
  <c r="H27" i="195"/>
  <c r="H29" i="195" s="1"/>
  <c r="I41" i="181" s="1"/>
  <c r="J42" i="195"/>
  <c r="J44" i="195" s="1"/>
  <c r="N42" i="181" s="1"/>
  <c r="X42" i="181" s="1"/>
  <c r="J53" i="195"/>
  <c r="L113" i="195"/>
  <c r="L32" i="195" s="1"/>
  <c r="L156" i="195"/>
  <c r="L18" i="195" s="1"/>
  <c r="L191" i="195"/>
  <c r="L34" i="195" s="1"/>
  <c r="L232" i="195"/>
  <c r="L22" i="195" s="1"/>
  <c r="J234" i="195"/>
  <c r="L247" i="195"/>
  <c r="L38" i="195" s="1"/>
  <c r="J50" i="195"/>
  <c r="J49" i="195"/>
  <c r="J192" i="195"/>
  <c r="H248" i="195"/>
  <c r="L248" i="195" s="1"/>
  <c r="L157" i="194"/>
  <c r="L33" i="194" s="1"/>
  <c r="L246" i="194"/>
  <c r="L23" i="194" s="1"/>
  <c r="L261" i="194"/>
  <c r="L39" i="194" s="1"/>
  <c r="L54" i="194"/>
  <c r="J53" i="194"/>
  <c r="J56" i="194"/>
  <c r="J52" i="194"/>
  <c r="J114" i="194"/>
  <c r="L190" i="194"/>
  <c r="L19" i="194" s="1"/>
  <c r="J51" i="194"/>
  <c r="J158" i="194"/>
  <c r="J220" i="194"/>
  <c r="J20" i="193"/>
  <c r="J220" i="193"/>
  <c r="J52" i="193"/>
  <c r="L232" i="193"/>
  <c r="L22" i="193" s="1"/>
  <c r="L54" i="193" s="1"/>
  <c r="L247" i="193"/>
  <c r="L38" i="193" s="1"/>
  <c r="H19" i="193"/>
  <c r="J51" i="193"/>
  <c r="H18" i="193"/>
  <c r="J18" i="193"/>
  <c r="J50" i="193" s="1"/>
  <c r="L157" i="193"/>
  <c r="L33" i="193" s="1"/>
  <c r="J114" i="193"/>
  <c r="H27" i="193"/>
  <c r="H29" i="193" s="1"/>
  <c r="K68" i="193"/>
  <c r="J55" i="193"/>
  <c r="H68" i="193"/>
  <c r="J42" i="193"/>
  <c r="J44" i="193" s="1"/>
  <c r="J49" i="193"/>
  <c r="J54" i="193"/>
  <c r="L55" i="193"/>
  <c r="J68" i="193"/>
  <c r="J14" i="193" s="1"/>
  <c r="L67" i="193"/>
  <c r="L75" i="193"/>
  <c r="L79" i="193"/>
  <c r="L83" i="193"/>
  <c r="L87" i="193"/>
  <c r="L91" i="193"/>
  <c r="L95" i="193"/>
  <c r="L99" i="193"/>
  <c r="L103" i="193"/>
  <c r="L107" i="193"/>
  <c r="L111" i="193"/>
  <c r="L156" i="193"/>
  <c r="L18" i="193" s="1"/>
  <c r="L50" i="193" s="1"/>
  <c r="L119" i="194"/>
  <c r="L123" i="194"/>
  <c r="L127" i="194"/>
  <c r="L131" i="194"/>
  <c r="L135" i="194"/>
  <c r="L139" i="194"/>
  <c r="L143" i="194"/>
  <c r="L147" i="194"/>
  <c r="L151" i="194"/>
  <c r="L155" i="194"/>
  <c r="L194" i="194"/>
  <c r="L198" i="194"/>
  <c r="L202" i="194"/>
  <c r="L238" i="194"/>
  <c r="L242" i="194"/>
  <c r="J158" i="195"/>
  <c r="L239" i="195"/>
  <c r="L243" i="195"/>
  <c r="L66" i="193"/>
  <c r="L74" i="193"/>
  <c r="L78" i="193"/>
  <c r="L82" i="193"/>
  <c r="L86" i="193"/>
  <c r="L90" i="193"/>
  <c r="L94" i="193"/>
  <c r="L98" i="193"/>
  <c r="L102" i="193"/>
  <c r="L106" i="193"/>
  <c r="L110" i="193"/>
  <c r="L158" i="193"/>
  <c r="L182" i="193"/>
  <c r="L186" i="193"/>
  <c r="L208" i="193"/>
  <c r="L212" i="193"/>
  <c r="L216" i="193"/>
  <c r="L111" i="195"/>
  <c r="J114" i="195"/>
  <c r="L118" i="195"/>
  <c r="L122" i="195"/>
  <c r="L126" i="195"/>
  <c r="L130" i="195"/>
  <c r="L134" i="195"/>
  <c r="L138" i="195"/>
  <c r="L142" i="195"/>
  <c r="L146" i="195"/>
  <c r="L150" i="195"/>
  <c r="L154" i="195"/>
  <c r="L161" i="195"/>
  <c r="L165" i="195"/>
  <c r="L169" i="195"/>
  <c r="L173" i="195"/>
  <c r="L177" i="195"/>
  <c r="L181" i="195"/>
  <c r="L185" i="195"/>
  <c r="L189" i="195"/>
  <c r="L250" i="195"/>
  <c r="L254" i="195"/>
  <c r="L258" i="195"/>
  <c r="L211" i="193"/>
  <c r="L215" i="193"/>
  <c r="L219" i="193"/>
  <c r="L36" i="193" s="1"/>
  <c r="L238" i="193"/>
  <c r="J248" i="193"/>
  <c r="L261" i="193"/>
  <c r="L39" i="193" s="1"/>
  <c r="J27" i="194"/>
  <c r="J29" i="194" s="1"/>
  <c r="N34" i="181" s="1"/>
  <c r="X34" i="181" s="1"/>
  <c r="J42" i="194"/>
  <c r="J44" i="194" s="1"/>
  <c r="N35" i="181" s="1"/>
  <c r="X35" i="181" s="1"/>
  <c r="L64" i="194"/>
  <c r="L68" i="194" s="1"/>
  <c r="L14" i="194" s="1"/>
  <c r="S33" i="181" s="1"/>
  <c r="L82" i="194"/>
  <c r="L86" i="194"/>
  <c r="L90" i="194"/>
  <c r="L94" i="194"/>
  <c r="L98" i="194"/>
  <c r="L102" i="194"/>
  <c r="L106" i="194"/>
  <c r="L110" i="194"/>
  <c r="J192" i="194"/>
  <c r="L117" i="195"/>
  <c r="L121" i="195"/>
  <c r="L125" i="195"/>
  <c r="L129" i="195"/>
  <c r="L133" i="195"/>
  <c r="L137" i="195"/>
  <c r="L141" i="195"/>
  <c r="L145" i="195"/>
  <c r="L149" i="195"/>
  <c r="L153" i="195"/>
  <c r="L157" i="195"/>
  <c r="L33" i="195" s="1"/>
  <c r="L160" i="195"/>
  <c r="L164" i="195"/>
  <c r="L168" i="195"/>
  <c r="L172" i="195"/>
  <c r="L196" i="195"/>
  <c r="L200" i="195"/>
  <c r="L204" i="195"/>
  <c r="L20" i="195" s="1"/>
  <c r="L211" i="195"/>
  <c r="L215" i="195"/>
  <c r="L219" i="195"/>
  <c r="L36" i="195" s="1"/>
  <c r="L222" i="195"/>
  <c r="L226" i="195"/>
  <c r="L230" i="195"/>
  <c r="L237" i="195"/>
  <c r="L241" i="195"/>
  <c r="L245" i="195"/>
  <c r="H114" i="193"/>
  <c r="L225" i="193"/>
  <c r="L229" i="193"/>
  <c r="L252" i="193"/>
  <c r="H54" i="194"/>
  <c r="L81" i="194"/>
  <c r="L85" i="194"/>
  <c r="L89" i="194"/>
  <c r="L93" i="194"/>
  <c r="L97" i="194"/>
  <c r="L101" i="194"/>
  <c r="L105" i="194"/>
  <c r="L109" i="194"/>
  <c r="L116" i="194"/>
  <c r="L120" i="194"/>
  <c r="L124" i="194"/>
  <c r="L128" i="194"/>
  <c r="L132" i="194"/>
  <c r="L136" i="194"/>
  <c r="L140" i="194"/>
  <c r="L144" i="194"/>
  <c r="L148" i="194"/>
  <c r="L152" i="194"/>
  <c r="H158" i="194"/>
  <c r="L211" i="194"/>
  <c r="L215" i="194"/>
  <c r="L219" i="194"/>
  <c r="L36" i="194" s="1"/>
  <c r="L250" i="194"/>
  <c r="L254" i="194"/>
  <c r="L258" i="194"/>
  <c r="L108" i="195"/>
  <c r="L112" i="195"/>
  <c r="L17" i="195" s="1"/>
  <c r="L110" i="195"/>
  <c r="H114" i="195"/>
  <c r="H158" i="195"/>
  <c r="L158" i="195" s="1"/>
  <c r="H192" i="195"/>
  <c r="L176" i="195"/>
  <c r="L180" i="195"/>
  <c r="L184" i="195"/>
  <c r="L188" i="195"/>
  <c r="L197" i="195"/>
  <c r="L201" i="195"/>
  <c r="L205" i="195"/>
  <c r="L35" i="195" s="1"/>
  <c r="L52" i="195" s="1"/>
  <c r="L210" i="195"/>
  <c r="L214" i="195"/>
  <c r="L218" i="195"/>
  <c r="L21" i="195" s="1"/>
  <c r="L223" i="195"/>
  <c r="L227" i="195"/>
  <c r="L231" i="195"/>
  <c r="L236" i="195"/>
  <c r="L240" i="195"/>
  <c r="L244" i="195"/>
  <c r="L253" i="195"/>
  <c r="L257" i="195"/>
  <c r="H234" i="195"/>
  <c r="L234" i="195" s="1"/>
  <c r="L260" i="195"/>
  <c r="L24" i="195" s="1"/>
  <c r="L56" i="195" s="1"/>
  <c r="H56" i="195" s="1"/>
  <c r="H262" i="195"/>
  <c r="L262" i="195" s="1"/>
  <c r="L174" i="195"/>
  <c r="L178" i="195"/>
  <c r="L182" i="195"/>
  <c r="L186" i="195"/>
  <c r="L190" i="195"/>
  <c r="L19" i="195" s="1"/>
  <c r="L51" i="195" s="1"/>
  <c r="H51" i="195" s="1"/>
  <c r="L195" i="195"/>
  <c r="L199" i="195"/>
  <c r="L203" i="195"/>
  <c r="L208" i="195"/>
  <c r="L212" i="195"/>
  <c r="L216" i="195"/>
  <c r="H220" i="195"/>
  <c r="L220" i="195" s="1"/>
  <c r="L225" i="195"/>
  <c r="L229" i="195"/>
  <c r="L233" i="195"/>
  <c r="L37" i="195" s="1"/>
  <c r="L54" i="195" s="1"/>
  <c r="H54" i="195" s="1"/>
  <c r="L238" i="195"/>
  <c r="L242" i="195"/>
  <c r="L246" i="195"/>
  <c r="L23" i="195" s="1"/>
  <c r="L251" i="195"/>
  <c r="L255" i="195"/>
  <c r="L259" i="195"/>
  <c r="H206" i="195"/>
  <c r="L206" i="195" s="1"/>
  <c r="J55" i="194"/>
  <c r="J50" i="194"/>
  <c r="H114" i="194"/>
  <c r="L113" i="194"/>
  <c r="L32" i="194" s="1"/>
  <c r="H32" i="194"/>
  <c r="H42" i="194" s="1"/>
  <c r="H44" i="194" s="1"/>
  <c r="I35" i="181" s="1"/>
  <c r="L176" i="194"/>
  <c r="L180" i="194"/>
  <c r="L184" i="194"/>
  <c r="L188" i="194"/>
  <c r="H192" i="194"/>
  <c r="L192" i="194" s="1"/>
  <c r="L197" i="194"/>
  <c r="L201" i="194"/>
  <c r="L205" i="194"/>
  <c r="L35" i="194" s="1"/>
  <c r="L210" i="194"/>
  <c r="L214" i="194"/>
  <c r="L218" i="194"/>
  <c r="L21" i="194" s="1"/>
  <c r="L53" i="194" s="1"/>
  <c r="H53" i="194" s="1"/>
  <c r="L223" i="194"/>
  <c r="L227" i="194"/>
  <c r="L231" i="194"/>
  <c r="L236" i="194"/>
  <c r="L240" i="194"/>
  <c r="L244" i="194"/>
  <c r="H248" i="194"/>
  <c r="L248" i="194" s="1"/>
  <c r="L253" i="194"/>
  <c r="L257" i="194"/>
  <c r="L175" i="194"/>
  <c r="L179" i="194"/>
  <c r="L183" i="194"/>
  <c r="L187" i="194"/>
  <c r="L191" i="194"/>
  <c r="L34" i="194" s="1"/>
  <c r="L51" i="194" s="1"/>
  <c r="H51" i="194" s="1"/>
  <c r="L196" i="194"/>
  <c r="L200" i="194"/>
  <c r="L204" i="194"/>
  <c r="L20" i="194" s="1"/>
  <c r="L52" i="194" s="1"/>
  <c r="L209" i="194"/>
  <c r="L213" i="194"/>
  <c r="L217" i="194"/>
  <c r="L222" i="194"/>
  <c r="L226" i="194"/>
  <c r="L230" i="194"/>
  <c r="H234" i="194"/>
  <c r="L234" i="194" s="1"/>
  <c r="L239" i="194"/>
  <c r="L243" i="194"/>
  <c r="L247" i="194"/>
  <c r="L38" i="194" s="1"/>
  <c r="L55" i="194" s="1"/>
  <c r="L252" i="194"/>
  <c r="L256" i="194"/>
  <c r="L260" i="194"/>
  <c r="L24" i="194" s="1"/>
  <c r="L56" i="194" s="1"/>
  <c r="H56" i="194" s="1"/>
  <c r="L156" i="194"/>
  <c r="L18" i="194" s="1"/>
  <c r="L50" i="194" s="1"/>
  <c r="L195" i="194"/>
  <c r="L199" i="194"/>
  <c r="L203" i="194"/>
  <c r="L208" i="194"/>
  <c r="L212" i="194"/>
  <c r="L216" i="194"/>
  <c r="H220" i="194"/>
  <c r="L220" i="194" s="1"/>
  <c r="L206" i="194"/>
  <c r="H262" i="194"/>
  <c r="L262" i="194" s="1"/>
  <c r="H50" i="193"/>
  <c r="H32" i="193"/>
  <c r="H42" i="193" s="1"/>
  <c r="H44" i="193" s="1"/>
  <c r="L176" i="193"/>
  <c r="L180" i="193"/>
  <c r="L184" i="193"/>
  <c r="L188" i="193"/>
  <c r="H192" i="193"/>
  <c r="L192" i="193" s="1"/>
  <c r="L197" i="193"/>
  <c r="L201" i="193"/>
  <c r="L205" i="193"/>
  <c r="L35" i="193" s="1"/>
  <c r="L210" i="193"/>
  <c r="L214" i="193"/>
  <c r="L218" i="193"/>
  <c r="L21" i="193" s="1"/>
  <c r="L223" i="193"/>
  <c r="L227" i="193"/>
  <c r="L231" i="193"/>
  <c r="L236" i="193"/>
  <c r="L240" i="193"/>
  <c r="L244" i="193"/>
  <c r="H248" i="193"/>
  <c r="L248" i="193" s="1"/>
  <c r="L253" i="193"/>
  <c r="L257" i="193"/>
  <c r="L175" i="193"/>
  <c r="L179" i="193"/>
  <c r="L183" i="193"/>
  <c r="L187" i="193"/>
  <c r="L191" i="193"/>
  <c r="L34" i="193" s="1"/>
  <c r="L51" i="193" s="1"/>
  <c r="L196" i="193"/>
  <c r="L200" i="193"/>
  <c r="L204" i="193"/>
  <c r="L20" i="193" s="1"/>
  <c r="L52" i="193" s="1"/>
  <c r="L209" i="193"/>
  <c r="L213" i="193"/>
  <c r="L217" i="193"/>
  <c r="L222" i="193"/>
  <c r="L226" i="193"/>
  <c r="L230" i="193"/>
  <c r="H234" i="193"/>
  <c r="L234" i="193" s="1"/>
  <c r="L239" i="193"/>
  <c r="L243" i="193"/>
  <c r="L256" i="193"/>
  <c r="L260" i="193"/>
  <c r="L24" i="193" s="1"/>
  <c r="H262" i="193"/>
  <c r="L262" i="193" s="1"/>
  <c r="L64" i="193"/>
  <c r="L68" i="193" s="1"/>
  <c r="L14" i="193" s="1"/>
  <c r="L112" i="193"/>
  <c r="L17" i="193" s="1"/>
  <c r="H220" i="193"/>
  <c r="L220" i="193" s="1"/>
  <c r="H206" i="193"/>
  <c r="L206" i="193" s="1"/>
  <c r="J14" i="194" l="1"/>
  <c r="N33" i="181" s="1"/>
  <c r="X33" i="181" s="1"/>
  <c r="X36" i="181" s="1"/>
  <c r="H51" i="193"/>
  <c r="H52" i="194"/>
  <c r="L192" i="195"/>
  <c r="L114" i="193"/>
  <c r="I33" i="181"/>
  <c r="L55" i="195"/>
  <c r="H55" i="195" s="1"/>
  <c r="H52" i="195"/>
  <c r="L158" i="194"/>
  <c r="L50" i="195"/>
  <c r="J27" i="195"/>
  <c r="J29" i="195" s="1"/>
  <c r="N41" i="181" s="1"/>
  <c r="X41" i="181" s="1"/>
  <c r="X43" i="181" s="1"/>
  <c r="J56" i="193"/>
  <c r="J59" i="193" s="1"/>
  <c r="J61" i="193" s="1"/>
  <c r="L68" i="195"/>
  <c r="L14" i="195" s="1"/>
  <c r="S40" i="181" s="1"/>
  <c r="H52" i="193"/>
  <c r="L53" i="195"/>
  <c r="H53" i="195" s="1"/>
  <c r="H46" i="195"/>
  <c r="I43" i="181" s="1"/>
  <c r="H55" i="193"/>
  <c r="H50" i="195"/>
  <c r="L114" i="194"/>
  <c r="L114" i="195"/>
  <c r="J59" i="195"/>
  <c r="J61" i="195" s="1"/>
  <c r="J46" i="195"/>
  <c r="N43" i="181" s="1"/>
  <c r="J59" i="194"/>
  <c r="J61" i="194" s="1"/>
  <c r="J46" i="194"/>
  <c r="N36" i="181" s="1"/>
  <c r="L56" i="193"/>
  <c r="H56" i="193" s="1"/>
  <c r="L53" i="193"/>
  <c r="H53" i="193" s="1"/>
  <c r="H54" i="193"/>
  <c r="L42" i="193"/>
  <c r="L44" i="193" s="1"/>
  <c r="H46" i="193"/>
  <c r="H46" i="194"/>
  <c r="I36" i="181" s="1"/>
  <c r="J46" i="193"/>
  <c r="L27" i="195"/>
  <c r="L29" i="195" s="1"/>
  <c r="L49" i="195"/>
  <c r="L42" i="195"/>
  <c r="L44" i="195" s="1"/>
  <c r="S42" i="181" s="1"/>
  <c r="H55" i="194"/>
  <c r="L27" i="194"/>
  <c r="L29" i="194" s="1"/>
  <c r="L49" i="194"/>
  <c r="L42" i="194"/>
  <c r="L44" i="194" s="1"/>
  <c r="S35" i="181" s="1"/>
  <c r="H50" i="194"/>
  <c r="L49" i="193"/>
  <c r="L27" i="193"/>
  <c r="L29" i="193" s="1"/>
  <c r="S23" i="181" l="1"/>
  <c r="L46" i="193"/>
  <c r="L46" i="194"/>
  <c r="S36" i="181" s="1"/>
  <c r="S34" i="181"/>
  <c r="L46" i="195"/>
  <c r="S43" i="181" s="1"/>
  <c r="S41" i="181"/>
  <c r="L59" i="195"/>
  <c r="L61" i="195" s="1"/>
  <c r="H49" i="195"/>
  <c r="H59" i="195" s="1"/>
  <c r="H61" i="195" s="1"/>
  <c r="L59" i="194"/>
  <c r="L61" i="194" s="1"/>
  <c r="H49" i="194"/>
  <c r="H59" i="194" s="1"/>
  <c r="H61" i="194" s="1"/>
  <c r="L59" i="193"/>
  <c r="L61" i="193" s="1"/>
  <c r="H49" i="193"/>
  <c r="H59" i="193" s="1"/>
  <c r="H61" i="193" s="1"/>
  <c r="J112" i="166" l="1"/>
  <c r="J17" i="166" s="1"/>
  <c r="H112" i="166"/>
  <c r="H17" i="166" s="1"/>
  <c r="H64" i="166"/>
  <c r="H65" i="166"/>
  <c r="K262" i="166" l="1"/>
  <c r="K261" i="166"/>
  <c r="J261" i="166"/>
  <c r="J39" i="166" s="1"/>
  <c r="H261" i="166"/>
  <c r="K260" i="166"/>
  <c r="J260" i="166"/>
  <c r="H260" i="166"/>
  <c r="H24" i="166" s="1"/>
  <c r="K259" i="166"/>
  <c r="J259" i="166"/>
  <c r="H259" i="166"/>
  <c r="L259" i="166" s="1"/>
  <c r="K258" i="166"/>
  <c r="J258" i="166"/>
  <c r="H258" i="166"/>
  <c r="K257" i="166"/>
  <c r="J257" i="166"/>
  <c r="H257" i="166"/>
  <c r="K256" i="166"/>
  <c r="J256" i="166"/>
  <c r="H256" i="166"/>
  <c r="K255" i="166"/>
  <c r="J255" i="166"/>
  <c r="H255" i="166"/>
  <c r="L255" i="166" s="1"/>
  <c r="K254" i="166"/>
  <c r="J254" i="166"/>
  <c r="H254" i="166"/>
  <c r="K253" i="166"/>
  <c r="J253" i="166"/>
  <c r="H253" i="166"/>
  <c r="K252" i="166"/>
  <c r="J252" i="166"/>
  <c r="H252" i="166"/>
  <c r="K251" i="166"/>
  <c r="J251" i="166"/>
  <c r="H251" i="166"/>
  <c r="L251" i="166" s="1"/>
  <c r="K250" i="166"/>
  <c r="J250" i="166"/>
  <c r="H250" i="166"/>
  <c r="K248" i="166"/>
  <c r="K247" i="166"/>
  <c r="J247" i="166"/>
  <c r="H247" i="166"/>
  <c r="H38" i="166" s="1"/>
  <c r="K246" i="166"/>
  <c r="J246" i="166"/>
  <c r="J23" i="166" s="1"/>
  <c r="H246" i="166"/>
  <c r="K245" i="166"/>
  <c r="J245" i="166"/>
  <c r="H245" i="166"/>
  <c r="K244" i="166"/>
  <c r="J244" i="166"/>
  <c r="H244" i="166"/>
  <c r="K243" i="166"/>
  <c r="J243" i="166"/>
  <c r="H243" i="166"/>
  <c r="K242" i="166"/>
  <c r="J242" i="166"/>
  <c r="H242" i="166"/>
  <c r="L242" i="166" s="1"/>
  <c r="K241" i="166"/>
  <c r="J241" i="166"/>
  <c r="H241" i="166"/>
  <c r="K240" i="166"/>
  <c r="J240" i="166"/>
  <c r="H240" i="166"/>
  <c r="K239" i="166"/>
  <c r="J239" i="166"/>
  <c r="H239" i="166"/>
  <c r="K238" i="166"/>
  <c r="J238" i="166"/>
  <c r="H238" i="166"/>
  <c r="L238" i="166" s="1"/>
  <c r="K237" i="166"/>
  <c r="J237" i="166"/>
  <c r="H237" i="166"/>
  <c r="K236" i="166"/>
  <c r="J236" i="166"/>
  <c r="H236" i="166"/>
  <c r="K234" i="166"/>
  <c r="J234" i="166"/>
  <c r="K233" i="166"/>
  <c r="J233" i="166"/>
  <c r="J37" i="166" s="1"/>
  <c r="H233" i="166"/>
  <c r="K232" i="166"/>
  <c r="J232" i="166"/>
  <c r="J22" i="166" s="1"/>
  <c r="H232" i="166"/>
  <c r="H22" i="166" s="1"/>
  <c r="K231" i="166"/>
  <c r="J231" i="166"/>
  <c r="H231" i="166"/>
  <c r="K230" i="166"/>
  <c r="J230" i="166"/>
  <c r="H230" i="166"/>
  <c r="K229" i="166"/>
  <c r="J229" i="166"/>
  <c r="H229" i="166"/>
  <c r="L229" i="166" s="1"/>
  <c r="K228" i="166"/>
  <c r="J228" i="166"/>
  <c r="H228" i="166"/>
  <c r="K227" i="166"/>
  <c r="J227" i="166"/>
  <c r="H227" i="166"/>
  <c r="K226" i="166"/>
  <c r="J226" i="166"/>
  <c r="H226" i="166"/>
  <c r="K225" i="166"/>
  <c r="J225" i="166"/>
  <c r="H225" i="166"/>
  <c r="L225" i="166" s="1"/>
  <c r="K224" i="166"/>
  <c r="J224" i="166"/>
  <c r="H224" i="166"/>
  <c r="K223" i="166"/>
  <c r="J223" i="166"/>
  <c r="H223" i="166"/>
  <c r="K222" i="166"/>
  <c r="J222" i="166"/>
  <c r="H222" i="166"/>
  <c r="K220" i="166"/>
  <c r="K219" i="166"/>
  <c r="J219" i="166"/>
  <c r="J36" i="166" s="1"/>
  <c r="H219" i="166"/>
  <c r="H36" i="166" s="1"/>
  <c r="K218" i="166"/>
  <c r="J218" i="166"/>
  <c r="H218" i="166"/>
  <c r="K217" i="166"/>
  <c r="J217" i="166"/>
  <c r="H217" i="166"/>
  <c r="K216" i="166"/>
  <c r="J216" i="166"/>
  <c r="H216" i="166"/>
  <c r="K215" i="166"/>
  <c r="J215" i="166"/>
  <c r="H215" i="166"/>
  <c r="K214" i="166"/>
  <c r="J214" i="166"/>
  <c r="H214" i="166"/>
  <c r="L214" i="166" s="1"/>
  <c r="K213" i="166"/>
  <c r="J213" i="166"/>
  <c r="H213" i="166"/>
  <c r="K212" i="166"/>
  <c r="J212" i="166"/>
  <c r="H212" i="166"/>
  <c r="K211" i="166"/>
  <c r="J211" i="166"/>
  <c r="H211" i="166"/>
  <c r="K210" i="166"/>
  <c r="J210" i="166"/>
  <c r="H210" i="166"/>
  <c r="L210" i="166" s="1"/>
  <c r="K209" i="166"/>
  <c r="J209" i="166"/>
  <c r="H209" i="166"/>
  <c r="K208" i="166"/>
  <c r="J208" i="166"/>
  <c r="H208" i="166"/>
  <c r="K206" i="166"/>
  <c r="K205" i="166"/>
  <c r="J205" i="166"/>
  <c r="J35" i="166" s="1"/>
  <c r="H205" i="166"/>
  <c r="K204" i="166"/>
  <c r="J204" i="166"/>
  <c r="H204" i="166"/>
  <c r="H20" i="166" s="1"/>
  <c r="K203" i="166"/>
  <c r="J203" i="166"/>
  <c r="H203" i="166"/>
  <c r="L203" i="166" s="1"/>
  <c r="K202" i="166"/>
  <c r="J202" i="166"/>
  <c r="H202" i="166"/>
  <c r="K201" i="166"/>
  <c r="J201" i="166"/>
  <c r="H201" i="166"/>
  <c r="K200" i="166"/>
  <c r="J200" i="166"/>
  <c r="H200" i="166"/>
  <c r="K199" i="166"/>
  <c r="J199" i="166"/>
  <c r="H199" i="166"/>
  <c r="L199" i="166" s="1"/>
  <c r="K198" i="166"/>
  <c r="J198" i="166"/>
  <c r="H198" i="166"/>
  <c r="K197" i="166"/>
  <c r="J197" i="166"/>
  <c r="H197" i="166"/>
  <c r="K196" i="166"/>
  <c r="J196" i="166"/>
  <c r="H196" i="166"/>
  <c r="K195" i="166"/>
  <c r="J195" i="166"/>
  <c r="H195" i="166"/>
  <c r="L195" i="166" s="1"/>
  <c r="K194" i="166"/>
  <c r="J194" i="166"/>
  <c r="H194" i="166"/>
  <c r="K192" i="166"/>
  <c r="K191" i="166"/>
  <c r="J191" i="166"/>
  <c r="H191" i="166"/>
  <c r="H34" i="166" s="1"/>
  <c r="K190" i="166"/>
  <c r="J190" i="166"/>
  <c r="J19" i="166" s="1"/>
  <c r="H190" i="166"/>
  <c r="K189" i="166"/>
  <c r="J189" i="166"/>
  <c r="H189" i="166"/>
  <c r="K188" i="166"/>
  <c r="J188" i="166"/>
  <c r="H188" i="166"/>
  <c r="L188" i="166" s="1"/>
  <c r="K187" i="166"/>
  <c r="J187" i="166"/>
  <c r="H187" i="166"/>
  <c r="K186" i="166"/>
  <c r="J186" i="166"/>
  <c r="H186" i="166"/>
  <c r="K185" i="166"/>
  <c r="J185" i="166"/>
  <c r="H185" i="166"/>
  <c r="K184" i="166"/>
  <c r="J184" i="166"/>
  <c r="H184" i="166"/>
  <c r="L184" i="166" s="1"/>
  <c r="K183" i="166"/>
  <c r="J183" i="166"/>
  <c r="H183" i="166"/>
  <c r="K182" i="166"/>
  <c r="J182" i="166"/>
  <c r="H182" i="166"/>
  <c r="K181" i="166"/>
  <c r="J181" i="166"/>
  <c r="H181" i="166"/>
  <c r="K180" i="166"/>
  <c r="J180" i="166"/>
  <c r="H180" i="166"/>
  <c r="L180" i="166" s="1"/>
  <c r="K179" i="166"/>
  <c r="J179" i="166"/>
  <c r="H179" i="166"/>
  <c r="K178" i="166"/>
  <c r="J178" i="166"/>
  <c r="H178" i="166"/>
  <c r="K177" i="166"/>
  <c r="J177" i="166"/>
  <c r="H177" i="166"/>
  <c r="K176" i="166"/>
  <c r="J176" i="166"/>
  <c r="H176" i="166"/>
  <c r="L176" i="166" s="1"/>
  <c r="K175" i="166"/>
  <c r="J175" i="166"/>
  <c r="H175" i="166"/>
  <c r="K174" i="166"/>
  <c r="J174" i="166"/>
  <c r="H174" i="166"/>
  <c r="K173" i="166"/>
  <c r="J173" i="166"/>
  <c r="H173" i="166"/>
  <c r="K172" i="166"/>
  <c r="J172" i="166"/>
  <c r="H172" i="166"/>
  <c r="L172" i="166" s="1"/>
  <c r="K171" i="166"/>
  <c r="J171" i="166"/>
  <c r="H171" i="166"/>
  <c r="L171" i="166" s="1"/>
  <c r="K170" i="166"/>
  <c r="J170" i="166"/>
  <c r="H170" i="166"/>
  <c r="K169" i="166"/>
  <c r="J169" i="166"/>
  <c r="H169" i="166"/>
  <c r="K168" i="166"/>
  <c r="J168" i="166"/>
  <c r="H168" i="166"/>
  <c r="L168" i="166" s="1"/>
  <c r="K167" i="166"/>
  <c r="J167" i="166"/>
  <c r="H167" i="166"/>
  <c r="K166" i="166"/>
  <c r="J166" i="166"/>
  <c r="H166" i="166"/>
  <c r="K165" i="166"/>
  <c r="J165" i="166"/>
  <c r="H165" i="166"/>
  <c r="K164" i="166"/>
  <c r="J164" i="166"/>
  <c r="H164" i="166"/>
  <c r="L164" i="166" s="1"/>
  <c r="K163" i="166"/>
  <c r="J163" i="166"/>
  <c r="H163" i="166"/>
  <c r="K162" i="166"/>
  <c r="J162" i="166"/>
  <c r="H162" i="166"/>
  <c r="K161" i="166"/>
  <c r="J161" i="166"/>
  <c r="H161" i="166"/>
  <c r="K160" i="166"/>
  <c r="J160" i="166"/>
  <c r="H160" i="166"/>
  <c r="L160" i="166" s="1"/>
  <c r="K158" i="166"/>
  <c r="K157" i="166"/>
  <c r="J157" i="166"/>
  <c r="J33" i="166" s="1"/>
  <c r="H157" i="166"/>
  <c r="H33" i="166" s="1"/>
  <c r="K156" i="166"/>
  <c r="J156" i="166"/>
  <c r="H156" i="166"/>
  <c r="L156" i="166" s="1"/>
  <c r="L18" i="166" s="1"/>
  <c r="K155" i="166"/>
  <c r="J155" i="166"/>
  <c r="H155" i="166"/>
  <c r="K154" i="166"/>
  <c r="J154" i="166"/>
  <c r="H154" i="166"/>
  <c r="K153" i="166"/>
  <c r="J153" i="166"/>
  <c r="H153" i="166"/>
  <c r="L153" i="166" s="1"/>
  <c r="K152" i="166"/>
  <c r="J152" i="166"/>
  <c r="H152" i="166"/>
  <c r="L152" i="166" s="1"/>
  <c r="K151" i="166"/>
  <c r="J151" i="166"/>
  <c r="H151" i="166"/>
  <c r="K150" i="166"/>
  <c r="J150" i="166"/>
  <c r="H150" i="166"/>
  <c r="K149" i="166"/>
  <c r="J149" i="166"/>
  <c r="H149" i="166"/>
  <c r="L149" i="166" s="1"/>
  <c r="K148" i="166"/>
  <c r="J148" i="166"/>
  <c r="H148" i="166"/>
  <c r="L148" i="166" s="1"/>
  <c r="K147" i="166"/>
  <c r="J147" i="166"/>
  <c r="H147" i="166"/>
  <c r="K146" i="166"/>
  <c r="J146" i="166"/>
  <c r="H146" i="166"/>
  <c r="K145" i="166"/>
  <c r="J145" i="166"/>
  <c r="H145" i="166"/>
  <c r="L145" i="166" s="1"/>
  <c r="K144" i="166"/>
  <c r="J144" i="166"/>
  <c r="H144" i="166"/>
  <c r="L144" i="166" s="1"/>
  <c r="K143" i="166"/>
  <c r="J143" i="166"/>
  <c r="H143" i="166"/>
  <c r="K142" i="166"/>
  <c r="J142" i="166"/>
  <c r="H142" i="166"/>
  <c r="K141" i="166"/>
  <c r="J141" i="166"/>
  <c r="H141" i="166"/>
  <c r="L141" i="166" s="1"/>
  <c r="K140" i="166"/>
  <c r="J140" i="166"/>
  <c r="H140" i="166"/>
  <c r="L140" i="166" s="1"/>
  <c r="K139" i="166"/>
  <c r="J139" i="166"/>
  <c r="H139" i="166"/>
  <c r="K138" i="166"/>
  <c r="J138" i="166"/>
  <c r="H138" i="166"/>
  <c r="K137" i="166"/>
  <c r="J137" i="166"/>
  <c r="H137" i="166"/>
  <c r="L137" i="166" s="1"/>
  <c r="K136" i="166"/>
  <c r="J136" i="166"/>
  <c r="H136" i="166"/>
  <c r="L136" i="166" s="1"/>
  <c r="K135" i="166"/>
  <c r="J135" i="166"/>
  <c r="H135" i="166"/>
  <c r="K134" i="166"/>
  <c r="J134" i="166"/>
  <c r="H134" i="166"/>
  <c r="K133" i="166"/>
  <c r="J133" i="166"/>
  <c r="H133" i="166"/>
  <c r="L133" i="166" s="1"/>
  <c r="K132" i="166"/>
  <c r="J132" i="166"/>
  <c r="H132" i="166"/>
  <c r="L132" i="166" s="1"/>
  <c r="K131" i="166"/>
  <c r="J131" i="166"/>
  <c r="H131" i="166"/>
  <c r="K130" i="166"/>
  <c r="J130" i="166"/>
  <c r="H130" i="166"/>
  <c r="K129" i="166"/>
  <c r="J129" i="166"/>
  <c r="H129" i="166"/>
  <c r="L129" i="166" s="1"/>
  <c r="K128" i="166"/>
  <c r="J128" i="166"/>
  <c r="H128" i="166"/>
  <c r="L128" i="166" s="1"/>
  <c r="K127" i="166"/>
  <c r="J127" i="166"/>
  <c r="H127" i="166"/>
  <c r="K126" i="166"/>
  <c r="J126" i="166"/>
  <c r="H126" i="166"/>
  <c r="K125" i="166"/>
  <c r="J125" i="166"/>
  <c r="H125" i="166"/>
  <c r="L125" i="166" s="1"/>
  <c r="K124" i="166"/>
  <c r="J124" i="166"/>
  <c r="H124" i="166"/>
  <c r="L124" i="166" s="1"/>
  <c r="K123" i="166"/>
  <c r="J123" i="166"/>
  <c r="H123" i="166"/>
  <c r="K122" i="166"/>
  <c r="J122" i="166"/>
  <c r="H122" i="166"/>
  <c r="K121" i="166"/>
  <c r="J121" i="166"/>
  <c r="H121" i="166"/>
  <c r="L121" i="166" s="1"/>
  <c r="K120" i="166"/>
  <c r="J120" i="166"/>
  <c r="H120" i="166"/>
  <c r="L120" i="166" s="1"/>
  <c r="K119" i="166"/>
  <c r="J119" i="166"/>
  <c r="H119" i="166"/>
  <c r="K118" i="166"/>
  <c r="J118" i="166"/>
  <c r="H118" i="166"/>
  <c r="K117" i="166"/>
  <c r="J117" i="166"/>
  <c r="H117" i="166"/>
  <c r="L117" i="166" s="1"/>
  <c r="K116" i="166"/>
  <c r="J116" i="166"/>
  <c r="H116" i="166"/>
  <c r="L116" i="166" s="1"/>
  <c r="K114" i="166"/>
  <c r="K113" i="166"/>
  <c r="J113" i="166"/>
  <c r="H113" i="166"/>
  <c r="H32" i="166" s="1"/>
  <c r="K112" i="166"/>
  <c r="L112" i="166"/>
  <c r="L17" i="166" s="1"/>
  <c r="K111" i="166"/>
  <c r="J111" i="166"/>
  <c r="H111" i="166"/>
  <c r="K110" i="166"/>
  <c r="J110" i="166"/>
  <c r="H110" i="166"/>
  <c r="K109" i="166"/>
  <c r="J109" i="166"/>
  <c r="H109" i="166"/>
  <c r="K108" i="166"/>
  <c r="J108" i="166"/>
  <c r="H108" i="166"/>
  <c r="K107" i="166"/>
  <c r="J107" i="166"/>
  <c r="H107" i="166"/>
  <c r="K106" i="166"/>
  <c r="J106" i="166"/>
  <c r="H106" i="166"/>
  <c r="K105" i="166"/>
  <c r="J105" i="166"/>
  <c r="H105" i="166"/>
  <c r="K104" i="166"/>
  <c r="J104" i="166"/>
  <c r="H104" i="166"/>
  <c r="K103" i="166"/>
  <c r="J103" i="166"/>
  <c r="H103" i="166"/>
  <c r="K102" i="166"/>
  <c r="J102" i="166"/>
  <c r="H102" i="166"/>
  <c r="K101" i="166"/>
  <c r="J101" i="166"/>
  <c r="H101" i="166"/>
  <c r="K100" i="166"/>
  <c r="J100" i="166"/>
  <c r="H100" i="166"/>
  <c r="K99" i="166"/>
  <c r="J99" i="166"/>
  <c r="H99" i="166"/>
  <c r="K98" i="166"/>
  <c r="J98" i="166"/>
  <c r="H98" i="166"/>
  <c r="K97" i="166"/>
  <c r="J97" i="166"/>
  <c r="H97" i="166"/>
  <c r="K96" i="166"/>
  <c r="J96" i="166"/>
  <c r="H96" i="166"/>
  <c r="K95" i="166"/>
  <c r="J95" i="166"/>
  <c r="H95" i="166"/>
  <c r="K94" i="166"/>
  <c r="J94" i="166"/>
  <c r="H94" i="166"/>
  <c r="K93" i="166"/>
  <c r="J93" i="166"/>
  <c r="H93" i="166"/>
  <c r="K92" i="166"/>
  <c r="J92" i="166"/>
  <c r="H92" i="166"/>
  <c r="K91" i="166"/>
  <c r="J91" i="166"/>
  <c r="H91" i="166"/>
  <c r="K90" i="166"/>
  <c r="J90" i="166"/>
  <c r="H90" i="166"/>
  <c r="K89" i="166"/>
  <c r="J89" i="166"/>
  <c r="H89" i="166"/>
  <c r="K88" i="166"/>
  <c r="J88" i="166"/>
  <c r="H88" i="166"/>
  <c r="K87" i="166"/>
  <c r="J87" i="166"/>
  <c r="H87" i="166"/>
  <c r="K86" i="166"/>
  <c r="J86" i="166"/>
  <c r="H86" i="166"/>
  <c r="K85" i="166"/>
  <c r="J85" i="166"/>
  <c r="H85" i="166"/>
  <c r="K84" i="166"/>
  <c r="J84" i="166"/>
  <c r="H84" i="166"/>
  <c r="K83" i="166"/>
  <c r="J83" i="166"/>
  <c r="H83" i="166"/>
  <c r="K82" i="166"/>
  <c r="J82" i="166"/>
  <c r="H82" i="166"/>
  <c r="K81" i="166"/>
  <c r="J81" i="166"/>
  <c r="H81" i="166"/>
  <c r="K80" i="166"/>
  <c r="J80" i="166"/>
  <c r="H80" i="166"/>
  <c r="K79" i="166"/>
  <c r="J79" i="166"/>
  <c r="H79" i="166"/>
  <c r="K78" i="166"/>
  <c r="J78" i="166"/>
  <c r="H78" i="166"/>
  <c r="K77" i="166"/>
  <c r="J77" i="166"/>
  <c r="H77" i="166"/>
  <c r="K76" i="166"/>
  <c r="J76" i="166"/>
  <c r="H76" i="166"/>
  <c r="K75" i="166"/>
  <c r="J75" i="166"/>
  <c r="H75" i="166"/>
  <c r="K74" i="166"/>
  <c r="J74" i="166"/>
  <c r="H74" i="166"/>
  <c r="K73" i="166"/>
  <c r="J73" i="166"/>
  <c r="H73" i="166"/>
  <c r="K72" i="166"/>
  <c r="J72" i="166"/>
  <c r="H72" i="166"/>
  <c r="K67" i="166"/>
  <c r="J67" i="166"/>
  <c r="H67" i="166"/>
  <c r="K66" i="166"/>
  <c r="J66" i="166"/>
  <c r="H66" i="166"/>
  <c r="K65" i="166"/>
  <c r="J65" i="166"/>
  <c r="L65" i="166" s="1"/>
  <c r="K64" i="166"/>
  <c r="J64" i="166"/>
  <c r="L64" i="166" s="1"/>
  <c r="H68" i="166"/>
  <c r="I11" i="181" l="1"/>
  <c r="L163" i="166"/>
  <c r="L167" i="166"/>
  <c r="L66" i="166"/>
  <c r="L74" i="166"/>
  <c r="L78" i="166"/>
  <c r="L82" i="166"/>
  <c r="L94" i="166"/>
  <c r="L98" i="166"/>
  <c r="L102" i="166"/>
  <c r="L106" i="166"/>
  <c r="L110" i="166"/>
  <c r="L119" i="166"/>
  <c r="L123" i="166"/>
  <c r="L127" i="166"/>
  <c r="L131" i="166"/>
  <c r="L135" i="166"/>
  <c r="L139" i="166"/>
  <c r="L143" i="166"/>
  <c r="L147" i="166"/>
  <c r="L151" i="166"/>
  <c r="L155" i="166"/>
  <c r="L162" i="166"/>
  <c r="L166" i="166"/>
  <c r="L170" i="166"/>
  <c r="K68" i="166"/>
  <c r="L86" i="166"/>
  <c r="L90" i="166"/>
  <c r="L118" i="166"/>
  <c r="L122" i="166"/>
  <c r="L126" i="166"/>
  <c r="L130" i="166"/>
  <c r="L134" i="166"/>
  <c r="L138" i="166"/>
  <c r="L142" i="166"/>
  <c r="L146" i="166"/>
  <c r="L150" i="166"/>
  <c r="L154" i="166"/>
  <c r="L161" i="166"/>
  <c r="L165" i="166"/>
  <c r="L169" i="166"/>
  <c r="L113" i="166"/>
  <c r="L32" i="166" s="1"/>
  <c r="L49" i="166" s="1"/>
  <c r="J32" i="166"/>
  <c r="J49" i="166" s="1"/>
  <c r="L80" i="166"/>
  <c r="L96" i="166"/>
  <c r="L104" i="166"/>
  <c r="J206" i="166"/>
  <c r="J20" i="166"/>
  <c r="L218" i="166"/>
  <c r="L21" i="166" s="1"/>
  <c r="H21" i="166"/>
  <c r="L246" i="166"/>
  <c r="L23" i="166" s="1"/>
  <c r="H23" i="166"/>
  <c r="J248" i="166"/>
  <c r="J38" i="166"/>
  <c r="L253" i="166"/>
  <c r="L257" i="166"/>
  <c r="L261" i="166"/>
  <c r="L39" i="166" s="1"/>
  <c r="H39" i="166"/>
  <c r="L101" i="166"/>
  <c r="H114" i="166"/>
  <c r="L72" i="166"/>
  <c r="L76" i="166"/>
  <c r="L84" i="166"/>
  <c r="L88" i="166"/>
  <c r="L92" i="166"/>
  <c r="L100" i="166"/>
  <c r="L108" i="166"/>
  <c r="L67" i="166"/>
  <c r="L75" i="166"/>
  <c r="L79" i="166"/>
  <c r="L83" i="166"/>
  <c r="L87" i="166"/>
  <c r="L91" i="166"/>
  <c r="L95" i="166"/>
  <c r="L99" i="166"/>
  <c r="L103" i="166"/>
  <c r="L107" i="166"/>
  <c r="L111" i="166"/>
  <c r="L157" i="166"/>
  <c r="L33" i="166" s="1"/>
  <c r="J220" i="166"/>
  <c r="J21" i="166"/>
  <c r="L233" i="166"/>
  <c r="L37" i="166" s="1"/>
  <c r="H37" i="166"/>
  <c r="H158" i="166"/>
  <c r="H18" i="166"/>
  <c r="L174" i="166"/>
  <c r="L178" i="166"/>
  <c r="L182" i="166"/>
  <c r="L186" i="166"/>
  <c r="L190" i="166"/>
  <c r="L19" i="166" s="1"/>
  <c r="H19" i="166"/>
  <c r="J192" i="166"/>
  <c r="J34" i="166"/>
  <c r="L197" i="166"/>
  <c r="L201" i="166"/>
  <c r="L205" i="166"/>
  <c r="L35" i="166" s="1"/>
  <c r="H35" i="166"/>
  <c r="L208" i="166"/>
  <c r="L212" i="166"/>
  <c r="L216" i="166"/>
  <c r="H220" i="166"/>
  <c r="L220" i="166" s="1"/>
  <c r="L236" i="166"/>
  <c r="L240" i="166"/>
  <c r="L244" i="166"/>
  <c r="J262" i="166"/>
  <c r="J24" i="166"/>
  <c r="L73" i="166"/>
  <c r="L77" i="166"/>
  <c r="L81" i="166"/>
  <c r="L85" i="166"/>
  <c r="L89" i="166"/>
  <c r="L93" i="166"/>
  <c r="L97" i="166"/>
  <c r="L105" i="166"/>
  <c r="L109" i="166"/>
  <c r="J158" i="166"/>
  <c r="L158" i="166" s="1"/>
  <c r="J18" i="166"/>
  <c r="L223" i="166"/>
  <c r="L227" i="166"/>
  <c r="L231" i="166"/>
  <c r="L68" i="166"/>
  <c r="L14" i="166" s="1"/>
  <c r="J114" i="166"/>
  <c r="L175" i="166"/>
  <c r="L179" i="166"/>
  <c r="L183" i="166"/>
  <c r="L187" i="166"/>
  <c r="L191" i="166"/>
  <c r="L34" i="166" s="1"/>
  <c r="L196" i="166"/>
  <c r="L200" i="166"/>
  <c r="L204" i="166"/>
  <c r="L20" i="166" s="1"/>
  <c r="L209" i="166"/>
  <c r="L213" i="166"/>
  <c r="L217" i="166"/>
  <c r="L222" i="166"/>
  <c r="L226" i="166"/>
  <c r="L230" i="166"/>
  <c r="H234" i="166"/>
  <c r="L234" i="166" s="1"/>
  <c r="L239" i="166"/>
  <c r="L243" i="166"/>
  <c r="L247" i="166"/>
  <c r="L38" i="166" s="1"/>
  <c r="L252" i="166"/>
  <c r="L256" i="166"/>
  <c r="L260" i="166"/>
  <c r="L24" i="166" s="1"/>
  <c r="J68" i="166"/>
  <c r="J14" i="166" s="1"/>
  <c r="N11" i="181" s="1"/>
  <c r="L173" i="166"/>
  <c r="L177" i="166"/>
  <c r="L181" i="166"/>
  <c r="L185" i="166"/>
  <c r="L189" i="166"/>
  <c r="L194" i="166"/>
  <c r="L198" i="166"/>
  <c r="L202" i="166"/>
  <c r="H206" i="166"/>
  <c r="L206" i="166" s="1"/>
  <c r="L211" i="166"/>
  <c r="L215" i="166"/>
  <c r="L219" i="166"/>
  <c r="L36" i="166" s="1"/>
  <c r="L224" i="166"/>
  <c r="L228" i="166"/>
  <c r="L232" i="166"/>
  <c r="L22" i="166" s="1"/>
  <c r="L237" i="166"/>
  <c r="L241" i="166"/>
  <c r="L245" i="166"/>
  <c r="L250" i="166"/>
  <c r="L254" i="166"/>
  <c r="L258" i="166"/>
  <c r="H262" i="166"/>
  <c r="H192" i="166"/>
  <c r="L192" i="166" s="1"/>
  <c r="H248" i="166"/>
  <c r="L248" i="166" s="1"/>
  <c r="H49" i="166" l="1"/>
  <c r="L50" i="202"/>
  <c r="N23" i="181"/>
  <c r="X23" i="181" s="1"/>
  <c r="I23" i="181"/>
  <c r="AJ11" i="181" s="1"/>
  <c r="P50" i="202"/>
  <c r="H50" i="202"/>
  <c r="L262" i="166"/>
  <c r="H42" i="166"/>
  <c r="L114" i="166"/>
  <c r="AK11" i="181"/>
  <c r="L27" i="166"/>
  <c r="L29" i="166" s="1"/>
  <c r="J42" i="166"/>
  <c r="J27" i="166"/>
  <c r="J29" i="166" s="1"/>
  <c r="H27" i="166"/>
  <c r="H29" i="166" s="1"/>
  <c r="L42" i="166"/>
  <c r="X11" i="181" l="1"/>
  <c r="S12" i="181"/>
  <c r="S24" i="181" s="1"/>
  <c r="AL12" i="181" s="1"/>
  <c r="I12" i="181"/>
  <c r="K195" i="203" s="1"/>
  <c r="N12" i="181"/>
  <c r="K198" i="203" s="1"/>
  <c r="AL11" i="181"/>
  <c r="J91" i="174"/>
  <c r="D91" i="174"/>
  <c r="L51" i="202" l="1"/>
  <c r="N24" i="181"/>
  <c r="K207" i="203" s="1"/>
  <c r="H51" i="202"/>
  <c r="I24" i="181"/>
  <c r="K204" i="203" s="1"/>
  <c r="P51" i="202"/>
  <c r="X24" i="181" l="1"/>
  <c r="K210" i="203" s="1"/>
  <c r="J92" i="174"/>
  <c r="AK12" i="181"/>
  <c r="D92" i="174"/>
  <c r="AJ12" i="181"/>
  <c r="S91" i="174"/>
  <c r="L56" i="166"/>
  <c r="J56" i="166"/>
  <c r="L55" i="166"/>
  <c r="J55" i="166"/>
  <c r="L54" i="166"/>
  <c r="J54" i="166"/>
  <c r="L53" i="166"/>
  <c r="J53" i="166"/>
  <c r="L52" i="166"/>
  <c r="J52" i="166"/>
  <c r="L51" i="166"/>
  <c r="J51" i="166"/>
  <c r="L50" i="166"/>
  <c r="J50" i="166"/>
  <c r="L44" i="166"/>
  <c r="J44" i="166"/>
  <c r="H44" i="166"/>
  <c r="X12" i="181" l="1"/>
  <c r="K201" i="203" s="1"/>
  <c r="S13" i="181"/>
  <c r="S25" i="181" s="1"/>
  <c r="AL13" i="181" s="1"/>
  <c r="I13" i="181"/>
  <c r="K196" i="203" s="1"/>
  <c r="N13" i="181"/>
  <c r="K199" i="203" s="1"/>
  <c r="L59" i="166"/>
  <c r="L61" i="166" s="1"/>
  <c r="H51" i="166"/>
  <c r="H53" i="166"/>
  <c r="H55" i="166"/>
  <c r="H50" i="166"/>
  <c r="H52" i="166"/>
  <c r="H54" i="166"/>
  <c r="H56" i="166"/>
  <c r="J59" i="166"/>
  <c r="J61" i="166" s="1"/>
  <c r="L46" i="166"/>
  <c r="J46" i="166"/>
  <c r="N14" i="181" s="1"/>
  <c r="H46" i="166"/>
  <c r="I14" i="181" s="1"/>
  <c r="S14" i="181" l="1"/>
  <c r="S26" i="181" s="1"/>
  <c r="H53" i="202"/>
  <c r="B59" i="202" s="1"/>
  <c r="I26" i="181"/>
  <c r="AJ14" i="181" s="1"/>
  <c r="L52" i="202"/>
  <c r="N25" i="181"/>
  <c r="K208" i="203" s="1"/>
  <c r="L53" i="202"/>
  <c r="N26" i="181"/>
  <c r="H52" i="202"/>
  <c r="I25" i="181"/>
  <c r="K205" i="203" s="1"/>
  <c r="H54" i="202"/>
  <c r="P52" i="202"/>
  <c r="H59" i="166"/>
  <c r="H61" i="166" s="1"/>
  <c r="S92" i="174"/>
  <c r="P28" i="181" l="1"/>
  <c r="S28" i="181" s="1"/>
  <c r="P53" i="202"/>
  <c r="P54" i="202" s="1"/>
  <c r="D94" i="174"/>
  <c r="D93" i="174"/>
  <c r="AJ13" i="181"/>
  <c r="X25" i="181"/>
  <c r="J93" i="174"/>
  <c r="AK13" i="181"/>
  <c r="AK14" i="181"/>
  <c r="L54" i="202"/>
  <c r="M59" i="174"/>
  <c r="AL14" i="181"/>
  <c r="P17" i="181"/>
  <c r="S16" i="181" s="1"/>
  <c r="J94" i="174"/>
  <c r="S93" i="174" l="1"/>
  <c r="K211" i="203"/>
  <c r="X13" i="181"/>
  <c r="X26" i="181"/>
  <c r="S94" i="174" s="1"/>
  <c r="M57" i="174"/>
  <c r="X14" i="181" l="1"/>
  <c r="K202" i="203"/>
  <c r="BO73" i="202"/>
  <c r="CD73" i="202"/>
  <c r="CM73" i="202"/>
</calcChain>
</file>

<file path=xl/comments1.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2.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3.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comments4.xml><?xml version="1.0" encoding="utf-8"?>
<comments xmlns="http://schemas.openxmlformats.org/spreadsheetml/2006/main">
  <authors>
    <author>清水 敬子</author>
  </authors>
  <commentList>
    <comment ref="C71" authorId="0">
      <text>
        <r>
          <rPr>
            <sz val="10"/>
            <color indexed="81"/>
            <rFont val="ＭＳ Ｐゴシック"/>
            <family val="3"/>
            <charset val="128"/>
          </rPr>
          <t>（集計）に入力した名称を記入</t>
        </r>
      </text>
    </comment>
    <comment ref="B72" authorId="0">
      <text>
        <r>
          <rPr>
            <sz val="10"/>
            <color indexed="81"/>
            <rFont val="ＭＳ Ｐゴシック"/>
            <family val="3"/>
            <charset val="128"/>
          </rPr>
          <t>プルダウンで選択する</t>
        </r>
      </text>
    </comment>
    <comment ref="C115" authorId="0">
      <text>
        <r>
          <rPr>
            <sz val="10"/>
            <color indexed="81"/>
            <rFont val="ＭＳ Ｐゴシック"/>
            <family val="3"/>
            <charset val="128"/>
          </rPr>
          <t>（集計）に入力した名称を記入</t>
        </r>
      </text>
    </comment>
    <comment ref="C159" authorId="0">
      <text>
        <r>
          <rPr>
            <sz val="10"/>
            <color indexed="81"/>
            <rFont val="ＭＳ Ｐゴシック"/>
            <family val="3"/>
            <charset val="128"/>
          </rPr>
          <t>（集計）に入力した名称を記入</t>
        </r>
      </text>
    </comment>
    <comment ref="C193" authorId="0">
      <text>
        <r>
          <rPr>
            <sz val="10"/>
            <color indexed="81"/>
            <rFont val="ＭＳ Ｐゴシック"/>
            <family val="3"/>
            <charset val="128"/>
          </rPr>
          <t>（集計）に入力した名称を記入</t>
        </r>
      </text>
    </comment>
    <comment ref="C207" authorId="0">
      <text>
        <r>
          <rPr>
            <sz val="10"/>
            <color indexed="81"/>
            <rFont val="ＭＳ Ｐゴシック"/>
            <family val="3"/>
            <charset val="128"/>
          </rPr>
          <t>（集計）に入力した名称を記入</t>
        </r>
      </text>
    </comment>
  </commentList>
</comments>
</file>

<file path=xl/sharedStrings.xml><?xml version="1.0" encoding="utf-8"?>
<sst xmlns="http://schemas.openxmlformats.org/spreadsheetml/2006/main" count="4193" uniqueCount="1857">
  <si>
    <t>備考</t>
    <rPh sb="0" eb="2">
      <t>ビコウ</t>
    </rPh>
    <phoneticPr fontId="13"/>
  </si>
  <si>
    <t>　一般社団法人 環境共創イニシアチブ</t>
    <rPh sb="1" eb="3">
      <t>イッパン</t>
    </rPh>
    <rPh sb="3" eb="5">
      <t>シャダン</t>
    </rPh>
    <rPh sb="5" eb="7">
      <t>ホウジン</t>
    </rPh>
    <rPh sb="8" eb="10">
      <t>カンキョウ</t>
    </rPh>
    <rPh sb="10" eb="11">
      <t>トモ</t>
    </rPh>
    <rPh sb="11" eb="12">
      <t>キズ</t>
    </rPh>
    <phoneticPr fontId="13"/>
  </si>
  <si>
    <t>補助事業の名称</t>
    <rPh sb="0" eb="2">
      <t>ホジョ</t>
    </rPh>
    <rPh sb="2" eb="4">
      <t>ジギョウ</t>
    </rPh>
    <rPh sb="5" eb="7">
      <t>メイショウ</t>
    </rPh>
    <phoneticPr fontId="13"/>
  </si>
  <si>
    <t>記</t>
    <rPh sb="0" eb="1">
      <t>キ</t>
    </rPh>
    <phoneticPr fontId="13"/>
  </si>
  <si>
    <t>建物所有者</t>
    <rPh sb="0" eb="2">
      <t>タテモノ</t>
    </rPh>
    <rPh sb="2" eb="5">
      <t>ショユウシャ</t>
    </rPh>
    <phoneticPr fontId="13"/>
  </si>
  <si>
    <t>受任者</t>
    <rPh sb="0" eb="2">
      <t>ジュニン</t>
    </rPh>
    <rPh sb="2" eb="3">
      <t>シャ</t>
    </rPh>
    <phoneticPr fontId="13"/>
  </si>
  <si>
    <t>委任者</t>
    <rPh sb="0" eb="3">
      <t>イニンシャ</t>
    </rPh>
    <phoneticPr fontId="13"/>
  </si>
  <si>
    <t>以上</t>
    <rPh sb="0" eb="2">
      <t>イジョウ</t>
    </rPh>
    <phoneticPr fontId="13"/>
  </si>
  <si>
    <t>日</t>
    <rPh sb="0" eb="1">
      <t>ニチ</t>
    </rPh>
    <phoneticPr fontId="13"/>
  </si>
  <si>
    <t>交付決定日</t>
    <rPh sb="0" eb="2">
      <t>コウフ</t>
    </rPh>
    <rPh sb="2" eb="4">
      <t>ケッテイ</t>
    </rPh>
    <rPh sb="4" eb="5">
      <t>ビ</t>
    </rPh>
    <phoneticPr fontId="13"/>
  </si>
  <si>
    <t>８月</t>
  </si>
  <si>
    <t>９月</t>
  </si>
  <si>
    <t>１０月</t>
  </si>
  <si>
    <t>１１月</t>
  </si>
  <si>
    <t>１２月</t>
  </si>
  <si>
    <t>１月</t>
  </si>
  <si>
    <t>２月</t>
  </si>
  <si>
    <t>合計</t>
    <rPh sb="0" eb="2">
      <t>ゴウケイ</t>
    </rPh>
    <phoneticPr fontId="13"/>
  </si>
  <si>
    <t>金額</t>
    <rPh sb="0" eb="2">
      <t>キンガク</t>
    </rPh>
    <phoneticPr fontId="13"/>
  </si>
  <si>
    <t>太陽光発電</t>
    <rPh sb="0" eb="3">
      <t>タイヨウコウ</t>
    </rPh>
    <rPh sb="3" eb="5">
      <t>ハツデン</t>
    </rPh>
    <phoneticPr fontId="13"/>
  </si>
  <si>
    <t>役職名</t>
    <rPh sb="0" eb="3">
      <t>ヤクショクメイ</t>
    </rPh>
    <phoneticPr fontId="13"/>
  </si>
  <si>
    <t>名称</t>
    <rPh sb="0" eb="2">
      <t>メイショウ</t>
    </rPh>
    <phoneticPr fontId="13"/>
  </si>
  <si>
    <t>交付申請時</t>
    <rPh sb="0" eb="2">
      <t>コウフ</t>
    </rPh>
    <rPh sb="2" eb="5">
      <t>シンセイジ</t>
    </rPh>
    <phoneticPr fontId="13"/>
  </si>
  <si>
    <t>単価</t>
    <rPh sb="0" eb="2">
      <t>タンカ</t>
    </rPh>
    <phoneticPr fontId="13"/>
  </si>
  <si>
    <t>数量</t>
    <rPh sb="0" eb="2">
      <t>スウリョウ</t>
    </rPh>
    <phoneticPr fontId="13"/>
  </si>
  <si>
    <t>単位</t>
    <rPh sb="0" eb="2">
      <t>タンイ</t>
    </rPh>
    <phoneticPr fontId="13"/>
  </si>
  <si>
    <t>式</t>
    <rPh sb="0" eb="1">
      <t>シキ</t>
    </rPh>
    <phoneticPr fontId="13"/>
  </si>
  <si>
    <t>（ネット・ゼロ・エネルギー・ビル実証事業）</t>
    <rPh sb="16" eb="18">
      <t>ジッショウ</t>
    </rPh>
    <rPh sb="18" eb="20">
      <t>ジギョウ</t>
    </rPh>
    <phoneticPr fontId="13"/>
  </si>
  <si>
    <t>設計</t>
    <rPh sb="0" eb="2">
      <t>セッケイ</t>
    </rPh>
    <phoneticPr fontId="13"/>
  </si>
  <si>
    <t>経費
区分</t>
    <rPh sb="0" eb="2">
      <t>ケイヒ</t>
    </rPh>
    <rPh sb="3" eb="5">
      <t>クブン</t>
    </rPh>
    <phoneticPr fontId="13"/>
  </si>
  <si>
    <t>設備</t>
    <rPh sb="0" eb="2">
      <t>セツビ</t>
    </rPh>
    <phoneticPr fontId="13"/>
  </si>
  <si>
    <t>型式</t>
    <rPh sb="0" eb="2">
      <t>カタシキ</t>
    </rPh>
    <phoneticPr fontId="13"/>
  </si>
  <si>
    <t>補助事業に要する経費</t>
    <rPh sb="0" eb="2">
      <t>ホジョ</t>
    </rPh>
    <rPh sb="2" eb="4">
      <t>ジギョウ</t>
    </rPh>
    <rPh sb="5" eb="6">
      <t>ヨウ</t>
    </rPh>
    <rPh sb="8" eb="10">
      <t>ケイヒ</t>
    </rPh>
    <phoneticPr fontId="13"/>
  </si>
  <si>
    <t>補助対象経費</t>
    <rPh sb="0" eb="2">
      <t>ホジョ</t>
    </rPh>
    <rPh sb="2" eb="4">
      <t>タイショウ</t>
    </rPh>
    <rPh sb="4" eb="6">
      <t>ケイヒ</t>
    </rPh>
    <phoneticPr fontId="13"/>
  </si>
  <si>
    <t>補助対象外経費</t>
    <rPh sb="0" eb="2">
      <t>ホジョ</t>
    </rPh>
    <rPh sb="2" eb="4">
      <t>タイショウ</t>
    </rPh>
    <rPh sb="4" eb="5">
      <t>ガイ</t>
    </rPh>
    <rPh sb="5" eb="7">
      <t>ケイヒ</t>
    </rPh>
    <phoneticPr fontId="13"/>
  </si>
  <si>
    <t>工事</t>
    <rPh sb="0" eb="2">
      <t>コウジ</t>
    </rPh>
    <phoneticPr fontId="13"/>
  </si>
  <si>
    <t>（集計）</t>
    <rPh sb="1" eb="3">
      <t>シュウケイ</t>
    </rPh>
    <phoneticPr fontId="13"/>
  </si>
  <si>
    <t>Ⅱ．設備費</t>
    <rPh sb="2" eb="4">
      <t>セツビ</t>
    </rPh>
    <rPh sb="4" eb="5">
      <t>ヒ</t>
    </rPh>
    <phoneticPr fontId="13"/>
  </si>
  <si>
    <t>設備費　</t>
    <rPh sb="0" eb="2">
      <t>セツビ</t>
    </rPh>
    <phoneticPr fontId="13"/>
  </si>
  <si>
    <t>小計</t>
    <rPh sb="0" eb="2">
      <t>ショウケイ</t>
    </rPh>
    <phoneticPr fontId="13"/>
  </si>
  <si>
    <t>Ⅲ．工事費</t>
    <rPh sb="2" eb="5">
      <t>コウジヒ</t>
    </rPh>
    <phoneticPr fontId="13"/>
  </si>
  <si>
    <t>工事費　</t>
    <rPh sb="0" eb="2">
      <t>コウジ</t>
    </rPh>
    <phoneticPr fontId="13"/>
  </si>
  <si>
    <t>工事費　</t>
    <rPh sb="0" eb="3">
      <t>コウジヒ</t>
    </rPh>
    <phoneticPr fontId="13"/>
  </si>
  <si>
    <t>総合計</t>
    <rPh sb="0" eb="3">
      <t>ソウゴウケイ</t>
    </rPh>
    <phoneticPr fontId="13"/>
  </si>
  <si>
    <t>設備・工事費（Ⅱ＋Ⅲ）</t>
    <rPh sb="0" eb="2">
      <t>セツビ</t>
    </rPh>
    <rPh sb="3" eb="6">
      <t>コウジヒ</t>
    </rPh>
    <phoneticPr fontId="13"/>
  </si>
  <si>
    <t>設備・工事費　</t>
    <rPh sb="0" eb="2">
      <t>セツビ</t>
    </rPh>
    <rPh sb="3" eb="6">
      <t>コウジヒ</t>
    </rPh>
    <phoneticPr fontId="13"/>
  </si>
  <si>
    <t>２．●●●●●●●●●</t>
  </si>
  <si>
    <t>１．●●●●●●●●●</t>
  </si>
  <si>
    <t>１．●●●●●●●●●</t>
    <phoneticPr fontId="13"/>
  </si>
  <si>
    <t>３．●●●●●●●●●</t>
  </si>
  <si>
    <t>３．●●●●●●●●●</t>
    <phoneticPr fontId="13"/>
  </si>
  <si>
    <t>４．●●●●●●●●●</t>
  </si>
  <si>
    <t>５．●●●●●●●●●</t>
  </si>
  <si>
    <t>６．●●●●●●●●●</t>
  </si>
  <si>
    <t>７．●●●●●●●●●</t>
  </si>
  <si>
    <t>８．●●●●●●●●●</t>
  </si>
  <si>
    <t>２．●●●●●●●●●</t>
    <phoneticPr fontId="13"/>
  </si>
  <si>
    <t xml:space="preserve"> </t>
    <phoneticPr fontId="13"/>
  </si>
  <si>
    <t>印</t>
    <rPh sb="0" eb="1">
      <t>イン</t>
    </rPh>
    <phoneticPr fontId="13"/>
  </si>
  <si>
    <t>１．補助事業の名称</t>
    <rPh sb="2" eb="4">
      <t>ホジョ</t>
    </rPh>
    <rPh sb="4" eb="6">
      <t>ジギョウ</t>
    </rPh>
    <rPh sb="7" eb="9">
      <t>メイショウ</t>
    </rPh>
    <phoneticPr fontId="13"/>
  </si>
  <si>
    <t>円</t>
    <rPh sb="0" eb="1">
      <t>エン</t>
    </rPh>
    <phoneticPr fontId="13"/>
  </si>
  <si>
    <t>交付決定通知を受けた後に本事業を開始することを了承している。</t>
    <rPh sb="7" eb="8">
      <t>ウ</t>
    </rPh>
    <rPh sb="23" eb="25">
      <t>リョウショウ</t>
    </rPh>
    <phoneticPr fontId="48"/>
  </si>
  <si>
    <t>本年度の交付決定は、翌年度以後の交付決定を保証するものではないことを了承している。</t>
    <rPh sb="0" eb="3">
      <t>ホンネンド</t>
    </rPh>
    <rPh sb="4" eb="6">
      <t>コウフ</t>
    </rPh>
    <rPh sb="6" eb="8">
      <t>ケッテイ</t>
    </rPh>
    <rPh sb="10" eb="13">
      <t>ヨクネンド</t>
    </rPh>
    <rPh sb="13" eb="15">
      <t>イゴ</t>
    </rPh>
    <rPh sb="16" eb="18">
      <t>コウフ</t>
    </rPh>
    <rPh sb="18" eb="20">
      <t>ケッテイ</t>
    </rPh>
    <rPh sb="21" eb="23">
      <t>ホショウ</t>
    </rPh>
    <rPh sb="34" eb="36">
      <t>リョウショウ</t>
    </rPh>
    <phoneticPr fontId="48"/>
  </si>
  <si>
    <t>※必ず申請者自身で内容をよく確認したうえで同意欄にチェックを入れてください。</t>
    <rPh sb="3" eb="6">
      <t>シンセイシャ</t>
    </rPh>
    <rPh sb="6" eb="8">
      <t>ジシン</t>
    </rPh>
    <rPh sb="9" eb="11">
      <t>ナイヨウ</t>
    </rPh>
    <rPh sb="14" eb="16">
      <t>カクニン</t>
    </rPh>
    <rPh sb="21" eb="24">
      <t>ドウイラン</t>
    </rPh>
    <rPh sb="30" eb="31">
      <t>イ</t>
    </rPh>
    <phoneticPr fontId="48"/>
  </si>
  <si>
    <t>印</t>
    <rPh sb="0" eb="1">
      <t>イン</t>
    </rPh>
    <phoneticPr fontId="48"/>
  </si>
  <si>
    <t>代表者等名</t>
    <rPh sb="0" eb="3">
      <t>ダイヒョウシャ</t>
    </rPh>
    <rPh sb="3" eb="4">
      <t>トウ</t>
    </rPh>
    <rPh sb="4" eb="5">
      <t>メイ</t>
    </rPh>
    <phoneticPr fontId="48"/>
  </si>
  <si>
    <t>（単位：円）</t>
    <rPh sb="1" eb="3">
      <t>タンイ</t>
    </rPh>
    <rPh sb="4" eb="5">
      <t>エン</t>
    </rPh>
    <phoneticPr fontId="13"/>
  </si>
  <si>
    <t>設計費</t>
    <rPh sb="0" eb="2">
      <t>セッケイ</t>
    </rPh>
    <rPh sb="2" eb="3">
      <t>ヒ</t>
    </rPh>
    <phoneticPr fontId="13"/>
  </si>
  <si>
    <t>合　  計</t>
  </si>
  <si>
    <t>※補助金額（補助対象経費区分ごと）は、小数点以下（１円未満）を切り捨てとする。</t>
    <rPh sb="1" eb="3">
      <t>ホジョ</t>
    </rPh>
    <rPh sb="3" eb="5">
      <t>キンガク</t>
    </rPh>
    <rPh sb="6" eb="8">
      <t>ホジョ</t>
    </rPh>
    <rPh sb="8" eb="10">
      <t>タイショウ</t>
    </rPh>
    <rPh sb="10" eb="12">
      <t>ケイヒ</t>
    </rPh>
    <rPh sb="12" eb="14">
      <t>クブン</t>
    </rPh>
    <rPh sb="19" eb="22">
      <t>ショウスウテン</t>
    </rPh>
    <rPh sb="22" eb="24">
      <t>イカ</t>
    </rPh>
    <rPh sb="26" eb="27">
      <t>エン</t>
    </rPh>
    <rPh sb="27" eb="29">
      <t>ミマン</t>
    </rPh>
    <rPh sb="31" eb="32">
      <t>キ</t>
    </rPh>
    <rPh sb="33" eb="34">
      <t>ス</t>
    </rPh>
    <phoneticPr fontId="13"/>
  </si>
  <si>
    <t>（備考）　用紙は日本工業規格Ａ4とし、縦位置とする。</t>
    <rPh sb="1" eb="3">
      <t>ビコウ</t>
    </rPh>
    <rPh sb="5" eb="7">
      <t>ヨウシ</t>
    </rPh>
    <rPh sb="8" eb="10">
      <t>ニホン</t>
    </rPh>
    <rPh sb="10" eb="12">
      <t>コウギョウ</t>
    </rPh>
    <rPh sb="12" eb="14">
      <t>キカク</t>
    </rPh>
    <rPh sb="19" eb="20">
      <t>タテ</t>
    </rPh>
    <rPh sb="20" eb="22">
      <t>イチ</t>
    </rPh>
    <phoneticPr fontId="13"/>
  </si>
  <si>
    <t>他の補助金名</t>
    <rPh sb="0" eb="6">
      <t>タホジョキンメイ</t>
    </rPh>
    <phoneticPr fontId="13"/>
  </si>
  <si>
    <t>申請者名</t>
    <rPh sb="0" eb="3">
      <t>シンセイシャ</t>
    </rPh>
    <rPh sb="3" eb="4">
      <t>メイ</t>
    </rPh>
    <phoneticPr fontId="13"/>
  </si>
  <si>
    <t>住    所</t>
    <rPh sb="0" eb="1">
      <t>ジュウ</t>
    </rPh>
    <rPh sb="5" eb="6">
      <t>トコロ</t>
    </rPh>
    <phoneticPr fontId="13"/>
  </si>
  <si>
    <t>〒</t>
    <phoneticPr fontId="13"/>
  </si>
  <si>
    <t>申請者の業務実績に関する事項</t>
    <rPh sb="0" eb="3">
      <t>シンセイシャ</t>
    </rPh>
    <rPh sb="4" eb="6">
      <t>ギョウム</t>
    </rPh>
    <rPh sb="6" eb="8">
      <t>ジッセキ</t>
    </rPh>
    <rPh sb="9" eb="10">
      <t>カン</t>
    </rPh>
    <rPh sb="12" eb="14">
      <t>ジコウ</t>
    </rPh>
    <phoneticPr fontId="13"/>
  </si>
  <si>
    <t>事業報告期間</t>
  </si>
  <si>
    <t>～</t>
    <phoneticPr fontId="13"/>
  </si>
  <si>
    <t>資産合計</t>
  </si>
  <si>
    <t>売上高</t>
    <rPh sb="0" eb="2">
      <t>ウリアゲ</t>
    </rPh>
    <rPh sb="2" eb="3">
      <t>ダカ</t>
    </rPh>
    <phoneticPr fontId="13"/>
  </si>
  <si>
    <t>負債合計</t>
  </si>
  <si>
    <t>経常利益</t>
    <rPh sb="0" eb="2">
      <t>ケイジョウ</t>
    </rPh>
    <rPh sb="2" eb="4">
      <t>リエキ</t>
    </rPh>
    <phoneticPr fontId="13"/>
  </si>
  <si>
    <t>純資産合計</t>
    <rPh sb="0" eb="3">
      <t>ジュンシサン</t>
    </rPh>
    <rPh sb="3" eb="5">
      <t>ゴウケイ</t>
    </rPh>
    <phoneticPr fontId="13"/>
  </si>
  <si>
    <t>当期純利益</t>
    <rPh sb="0" eb="2">
      <t>トウキ</t>
    </rPh>
    <rPh sb="2" eb="5">
      <t>ジュンリエキ</t>
    </rPh>
    <phoneticPr fontId="13"/>
  </si>
  <si>
    <t>携帯電話番号</t>
    <rPh sb="0" eb="2">
      <t>ケイタイ</t>
    </rPh>
    <rPh sb="2" eb="4">
      <t>デンワ</t>
    </rPh>
    <rPh sb="4" eb="6">
      <t>バンゴウ</t>
    </rPh>
    <phoneticPr fontId="13"/>
  </si>
  <si>
    <t>E-MAIL</t>
    <phoneticPr fontId="13"/>
  </si>
  <si>
    <t>設備費</t>
    <rPh sb="0" eb="2">
      <t>セツビ</t>
    </rPh>
    <rPh sb="2" eb="3">
      <t>ヒ</t>
    </rPh>
    <phoneticPr fontId="13"/>
  </si>
  <si>
    <t>工事費</t>
    <rPh sb="0" eb="2">
      <t>コウジ</t>
    </rPh>
    <rPh sb="2" eb="3">
      <t>ヒ</t>
    </rPh>
    <phoneticPr fontId="13"/>
  </si>
  <si>
    <t>１．申請者の詳細</t>
    <rPh sb="2" eb="5">
      <t>シンセイシャ</t>
    </rPh>
    <rPh sb="6" eb="8">
      <t>ショウサイ</t>
    </rPh>
    <phoneticPr fontId="13"/>
  </si>
  <si>
    <t>-</t>
    <phoneticPr fontId="13"/>
  </si>
  <si>
    <t>（別添1）</t>
    <rPh sb="1" eb="3">
      <t>ベッテン</t>
    </rPh>
    <phoneticPr fontId="13"/>
  </si>
  <si>
    <t>システム概念図</t>
    <rPh sb="4" eb="7">
      <t>ガイネンズ</t>
    </rPh>
    <phoneticPr fontId="13"/>
  </si>
  <si>
    <t>導入後</t>
    <rPh sb="2" eb="3">
      <t>ゴ</t>
    </rPh>
    <phoneticPr fontId="13"/>
  </si>
  <si>
    <t>（別添２）</t>
    <rPh sb="1" eb="3">
      <t>ベッテン</t>
    </rPh>
    <phoneticPr fontId="13"/>
  </si>
  <si>
    <t>代表者等名</t>
    <rPh sb="0" eb="2">
      <t>ダイヒョウ</t>
    </rPh>
    <rPh sb="2" eb="4">
      <t>シャナド</t>
    </rPh>
    <rPh sb="4" eb="5">
      <t>メイ</t>
    </rPh>
    <phoneticPr fontId="13"/>
  </si>
  <si>
    <t>　　代　表　理　事　　　赤池　　学　殿　</t>
    <rPh sb="2" eb="3">
      <t>ダイ</t>
    </rPh>
    <rPh sb="4" eb="5">
      <t>ヒョウ</t>
    </rPh>
    <rPh sb="6" eb="7">
      <t>リ</t>
    </rPh>
    <rPh sb="12" eb="14">
      <t>アカイケ</t>
    </rPh>
    <rPh sb="16" eb="17">
      <t>マナブ</t>
    </rPh>
    <rPh sb="18" eb="19">
      <t>トノ</t>
    </rPh>
    <phoneticPr fontId="13"/>
  </si>
  <si>
    <t>設備の設置者</t>
    <rPh sb="0" eb="2">
      <t>セツビ</t>
    </rPh>
    <rPh sb="3" eb="5">
      <t>セッチ</t>
    </rPh>
    <rPh sb="5" eb="6">
      <t>シャ</t>
    </rPh>
    <phoneticPr fontId="13"/>
  </si>
  <si>
    <t>設置される設備の概要</t>
    <rPh sb="0" eb="2">
      <t>セッチ</t>
    </rPh>
    <rPh sb="5" eb="7">
      <t>セツビ</t>
    </rPh>
    <rPh sb="8" eb="10">
      <t>ガイヨウ</t>
    </rPh>
    <phoneticPr fontId="13"/>
  </si>
  <si>
    <t>処分の制限を受ける期間（設備の法定耐用年数を記載する）</t>
    <rPh sb="16" eb="17">
      <t>サダ</t>
    </rPh>
    <phoneticPr fontId="13"/>
  </si>
  <si>
    <t>Ⅰ．設計費</t>
    <phoneticPr fontId="13"/>
  </si>
  <si>
    <t>１．●●●●●●●●●</t>
    <phoneticPr fontId="13"/>
  </si>
  <si>
    <t>１．●●●●●●●●●</t>
    <phoneticPr fontId="13"/>
  </si>
  <si>
    <t>３．●●●●●●●●●</t>
    <phoneticPr fontId="13"/>
  </si>
  <si>
    <t>設備・工事費　</t>
    <phoneticPr fontId="13"/>
  </si>
  <si>
    <t>　</t>
    <phoneticPr fontId="13"/>
  </si>
  <si>
    <t>申請者１</t>
    <rPh sb="0" eb="3">
      <t>シンセイシャ</t>
    </rPh>
    <phoneticPr fontId="48"/>
  </si>
  <si>
    <t>申請者２</t>
    <rPh sb="0" eb="3">
      <t>シンセイシャ</t>
    </rPh>
    <phoneticPr fontId="48"/>
  </si>
  <si>
    <t>申請者３</t>
    <rPh sb="0" eb="3">
      <t>シンセイシャ</t>
    </rPh>
    <phoneticPr fontId="48"/>
  </si>
  <si>
    <t>登録番号</t>
    <rPh sb="0" eb="2">
      <t>トウロク</t>
    </rPh>
    <rPh sb="2" eb="4">
      <t>バンゴウ</t>
    </rPh>
    <phoneticPr fontId="13"/>
  </si>
  <si>
    <t>　</t>
    <phoneticPr fontId="13"/>
  </si>
  <si>
    <t>　　　</t>
    <phoneticPr fontId="13"/>
  </si>
  <si>
    <t>　</t>
    <phoneticPr fontId="13"/>
  </si>
  <si>
    <t>プルダウン　選択肢</t>
    <rPh sb="6" eb="9">
      <t>センタクシ</t>
    </rPh>
    <phoneticPr fontId="13"/>
  </si>
  <si>
    <t>工事区分</t>
    <rPh sb="0" eb="2">
      <t>コウジ</t>
    </rPh>
    <rPh sb="2" eb="4">
      <t>クブン</t>
    </rPh>
    <phoneticPr fontId="13"/>
  </si>
  <si>
    <t>事業期間区分</t>
    <rPh sb="0" eb="2">
      <t>ジギョウ</t>
    </rPh>
    <rPh sb="2" eb="4">
      <t>キカン</t>
    </rPh>
    <rPh sb="4" eb="6">
      <t>クブン</t>
    </rPh>
    <phoneticPr fontId="13"/>
  </si>
  <si>
    <t>ＰＶ区分</t>
    <rPh sb="2" eb="4">
      <t>クブン</t>
    </rPh>
    <phoneticPr fontId="13"/>
  </si>
  <si>
    <t>用途　大分類</t>
    <rPh sb="0" eb="2">
      <t>ヨウト</t>
    </rPh>
    <rPh sb="3" eb="6">
      <t>ダイブンルイ</t>
    </rPh>
    <phoneticPr fontId="13"/>
  </si>
  <si>
    <t>用途　小分類</t>
    <rPh sb="0" eb="2">
      <t>ヨウト</t>
    </rPh>
    <rPh sb="3" eb="4">
      <t>ショウ</t>
    </rPh>
    <rPh sb="4" eb="6">
      <t>ブンルイ</t>
    </rPh>
    <phoneticPr fontId="13"/>
  </si>
  <si>
    <t>地域区分</t>
    <rPh sb="0" eb="2">
      <t>チイキ</t>
    </rPh>
    <rPh sb="2" eb="4">
      <t>クブン</t>
    </rPh>
    <phoneticPr fontId="13"/>
  </si>
  <si>
    <t>認証制度</t>
    <rPh sb="0" eb="2">
      <t>ニンショウ</t>
    </rPh>
    <rPh sb="2" eb="4">
      <t>セイド</t>
    </rPh>
    <phoneticPr fontId="13"/>
  </si>
  <si>
    <t>ＣＬＴ事業枠</t>
    <rPh sb="3" eb="5">
      <t>ジギョウ</t>
    </rPh>
    <rPh sb="5" eb="6">
      <t>ワク</t>
    </rPh>
    <phoneticPr fontId="13"/>
  </si>
  <si>
    <t>計算法</t>
    <rPh sb="0" eb="2">
      <t>ケイサン</t>
    </rPh>
    <rPh sb="2" eb="3">
      <t>ホウ</t>
    </rPh>
    <phoneticPr fontId="13"/>
  </si>
  <si>
    <t>構造</t>
    <rPh sb="0" eb="2">
      <t>コウゾウ</t>
    </rPh>
    <phoneticPr fontId="13"/>
  </si>
  <si>
    <t>システム制御技術　該当</t>
    <rPh sb="4" eb="6">
      <t>セイギョ</t>
    </rPh>
    <rPh sb="6" eb="8">
      <t>ギジュツ</t>
    </rPh>
    <rPh sb="9" eb="11">
      <t>ガイトウ</t>
    </rPh>
    <phoneticPr fontId="13"/>
  </si>
  <si>
    <t>ＺＥＢ実現に資する省エネ技術　設備・システム名</t>
    <rPh sb="3" eb="5">
      <t>ジツゲン</t>
    </rPh>
    <rPh sb="6" eb="7">
      <t>シ</t>
    </rPh>
    <rPh sb="9" eb="10">
      <t>ショウ</t>
    </rPh>
    <rPh sb="12" eb="14">
      <t>ギジュツ</t>
    </rPh>
    <rPh sb="15" eb="17">
      <t>セツビ</t>
    </rPh>
    <rPh sb="22" eb="23">
      <t>メイ</t>
    </rPh>
    <phoneticPr fontId="13"/>
  </si>
  <si>
    <t>工事区分</t>
    <rPh sb="0" eb="2">
      <t>コウジ</t>
    </rPh>
    <phoneticPr fontId="13"/>
  </si>
  <si>
    <t>建築物の
エネルギー特性</t>
    <rPh sb="0" eb="3">
      <t>ケンチクブツ</t>
    </rPh>
    <rPh sb="10" eb="12">
      <t>トクセイ</t>
    </rPh>
    <phoneticPr fontId="13"/>
  </si>
  <si>
    <t>新築</t>
    <rPh sb="0" eb="2">
      <t>シンチク</t>
    </rPh>
    <phoneticPr fontId="13"/>
  </si>
  <si>
    <t>事務所等</t>
    <rPh sb="0" eb="2">
      <t>ジム</t>
    </rPh>
    <rPh sb="2" eb="3">
      <t>ショ</t>
    </rPh>
    <rPh sb="3" eb="4">
      <t>トウ</t>
    </rPh>
    <phoneticPr fontId="13"/>
  </si>
  <si>
    <t>事務所</t>
    <rPh sb="0" eb="2">
      <t>ジム</t>
    </rPh>
    <rPh sb="2" eb="3">
      <t>ショ</t>
    </rPh>
    <phoneticPr fontId="13"/>
  </si>
  <si>
    <t>1地域</t>
    <rPh sb="1" eb="3">
      <t>チイキ</t>
    </rPh>
    <phoneticPr fontId="13"/>
  </si>
  <si>
    <t>取得なし</t>
    <rPh sb="0" eb="2">
      <t>シュトク</t>
    </rPh>
    <phoneticPr fontId="13"/>
  </si>
  <si>
    <t>Ｈ28年基準(WEBプログラム)</t>
    <rPh sb="3" eb="4">
      <t>ネン</t>
    </rPh>
    <rPh sb="4" eb="6">
      <t>キジュン</t>
    </rPh>
    <phoneticPr fontId="13"/>
  </si>
  <si>
    <t>SRC造</t>
    <rPh sb="3" eb="4">
      <t>ゾウ</t>
    </rPh>
    <phoneticPr fontId="13"/>
  </si>
  <si>
    <t>増改築</t>
    <rPh sb="0" eb="1">
      <t>ゾウ</t>
    </rPh>
    <rPh sb="1" eb="3">
      <t>カイチク</t>
    </rPh>
    <phoneticPr fontId="13"/>
  </si>
  <si>
    <t>全量自家消費</t>
    <rPh sb="0" eb="2">
      <t>ゼンリョウ</t>
    </rPh>
    <rPh sb="2" eb="4">
      <t>ジカ</t>
    </rPh>
    <rPh sb="4" eb="6">
      <t>ショウヒ</t>
    </rPh>
    <phoneticPr fontId="13"/>
  </si>
  <si>
    <t>ホテル等</t>
    <rPh sb="3" eb="4">
      <t>トウ</t>
    </rPh>
    <phoneticPr fontId="13"/>
  </si>
  <si>
    <t>２地域</t>
    <rPh sb="1" eb="3">
      <t>チイキ</t>
    </rPh>
    <phoneticPr fontId="13"/>
  </si>
  <si>
    <t>BEST省エネツール</t>
    <rPh sb="4" eb="5">
      <t>ショウ</t>
    </rPh>
    <phoneticPr fontId="13"/>
  </si>
  <si>
    <t>RC造</t>
    <rPh sb="2" eb="3">
      <t>ゾウ</t>
    </rPh>
    <phoneticPr fontId="13"/>
  </si>
  <si>
    <t>病院等</t>
    <rPh sb="0" eb="2">
      <t>ビョウイン</t>
    </rPh>
    <rPh sb="2" eb="3">
      <t>トウ</t>
    </rPh>
    <phoneticPr fontId="13"/>
  </si>
  <si>
    <t>旅館</t>
    <rPh sb="0" eb="2">
      <t>リョカン</t>
    </rPh>
    <phoneticPr fontId="13"/>
  </si>
  <si>
    <t>３地域</t>
    <rPh sb="1" eb="3">
      <t>チイキ</t>
    </rPh>
    <phoneticPr fontId="13"/>
  </si>
  <si>
    <t>S造</t>
    <rPh sb="1" eb="2">
      <t>ゾウ</t>
    </rPh>
    <phoneticPr fontId="13"/>
  </si>
  <si>
    <t>百貨店等</t>
    <rPh sb="0" eb="3">
      <t>ヒャッカテン</t>
    </rPh>
    <rPh sb="3" eb="4">
      <t>トウ</t>
    </rPh>
    <phoneticPr fontId="13"/>
  </si>
  <si>
    <t>病院</t>
    <rPh sb="0" eb="2">
      <t>ビョウイン</t>
    </rPh>
    <phoneticPr fontId="13"/>
  </si>
  <si>
    <t>４地域</t>
    <rPh sb="1" eb="3">
      <t>チイキ</t>
    </rPh>
    <phoneticPr fontId="13"/>
  </si>
  <si>
    <t>木造（ＣＬＴ）</t>
    <rPh sb="0" eb="2">
      <t>モクゾウ</t>
    </rPh>
    <phoneticPr fontId="13"/>
  </si>
  <si>
    <t>学校等</t>
    <rPh sb="0" eb="2">
      <t>ガッコウ</t>
    </rPh>
    <rPh sb="2" eb="3">
      <t>トウ</t>
    </rPh>
    <phoneticPr fontId="13"/>
  </si>
  <si>
    <t>老人ホーム</t>
    <rPh sb="0" eb="2">
      <t>ロウジン</t>
    </rPh>
    <phoneticPr fontId="13"/>
  </si>
  <si>
    <t>５地域</t>
    <rPh sb="1" eb="3">
      <t>チイキ</t>
    </rPh>
    <phoneticPr fontId="13"/>
  </si>
  <si>
    <t>ＣＬＴ使用部位</t>
    <rPh sb="3" eb="5">
      <t>シヨウ</t>
    </rPh>
    <rPh sb="5" eb="7">
      <t>ブイ</t>
    </rPh>
    <phoneticPr fontId="13"/>
  </si>
  <si>
    <t>ＺＥＢプランナーの関与</t>
    <rPh sb="9" eb="11">
      <t>カンヨ</t>
    </rPh>
    <phoneticPr fontId="13"/>
  </si>
  <si>
    <t>設備・システム名</t>
    <rPh sb="0" eb="2">
      <t>セツビ</t>
    </rPh>
    <rPh sb="7" eb="8">
      <t>メイ</t>
    </rPh>
    <phoneticPr fontId="13"/>
  </si>
  <si>
    <t>方式等</t>
    <rPh sb="0" eb="2">
      <t>ホウシキ</t>
    </rPh>
    <rPh sb="2" eb="3">
      <t>トウ</t>
    </rPh>
    <phoneticPr fontId="13"/>
  </si>
  <si>
    <t>ＺＥＢ実現の
コンセプト</t>
    <rPh sb="3" eb="5">
      <t>ジツゲン</t>
    </rPh>
    <phoneticPr fontId="13"/>
  </si>
  <si>
    <t>集会場等</t>
    <rPh sb="0" eb="3">
      <t>シュウカイジョウ</t>
    </rPh>
    <rPh sb="3" eb="4">
      <t>トウ</t>
    </rPh>
    <phoneticPr fontId="13"/>
  </si>
  <si>
    <t>福祉ホーム</t>
    <rPh sb="0" eb="2">
      <t>フクシ</t>
    </rPh>
    <phoneticPr fontId="13"/>
  </si>
  <si>
    <t>６地域</t>
    <rPh sb="1" eb="3">
      <t>チイキ</t>
    </rPh>
    <phoneticPr fontId="13"/>
  </si>
  <si>
    <t>複合用途</t>
    <rPh sb="0" eb="2">
      <t>フクゴウ</t>
    </rPh>
    <rPh sb="2" eb="4">
      <t>ヨウト</t>
    </rPh>
    <phoneticPr fontId="13"/>
  </si>
  <si>
    <t>百貨店</t>
    <rPh sb="0" eb="3">
      <t>ヒャッカテン</t>
    </rPh>
    <phoneticPr fontId="13"/>
  </si>
  <si>
    <t>７地域</t>
    <rPh sb="1" eb="3">
      <t>チイキ</t>
    </rPh>
    <phoneticPr fontId="13"/>
  </si>
  <si>
    <t>壁</t>
    <rPh sb="0" eb="1">
      <t>カベ</t>
    </rPh>
    <phoneticPr fontId="13"/>
  </si>
  <si>
    <t>高性能空調機</t>
    <rPh sb="0" eb="3">
      <t>コウセイノウ</t>
    </rPh>
    <rPh sb="3" eb="6">
      <t>クウチョウキ</t>
    </rPh>
    <phoneticPr fontId="13"/>
  </si>
  <si>
    <t>８地域</t>
    <rPh sb="1" eb="3">
      <t>チイキ</t>
    </rPh>
    <phoneticPr fontId="13"/>
  </si>
  <si>
    <t>柱</t>
    <rPh sb="0" eb="1">
      <t>ハシラ</t>
    </rPh>
    <phoneticPr fontId="13"/>
  </si>
  <si>
    <t>高性能熱源機</t>
    <rPh sb="0" eb="3">
      <t>コウセイノウ</t>
    </rPh>
    <rPh sb="3" eb="5">
      <t>ネツゲン</t>
    </rPh>
    <rPh sb="5" eb="6">
      <t>キ</t>
    </rPh>
    <phoneticPr fontId="13"/>
  </si>
  <si>
    <t>小学校</t>
    <rPh sb="0" eb="3">
      <t>ショウガッコウ</t>
    </rPh>
    <phoneticPr fontId="13"/>
  </si>
  <si>
    <t>高性能搬送機</t>
    <rPh sb="0" eb="3">
      <t>コウセイノウ</t>
    </rPh>
    <rPh sb="3" eb="5">
      <t>ハンソウ</t>
    </rPh>
    <rPh sb="5" eb="6">
      <t>キ</t>
    </rPh>
    <phoneticPr fontId="13"/>
  </si>
  <si>
    <t>名　　　称</t>
    <rPh sb="0" eb="1">
      <t>ナ</t>
    </rPh>
    <rPh sb="4" eb="5">
      <t>ショウ</t>
    </rPh>
    <phoneticPr fontId="13"/>
  </si>
  <si>
    <t>用　　　途</t>
    <rPh sb="0" eb="1">
      <t>ヨウ</t>
    </rPh>
    <rPh sb="4" eb="5">
      <t>ト</t>
    </rPh>
    <phoneticPr fontId="13"/>
  </si>
  <si>
    <t>床版</t>
    <rPh sb="0" eb="1">
      <t>ユカ</t>
    </rPh>
    <rPh sb="1" eb="2">
      <t>ハン</t>
    </rPh>
    <phoneticPr fontId="13"/>
  </si>
  <si>
    <t>建築面積</t>
    <rPh sb="0" eb="2">
      <t>ケンチク</t>
    </rPh>
    <rPh sb="2" eb="4">
      <t>メンセキ</t>
    </rPh>
    <phoneticPr fontId="13"/>
  </si>
  <si>
    <t>中学校</t>
    <rPh sb="0" eb="3">
      <t>チュウガッコウ</t>
    </rPh>
    <phoneticPr fontId="13"/>
  </si>
  <si>
    <t>屋根版</t>
    <rPh sb="0" eb="2">
      <t>ヤネ</t>
    </rPh>
    <rPh sb="2" eb="3">
      <t>ハン</t>
    </rPh>
    <phoneticPr fontId="13"/>
  </si>
  <si>
    <t>地下</t>
    <rPh sb="0" eb="2">
      <t>チカ</t>
    </rPh>
    <phoneticPr fontId="13"/>
  </si>
  <si>
    <t>階</t>
    <rPh sb="0" eb="1">
      <t>カイ</t>
    </rPh>
    <phoneticPr fontId="13"/>
  </si>
  <si>
    <t>地上</t>
    <rPh sb="0" eb="2">
      <t>チジョウ</t>
    </rPh>
    <phoneticPr fontId="13"/>
  </si>
  <si>
    <t>義務教育学校</t>
    <rPh sb="0" eb="2">
      <t>ギム</t>
    </rPh>
    <rPh sb="2" eb="4">
      <t>キョウイク</t>
    </rPh>
    <rPh sb="4" eb="6">
      <t>ガッコウ</t>
    </rPh>
    <phoneticPr fontId="13"/>
  </si>
  <si>
    <t>年</t>
    <rPh sb="0" eb="1">
      <t>ネン</t>
    </rPh>
    <phoneticPr fontId="13"/>
  </si>
  <si>
    <t>省エネ項目</t>
    <rPh sb="0" eb="1">
      <t>ショウ</t>
    </rPh>
    <rPh sb="3" eb="5">
      <t>コウモク</t>
    </rPh>
    <phoneticPr fontId="13"/>
  </si>
  <si>
    <t>システム概要（能力・性能・規模・他）</t>
    <rPh sb="4" eb="6">
      <t>ガイヨウ</t>
    </rPh>
    <rPh sb="7" eb="9">
      <t>ノウリョク</t>
    </rPh>
    <rPh sb="10" eb="12">
      <t>セイノウ</t>
    </rPh>
    <rPh sb="13" eb="15">
      <t>キボ</t>
    </rPh>
    <rPh sb="16" eb="17">
      <t>タ</t>
    </rPh>
    <phoneticPr fontId="13"/>
  </si>
  <si>
    <t>新既</t>
    <rPh sb="0" eb="1">
      <t>シン</t>
    </rPh>
    <rPh sb="1" eb="2">
      <t>キ</t>
    </rPh>
    <phoneticPr fontId="13"/>
  </si>
  <si>
    <t>補助</t>
    <rPh sb="0" eb="2">
      <t>ホジョ</t>
    </rPh>
    <phoneticPr fontId="13"/>
  </si>
  <si>
    <t>高等学校</t>
    <rPh sb="0" eb="2">
      <t>コウトウ</t>
    </rPh>
    <rPh sb="2" eb="4">
      <t>ガッコウ</t>
    </rPh>
    <phoneticPr fontId="13"/>
  </si>
  <si>
    <t>流量可変システム</t>
    <rPh sb="0" eb="2">
      <t>リュウリョウ</t>
    </rPh>
    <rPh sb="2" eb="4">
      <t>カヘン</t>
    </rPh>
    <phoneticPr fontId="13"/>
  </si>
  <si>
    <t>CLT使用部位</t>
    <rPh sb="3" eb="5">
      <t>シヨウ</t>
    </rPh>
    <rPh sb="5" eb="7">
      <t>ブイ</t>
    </rPh>
    <phoneticPr fontId="13"/>
  </si>
  <si>
    <t>CLT使用割合</t>
    <rPh sb="3" eb="5">
      <t>シヨウ</t>
    </rPh>
    <rPh sb="5" eb="7">
      <t>ワリアイ</t>
    </rPh>
    <phoneticPr fontId="13"/>
  </si>
  <si>
    <t>建築省エネルギー
（パッシブ）技術</t>
    <rPh sb="0" eb="2">
      <t>ケンチク</t>
    </rPh>
    <rPh sb="2" eb="3">
      <t>ショウ</t>
    </rPh>
    <rPh sb="15" eb="17">
      <t>ギジュツ</t>
    </rPh>
    <phoneticPr fontId="13"/>
  </si>
  <si>
    <t>特殊空調システム</t>
    <rPh sb="0" eb="2">
      <t>トクシュ</t>
    </rPh>
    <rPh sb="2" eb="4">
      <t>クウチョウ</t>
    </rPh>
    <phoneticPr fontId="13"/>
  </si>
  <si>
    <t>高等専門学校</t>
    <rPh sb="0" eb="2">
      <t>コウトウ</t>
    </rPh>
    <rPh sb="2" eb="4">
      <t>センモン</t>
    </rPh>
    <rPh sb="4" eb="6">
      <t>ガッコウ</t>
    </rPh>
    <phoneticPr fontId="13"/>
  </si>
  <si>
    <t>ターボ冷凍機</t>
    <rPh sb="3" eb="6">
      <t>レイトウキ</t>
    </rPh>
    <phoneticPr fontId="13"/>
  </si>
  <si>
    <t>設備用途区分</t>
    <rPh sb="0" eb="2">
      <t>セツビ</t>
    </rPh>
    <rPh sb="2" eb="4">
      <t>ヨウト</t>
    </rPh>
    <rPh sb="4" eb="6">
      <t>クブン</t>
    </rPh>
    <phoneticPr fontId="13"/>
  </si>
  <si>
    <t>一次エネルギー消費量</t>
    <rPh sb="0" eb="2">
      <t>イチジ</t>
    </rPh>
    <rPh sb="7" eb="10">
      <t>ショウヒリョウ</t>
    </rPh>
    <phoneticPr fontId="13"/>
  </si>
  <si>
    <t>専修学校</t>
    <rPh sb="0" eb="2">
      <t>センシュウ</t>
    </rPh>
    <rPh sb="2" eb="4">
      <t>ガッコウ</t>
    </rPh>
    <phoneticPr fontId="13"/>
  </si>
  <si>
    <t>その他空調システム</t>
    <rPh sb="2" eb="3">
      <t>タ</t>
    </rPh>
    <rPh sb="3" eb="5">
      <t>クウチョウ</t>
    </rPh>
    <phoneticPr fontId="13"/>
  </si>
  <si>
    <t>スクリュー冷凍機</t>
    <rPh sb="5" eb="8">
      <t>レイトウキ</t>
    </rPh>
    <phoneticPr fontId="13"/>
  </si>
  <si>
    <t>基準値</t>
    <rPh sb="0" eb="3">
      <t>キジュンチ</t>
    </rPh>
    <phoneticPr fontId="13"/>
  </si>
  <si>
    <t>設計値</t>
    <rPh sb="0" eb="2">
      <t>セッケイ</t>
    </rPh>
    <rPh sb="2" eb="3">
      <t>チ</t>
    </rPh>
    <phoneticPr fontId="13"/>
  </si>
  <si>
    <t>削減量</t>
    <rPh sb="0" eb="2">
      <t>サクゲン</t>
    </rPh>
    <rPh sb="2" eb="3">
      <t>リョウ</t>
    </rPh>
    <phoneticPr fontId="13"/>
  </si>
  <si>
    <t>削減率</t>
    <rPh sb="0" eb="2">
      <t>サクゲン</t>
    </rPh>
    <rPh sb="2" eb="3">
      <t>リツ</t>
    </rPh>
    <phoneticPr fontId="13"/>
  </si>
  <si>
    <t>各種学校</t>
    <rPh sb="0" eb="2">
      <t>カクシュ</t>
    </rPh>
    <rPh sb="2" eb="4">
      <t>ガッコウ</t>
    </rPh>
    <phoneticPr fontId="13"/>
  </si>
  <si>
    <t>吸収冷凍機</t>
    <rPh sb="0" eb="2">
      <t>キュウシュウ</t>
    </rPh>
    <rPh sb="2" eb="5">
      <t>レイトウキ</t>
    </rPh>
    <phoneticPr fontId="13"/>
  </si>
  <si>
    <t>(MJ/年)</t>
    <rPh sb="4" eb="5">
      <t>ネン</t>
    </rPh>
    <phoneticPr fontId="13"/>
  </si>
  <si>
    <t>図書館</t>
    <rPh sb="0" eb="3">
      <t>トショカン</t>
    </rPh>
    <phoneticPr fontId="13"/>
  </si>
  <si>
    <t>吸収冷温水機</t>
    <rPh sb="0" eb="2">
      <t>キュウシュウ</t>
    </rPh>
    <rPh sb="2" eb="5">
      <t>レイオンスイ</t>
    </rPh>
    <rPh sb="5" eb="6">
      <t>キ</t>
    </rPh>
    <phoneticPr fontId="13"/>
  </si>
  <si>
    <t>博物館</t>
    <rPh sb="0" eb="3">
      <t>ハクブツカン</t>
    </rPh>
    <phoneticPr fontId="13"/>
  </si>
  <si>
    <t>小型貫流ボイラ</t>
    <rPh sb="0" eb="2">
      <t>コガタ</t>
    </rPh>
    <rPh sb="2" eb="4">
      <t>カンリュウ</t>
    </rPh>
    <phoneticPr fontId="13"/>
  </si>
  <si>
    <t>体育館等</t>
    <rPh sb="0" eb="3">
      <t>タイイクカン</t>
    </rPh>
    <rPh sb="3" eb="4">
      <t>トウ</t>
    </rPh>
    <phoneticPr fontId="13"/>
  </si>
  <si>
    <t>高性能ファン</t>
    <rPh sb="0" eb="3">
      <t>コウセイノウ</t>
    </rPh>
    <phoneticPr fontId="13"/>
  </si>
  <si>
    <t>エネルギー利用
効率化設備</t>
    <rPh sb="5" eb="7">
      <t>リヨウ</t>
    </rPh>
    <rPh sb="8" eb="11">
      <t>コウリツカ</t>
    </rPh>
    <rPh sb="11" eb="13">
      <t>セツビ</t>
    </rPh>
    <phoneticPr fontId="13"/>
  </si>
  <si>
    <t>高性能ポンプ</t>
    <rPh sb="0" eb="3">
      <t>コウセイノウ</t>
    </rPh>
    <phoneticPr fontId="13"/>
  </si>
  <si>
    <t>そ　の　他</t>
    <rPh sb="4" eb="5">
      <t>タ</t>
    </rPh>
    <phoneticPr fontId="13"/>
  </si>
  <si>
    <t>内部発熱削減技術</t>
    <rPh sb="0" eb="2">
      <t>ナイブ</t>
    </rPh>
    <rPh sb="2" eb="4">
      <t>ハツネツ</t>
    </rPh>
    <rPh sb="4" eb="6">
      <t>サクゲン</t>
    </rPh>
    <rPh sb="6" eb="8">
      <t>ギジュツ</t>
    </rPh>
    <phoneticPr fontId="13"/>
  </si>
  <si>
    <t>ＰＶとその他を含む</t>
    <rPh sb="5" eb="6">
      <t>タ</t>
    </rPh>
    <rPh sb="7" eb="8">
      <t>フク</t>
    </rPh>
    <phoneticPr fontId="13"/>
  </si>
  <si>
    <t>熱回収ヒートポンプシステム</t>
    <rPh sb="0" eb="1">
      <t>ネツ</t>
    </rPh>
    <rPh sb="1" eb="3">
      <t>カイシュウ</t>
    </rPh>
    <phoneticPr fontId="13"/>
  </si>
  <si>
    <t>空調設備</t>
    <rPh sb="0" eb="2">
      <t>クウチョウ</t>
    </rPh>
    <rPh sb="2" eb="4">
      <t>セツビ</t>
    </rPh>
    <phoneticPr fontId="13"/>
  </si>
  <si>
    <t>設備・システム名①</t>
    <rPh sb="0" eb="2">
      <t>セツビ</t>
    </rPh>
    <rPh sb="7" eb="8">
      <t>メイ</t>
    </rPh>
    <phoneticPr fontId="13"/>
  </si>
  <si>
    <t>設備・システム名②</t>
    <rPh sb="0" eb="2">
      <t>セツビ</t>
    </rPh>
    <rPh sb="7" eb="8">
      <t>メイ</t>
    </rPh>
    <phoneticPr fontId="13"/>
  </si>
  <si>
    <t>全熱交換器システム</t>
    <rPh sb="0" eb="1">
      <t>ゼン</t>
    </rPh>
    <rPh sb="1" eb="2">
      <t>ネツ</t>
    </rPh>
    <rPh sb="2" eb="5">
      <t>コウカンキ</t>
    </rPh>
    <phoneticPr fontId="13"/>
  </si>
  <si>
    <t>ＰＶを含む、その他を除く</t>
    <rPh sb="3" eb="4">
      <t>フク</t>
    </rPh>
    <rPh sb="8" eb="9">
      <t>タ</t>
    </rPh>
    <rPh sb="10" eb="11">
      <t>ノゾ</t>
    </rPh>
    <phoneticPr fontId="13"/>
  </si>
  <si>
    <t>建物の形状等を考慮</t>
    <rPh sb="0" eb="2">
      <t>タテモノ</t>
    </rPh>
    <rPh sb="3" eb="5">
      <t>ケイジョウ</t>
    </rPh>
    <rPh sb="5" eb="6">
      <t>トウ</t>
    </rPh>
    <rPh sb="7" eb="9">
      <t>コウリョ</t>
    </rPh>
    <phoneticPr fontId="13"/>
  </si>
  <si>
    <t>クラウド化</t>
    <rPh sb="4" eb="5">
      <t>カ</t>
    </rPh>
    <phoneticPr fontId="13"/>
  </si>
  <si>
    <t>ＬＥＤ照明器具</t>
    <rPh sb="3" eb="5">
      <t>ショウメイ</t>
    </rPh>
    <rPh sb="5" eb="7">
      <t>キグ</t>
    </rPh>
    <phoneticPr fontId="13"/>
  </si>
  <si>
    <t>個別方式</t>
    <rPh sb="0" eb="2">
      <t>コベツ</t>
    </rPh>
    <rPh sb="2" eb="4">
      <t>ホウシキ</t>
    </rPh>
    <phoneticPr fontId="13"/>
  </si>
  <si>
    <t>高効率給湯熱源機</t>
    <rPh sb="0" eb="1">
      <t>コウ</t>
    </rPh>
    <rPh sb="1" eb="3">
      <t>コウリツ</t>
    </rPh>
    <rPh sb="3" eb="5">
      <t>キュウトウ</t>
    </rPh>
    <rPh sb="5" eb="7">
      <t>ネツゲン</t>
    </rPh>
    <rPh sb="7" eb="8">
      <t>キ</t>
    </rPh>
    <phoneticPr fontId="13"/>
  </si>
  <si>
    <t>リニアモータ式</t>
    <rPh sb="6" eb="7">
      <t>シキ</t>
    </rPh>
    <phoneticPr fontId="13"/>
  </si>
  <si>
    <t>乗用</t>
    <rPh sb="0" eb="2">
      <t>ジョウヨウ</t>
    </rPh>
    <phoneticPr fontId="13"/>
  </si>
  <si>
    <t>ＰＶを考慮せず、その他を除く</t>
    <rPh sb="3" eb="5">
      <t>コウリョ</t>
    </rPh>
    <rPh sb="10" eb="11">
      <t>タ</t>
    </rPh>
    <rPh sb="12" eb="13">
      <t>ノゾ</t>
    </rPh>
    <phoneticPr fontId="13"/>
  </si>
  <si>
    <t>高断熱化</t>
    <rPh sb="0" eb="1">
      <t>コウ</t>
    </rPh>
    <rPh sb="1" eb="3">
      <t>ダンネツ</t>
    </rPh>
    <rPh sb="3" eb="4">
      <t>カ</t>
    </rPh>
    <phoneticPr fontId="13"/>
  </si>
  <si>
    <t>待機電力カットシステム</t>
    <rPh sb="0" eb="2">
      <t>タイキ</t>
    </rPh>
    <rPh sb="2" eb="4">
      <t>デンリョク</t>
    </rPh>
    <phoneticPr fontId="13"/>
  </si>
  <si>
    <t>有機ＥＬ照明器具</t>
    <rPh sb="0" eb="2">
      <t>ユウキ</t>
    </rPh>
    <rPh sb="4" eb="6">
      <t>ショウメイ</t>
    </rPh>
    <rPh sb="6" eb="8">
      <t>キグ</t>
    </rPh>
    <phoneticPr fontId="13"/>
  </si>
  <si>
    <t>中央方式</t>
    <rPh sb="0" eb="2">
      <t>チュウオウ</t>
    </rPh>
    <rPh sb="2" eb="4">
      <t>ホウシキ</t>
    </rPh>
    <phoneticPr fontId="13"/>
  </si>
  <si>
    <t>補助熱源併用方式</t>
    <rPh sb="0" eb="2">
      <t>ホジョ</t>
    </rPh>
    <rPh sb="2" eb="4">
      <t>ネツゲン</t>
    </rPh>
    <rPh sb="4" eb="6">
      <t>ヘイヨウ</t>
    </rPh>
    <rPh sb="6" eb="8">
      <t>ホウシキ</t>
    </rPh>
    <phoneticPr fontId="13"/>
  </si>
  <si>
    <t>ヒートポンプ給湯機</t>
    <rPh sb="6" eb="8">
      <t>キュウトウ</t>
    </rPh>
    <rPh sb="8" eb="9">
      <t>キ</t>
    </rPh>
    <phoneticPr fontId="13"/>
  </si>
  <si>
    <t>ロープ式</t>
    <rPh sb="3" eb="4">
      <t>シキ</t>
    </rPh>
    <phoneticPr fontId="13"/>
  </si>
  <si>
    <t>貨物用</t>
    <rPh sb="0" eb="2">
      <t>カモツ</t>
    </rPh>
    <rPh sb="2" eb="3">
      <t>ヨウ</t>
    </rPh>
    <phoneticPr fontId="13"/>
  </si>
  <si>
    <t>ＶＶＶＦ制御（電力回生あり、ギアレス）</t>
    <rPh sb="4" eb="6">
      <t>セイギョ</t>
    </rPh>
    <rPh sb="7" eb="9">
      <t>デンリョク</t>
    </rPh>
    <rPh sb="9" eb="11">
      <t>カイセイ</t>
    </rPh>
    <phoneticPr fontId="13"/>
  </si>
  <si>
    <t>高性能窓ガラス</t>
    <rPh sb="0" eb="3">
      <t>コウセイノウ</t>
    </rPh>
    <rPh sb="3" eb="4">
      <t>マド</t>
    </rPh>
    <phoneticPr fontId="13"/>
  </si>
  <si>
    <t>地下化、半地下化</t>
    <rPh sb="0" eb="2">
      <t>チカ</t>
    </rPh>
    <rPh sb="2" eb="3">
      <t>カ</t>
    </rPh>
    <rPh sb="4" eb="5">
      <t>ハン</t>
    </rPh>
    <rPh sb="5" eb="7">
      <t>チカ</t>
    </rPh>
    <rPh sb="7" eb="8">
      <t>カ</t>
    </rPh>
    <phoneticPr fontId="13"/>
  </si>
  <si>
    <t>高輝度誘導灯</t>
    <rPh sb="0" eb="1">
      <t>コウ</t>
    </rPh>
    <rPh sb="1" eb="3">
      <t>キド</t>
    </rPh>
    <rPh sb="3" eb="6">
      <t>ユウドウトウ</t>
    </rPh>
    <phoneticPr fontId="13"/>
  </si>
  <si>
    <t>制御なし</t>
    <rPh sb="0" eb="2">
      <t>セイギョ</t>
    </rPh>
    <phoneticPr fontId="13"/>
  </si>
  <si>
    <t>併用方式</t>
    <rPh sb="0" eb="2">
      <t>ヘイヨウ</t>
    </rPh>
    <rPh sb="2" eb="4">
      <t>ホウシキ</t>
    </rPh>
    <phoneticPr fontId="13"/>
  </si>
  <si>
    <t>潜熱回収型給湯機</t>
    <rPh sb="0" eb="2">
      <t>センネツ</t>
    </rPh>
    <rPh sb="2" eb="5">
      <t>カイシュウガタ</t>
    </rPh>
    <rPh sb="5" eb="7">
      <t>キュウトウ</t>
    </rPh>
    <rPh sb="7" eb="8">
      <t>キ</t>
    </rPh>
    <phoneticPr fontId="13"/>
  </si>
  <si>
    <t>油圧式</t>
    <rPh sb="0" eb="2">
      <t>ユアツ</t>
    </rPh>
    <rPh sb="2" eb="3">
      <t>シキ</t>
    </rPh>
    <phoneticPr fontId="13"/>
  </si>
  <si>
    <t>人荷用</t>
    <rPh sb="0" eb="2">
      <t>ジンカ</t>
    </rPh>
    <rPh sb="2" eb="3">
      <t>ヨウ</t>
    </rPh>
    <phoneticPr fontId="13"/>
  </si>
  <si>
    <t>ＶＶＶＦ制御（電力回生あり）</t>
    <rPh sb="4" eb="6">
      <t>セイギョ</t>
    </rPh>
    <rPh sb="7" eb="9">
      <t>デンリョク</t>
    </rPh>
    <rPh sb="9" eb="11">
      <t>カイセイ</t>
    </rPh>
    <phoneticPr fontId="13"/>
  </si>
  <si>
    <t>ＰＶを考慮せず、その他を含む</t>
    <rPh sb="3" eb="5">
      <t>コウリョ</t>
    </rPh>
    <rPh sb="10" eb="11">
      <t>タ</t>
    </rPh>
    <rPh sb="12" eb="13">
      <t>フク</t>
    </rPh>
    <phoneticPr fontId="13"/>
  </si>
  <si>
    <t>高性能窓サッシ</t>
    <rPh sb="0" eb="3">
      <t>コウセイノウ</t>
    </rPh>
    <rPh sb="3" eb="4">
      <t>マド</t>
    </rPh>
    <phoneticPr fontId="13"/>
  </si>
  <si>
    <t>建物方位</t>
    <rPh sb="0" eb="2">
      <t>タテモノ</t>
    </rPh>
    <rPh sb="2" eb="4">
      <t>ホウイ</t>
    </rPh>
    <phoneticPr fontId="13"/>
  </si>
  <si>
    <t>建物アスペクト比</t>
    <rPh sb="0" eb="2">
      <t>タテモノ</t>
    </rPh>
    <rPh sb="7" eb="8">
      <t>ヒ</t>
    </rPh>
    <phoneticPr fontId="13"/>
  </si>
  <si>
    <t>明るさ検知制御</t>
    <rPh sb="0" eb="1">
      <t>アカ</t>
    </rPh>
    <rPh sb="3" eb="5">
      <t>ケンチ</t>
    </rPh>
    <rPh sb="5" eb="7">
      <t>セイギョ</t>
    </rPh>
    <phoneticPr fontId="13"/>
  </si>
  <si>
    <t>居室の配置</t>
    <rPh sb="0" eb="2">
      <t>キョシツ</t>
    </rPh>
    <rPh sb="3" eb="5">
      <t>ハイチ</t>
    </rPh>
    <phoneticPr fontId="13"/>
  </si>
  <si>
    <t>台数制御</t>
    <rPh sb="0" eb="2">
      <t>ダイスウ</t>
    </rPh>
    <rPh sb="2" eb="4">
      <t>セイギョ</t>
    </rPh>
    <phoneticPr fontId="13"/>
  </si>
  <si>
    <t>タイムスケジュール制御</t>
    <rPh sb="9" eb="11">
      <t>セイギョ</t>
    </rPh>
    <phoneticPr fontId="13"/>
  </si>
  <si>
    <t>交流帰還制御</t>
    <rPh sb="0" eb="2">
      <t>コウリュウ</t>
    </rPh>
    <rPh sb="2" eb="4">
      <t>キカン</t>
    </rPh>
    <rPh sb="4" eb="6">
      <t>セイギョ</t>
    </rPh>
    <phoneticPr fontId="13"/>
  </si>
  <si>
    <t>基　準　値</t>
    <rPh sb="0" eb="1">
      <t>モト</t>
    </rPh>
    <rPh sb="2" eb="3">
      <t>ジュン</t>
    </rPh>
    <rPh sb="4" eb="5">
      <t>チ</t>
    </rPh>
    <phoneticPr fontId="13"/>
  </si>
  <si>
    <t>　設　計　値</t>
    <rPh sb="1" eb="2">
      <t>セツ</t>
    </rPh>
    <rPh sb="3" eb="4">
      <t>ケイ</t>
    </rPh>
    <rPh sb="5" eb="6">
      <t>チ</t>
    </rPh>
    <phoneticPr fontId="13"/>
  </si>
  <si>
    <t>温度制御</t>
    <rPh sb="0" eb="2">
      <t>オンド</t>
    </rPh>
    <rPh sb="2" eb="4">
      <t>セイギョ</t>
    </rPh>
    <phoneticPr fontId="13"/>
  </si>
  <si>
    <t>群管理制御</t>
    <rPh sb="0" eb="1">
      <t>グン</t>
    </rPh>
    <rPh sb="1" eb="3">
      <t>カンリ</t>
    </rPh>
    <rPh sb="3" eb="5">
      <t>セイギョ</t>
    </rPh>
    <phoneticPr fontId="13"/>
  </si>
  <si>
    <t>外気冷房システム</t>
    <rPh sb="0" eb="2">
      <t>ガイキ</t>
    </rPh>
    <rPh sb="2" eb="4">
      <t>レイボウ</t>
    </rPh>
    <phoneticPr fontId="13"/>
  </si>
  <si>
    <t>ＣＬＴ使用</t>
    <rPh sb="3" eb="5">
      <t>シヨウ</t>
    </rPh>
    <phoneticPr fontId="13"/>
  </si>
  <si>
    <t>ＣＯ制御</t>
    <rPh sb="2" eb="4">
      <t>セイギョ</t>
    </rPh>
    <phoneticPr fontId="13"/>
  </si>
  <si>
    <t>屋根</t>
    <rPh sb="0" eb="2">
      <t>ヤネ</t>
    </rPh>
    <phoneticPr fontId="13"/>
  </si>
  <si>
    <t>臭気制御</t>
    <rPh sb="0" eb="2">
      <t>シュウキ</t>
    </rPh>
    <rPh sb="2" eb="4">
      <t>セイギョ</t>
    </rPh>
    <phoneticPr fontId="13"/>
  </si>
  <si>
    <t>費　　目</t>
    <rPh sb="0" eb="1">
      <t>ヒ</t>
    </rPh>
    <rPh sb="3" eb="4">
      <t>メ</t>
    </rPh>
    <phoneticPr fontId="13"/>
  </si>
  <si>
    <t>補助対象
経　　　費</t>
    <rPh sb="0" eb="2">
      <t>ホジョ</t>
    </rPh>
    <rPh sb="2" eb="4">
      <t>タイショウ</t>
    </rPh>
    <rPh sb="5" eb="6">
      <t>ヘ</t>
    </rPh>
    <rPh sb="9" eb="10">
      <t>ヒ</t>
    </rPh>
    <phoneticPr fontId="13"/>
  </si>
  <si>
    <t>補助対象外
経　　　費</t>
    <rPh sb="0" eb="2">
      <t>ホジョ</t>
    </rPh>
    <rPh sb="2" eb="5">
      <t>タイショウガイ</t>
    </rPh>
    <rPh sb="6" eb="7">
      <t>ヘ</t>
    </rPh>
    <rPh sb="10" eb="11">
      <t>ヒ</t>
    </rPh>
    <phoneticPr fontId="13"/>
  </si>
  <si>
    <t>外壁</t>
    <rPh sb="0" eb="2">
      <t>ガイヘキ</t>
    </rPh>
    <phoneticPr fontId="13"/>
  </si>
  <si>
    <t>燃焼機器連動制御</t>
    <rPh sb="0" eb="2">
      <t>ネンショウ</t>
    </rPh>
    <rPh sb="2" eb="4">
      <t>キキ</t>
    </rPh>
    <rPh sb="4" eb="6">
      <t>レンドウ</t>
    </rPh>
    <rPh sb="6" eb="8">
      <t>セイギョ</t>
    </rPh>
    <phoneticPr fontId="13"/>
  </si>
  <si>
    <t>グラスウール断熱材</t>
    <rPh sb="6" eb="9">
      <t>ダンネツザイ</t>
    </rPh>
    <phoneticPr fontId="13"/>
  </si>
  <si>
    <t>接地壁</t>
    <rPh sb="0" eb="2">
      <t>セッチ</t>
    </rPh>
    <rPh sb="2" eb="3">
      <t>カベ</t>
    </rPh>
    <phoneticPr fontId="13"/>
  </si>
  <si>
    <t>ガス使用量連動制御</t>
    <rPh sb="2" eb="5">
      <t>シヨウリョウ</t>
    </rPh>
    <rPh sb="5" eb="7">
      <t>レンドウ</t>
    </rPh>
    <rPh sb="7" eb="9">
      <t>セイギョ</t>
    </rPh>
    <phoneticPr fontId="13"/>
  </si>
  <si>
    <t>ロックウール断熱材</t>
    <rPh sb="6" eb="9">
      <t>ダンネツザイ</t>
    </rPh>
    <phoneticPr fontId="13"/>
  </si>
  <si>
    <t>ＶＡＶ空調システム</t>
    <rPh sb="3" eb="5">
      <t>クウチョウ</t>
    </rPh>
    <phoneticPr fontId="13"/>
  </si>
  <si>
    <t>（円）</t>
    <rPh sb="1" eb="2">
      <t>エン</t>
    </rPh>
    <phoneticPr fontId="13"/>
  </si>
  <si>
    <t>ＶＷＶ空調システム</t>
    <rPh sb="3" eb="5">
      <t>クウチョウ</t>
    </rPh>
    <phoneticPr fontId="13"/>
  </si>
  <si>
    <t>設　計　費</t>
    <rPh sb="0" eb="1">
      <t>セツ</t>
    </rPh>
    <rPh sb="2" eb="3">
      <t>ケイ</t>
    </rPh>
    <rPh sb="4" eb="5">
      <t>ヒ</t>
    </rPh>
    <phoneticPr fontId="13"/>
  </si>
  <si>
    <t>換気設備
（機械換気）</t>
    <rPh sb="0" eb="2">
      <t>カンキ</t>
    </rPh>
    <rPh sb="2" eb="4">
      <t>セツビ</t>
    </rPh>
    <rPh sb="6" eb="8">
      <t>キカイ</t>
    </rPh>
    <rPh sb="8" eb="10">
      <t>カンキ</t>
    </rPh>
    <phoneticPr fontId="13"/>
  </si>
  <si>
    <t>Ｌｏｗ－Ｅ複層ガラス（空気層）</t>
    <rPh sb="5" eb="7">
      <t>フクソウ</t>
    </rPh>
    <rPh sb="11" eb="13">
      <t>クウキ</t>
    </rPh>
    <rPh sb="13" eb="14">
      <t>ソウ</t>
    </rPh>
    <phoneticPr fontId="13"/>
  </si>
  <si>
    <t>設　備　費</t>
    <rPh sb="0" eb="1">
      <t>セツ</t>
    </rPh>
    <rPh sb="2" eb="3">
      <t>ソナエ</t>
    </rPh>
    <rPh sb="4" eb="5">
      <t>ヒ</t>
    </rPh>
    <phoneticPr fontId="13"/>
  </si>
  <si>
    <t>Ｌｏｗ－Ｅ複層ガラス（Ａｒ層）</t>
    <rPh sb="5" eb="7">
      <t>フクソウ</t>
    </rPh>
    <rPh sb="13" eb="14">
      <t>ソウ</t>
    </rPh>
    <rPh sb="14" eb="15">
      <t>キソウ</t>
    </rPh>
    <phoneticPr fontId="13"/>
  </si>
  <si>
    <t>大温度差システム</t>
    <rPh sb="0" eb="1">
      <t>ダイ</t>
    </rPh>
    <rPh sb="1" eb="4">
      <t>オンドサ</t>
    </rPh>
    <phoneticPr fontId="13"/>
  </si>
  <si>
    <t>工　事　費</t>
    <rPh sb="0" eb="1">
      <t>コウ</t>
    </rPh>
    <rPh sb="2" eb="3">
      <t>ジ</t>
    </rPh>
    <rPh sb="4" eb="5">
      <t>ヒ</t>
    </rPh>
    <phoneticPr fontId="13"/>
  </si>
  <si>
    <t>Ｌｏｗ－Ｅ複層ガラス（真空層）</t>
    <rPh sb="5" eb="7">
      <t>フクソウ</t>
    </rPh>
    <rPh sb="11" eb="13">
      <t>シンクウ</t>
    </rPh>
    <rPh sb="13" eb="14">
      <t>ソウ</t>
    </rPh>
    <rPh sb="14" eb="15">
      <t>キソウ</t>
    </rPh>
    <phoneticPr fontId="13"/>
  </si>
  <si>
    <t>硬質ウレタンフォーム</t>
    <rPh sb="0" eb="2">
      <t>コウシツ</t>
    </rPh>
    <phoneticPr fontId="13"/>
  </si>
  <si>
    <t>運転台数制御システム</t>
    <rPh sb="0" eb="2">
      <t>ウンテン</t>
    </rPh>
    <rPh sb="2" eb="4">
      <t>ダイスウ</t>
    </rPh>
    <rPh sb="4" eb="6">
      <t>セイギョ</t>
    </rPh>
    <phoneticPr fontId="13"/>
  </si>
  <si>
    <t>合　　　 計</t>
    <rPh sb="0" eb="1">
      <t>ゴウ</t>
    </rPh>
    <rPh sb="5" eb="6">
      <t>ケイ</t>
    </rPh>
    <phoneticPr fontId="13"/>
  </si>
  <si>
    <t>照明設備
（人工照明）</t>
    <rPh sb="0" eb="2">
      <t>ショウメイ</t>
    </rPh>
    <rPh sb="2" eb="4">
      <t>セツビ</t>
    </rPh>
    <rPh sb="6" eb="8">
      <t>ジンコウ</t>
    </rPh>
    <rPh sb="8" eb="10">
      <t>ショウメイ</t>
    </rPh>
    <phoneticPr fontId="13"/>
  </si>
  <si>
    <t>建材（断熱材）</t>
    <rPh sb="0" eb="2">
      <t>ケンザイ</t>
    </rPh>
    <rPh sb="3" eb="6">
      <t>ダンネツザイ</t>
    </rPh>
    <phoneticPr fontId="13"/>
  </si>
  <si>
    <t>樹脂製</t>
    <rPh sb="0" eb="2">
      <t>ジュシ</t>
    </rPh>
    <rPh sb="2" eb="3">
      <t>セイ</t>
    </rPh>
    <phoneticPr fontId="13"/>
  </si>
  <si>
    <t>輻射冷暖房システム</t>
    <rPh sb="0" eb="2">
      <t>フクシャ</t>
    </rPh>
    <rPh sb="2" eb="5">
      <t>レイダンボウ</t>
    </rPh>
    <phoneticPr fontId="13"/>
  </si>
  <si>
    <t>潜熱分離空調システム</t>
    <rPh sb="0" eb="2">
      <t>センネツ</t>
    </rPh>
    <rPh sb="2" eb="4">
      <t>ブンリ</t>
    </rPh>
    <rPh sb="4" eb="6">
      <t>クウチョウ</t>
    </rPh>
    <phoneticPr fontId="13"/>
  </si>
  <si>
    <t>ブラインド（太陽追尾型）</t>
    <rPh sb="6" eb="8">
      <t>タイヨウ</t>
    </rPh>
    <rPh sb="8" eb="10">
      <t>ツイビ</t>
    </rPh>
    <rPh sb="10" eb="11">
      <t>カタ</t>
    </rPh>
    <phoneticPr fontId="13"/>
  </si>
  <si>
    <t>床吹出し空調システム</t>
    <rPh sb="0" eb="1">
      <t>ユカ</t>
    </rPh>
    <rPh sb="1" eb="3">
      <t>フキダ</t>
    </rPh>
    <rPh sb="4" eb="6">
      <t>クウチョウ</t>
    </rPh>
    <phoneticPr fontId="13"/>
  </si>
  <si>
    <t>(円／(GJ・年))</t>
    <rPh sb="1" eb="2">
      <t>エン</t>
    </rPh>
    <rPh sb="7" eb="8">
      <t>ネン</t>
    </rPh>
    <phoneticPr fontId="13"/>
  </si>
  <si>
    <t>セルローズファイバー断熱材</t>
    <rPh sb="10" eb="13">
      <t>ダンネツザイ</t>
    </rPh>
    <phoneticPr fontId="13"/>
  </si>
  <si>
    <t>ダクトレス空調システム</t>
    <rPh sb="5" eb="7">
      <t>クウチョウ</t>
    </rPh>
    <phoneticPr fontId="13"/>
  </si>
  <si>
    <t>一次エネルギー削減率</t>
    <rPh sb="0" eb="2">
      <t>イチジ</t>
    </rPh>
    <rPh sb="7" eb="9">
      <t>サクゲン</t>
    </rPh>
    <rPh sb="9" eb="10">
      <t>リツ</t>
    </rPh>
    <phoneticPr fontId="13"/>
  </si>
  <si>
    <t>創エネ(PV)率</t>
    <rPh sb="0" eb="1">
      <t>ソウ</t>
    </rPh>
    <rPh sb="7" eb="8">
      <t>リツ</t>
    </rPh>
    <phoneticPr fontId="13"/>
  </si>
  <si>
    <t>給湯設備</t>
    <rPh sb="0" eb="2">
      <t>キュウトウ</t>
    </rPh>
    <rPh sb="2" eb="4">
      <t>セツビ</t>
    </rPh>
    <phoneticPr fontId="13"/>
  </si>
  <si>
    <t>ポリスチレンフォーム断熱材</t>
    <rPh sb="10" eb="13">
      <t>ダンネツザイ</t>
    </rPh>
    <phoneticPr fontId="13"/>
  </si>
  <si>
    <t>新・既</t>
    <rPh sb="0" eb="1">
      <t>シン</t>
    </rPh>
    <rPh sb="2" eb="3">
      <t>キ</t>
    </rPh>
    <phoneticPr fontId="13"/>
  </si>
  <si>
    <t>補助対象</t>
    <rPh sb="0" eb="2">
      <t>ホジョ</t>
    </rPh>
    <rPh sb="2" eb="4">
      <t>タイショウ</t>
    </rPh>
    <phoneticPr fontId="13"/>
  </si>
  <si>
    <t>デジタル個別制御</t>
    <rPh sb="4" eb="6">
      <t>コベツ</t>
    </rPh>
    <rPh sb="6" eb="8">
      <t>セイギョ</t>
    </rPh>
    <phoneticPr fontId="13"/>
  </si>
  <si>
    <t>ウレタンフォーム断熱材</t>
    <rPh sb="8" eb="11">
      <t>ダンネツザイ</t>
    </rPh>
    <phoneticPr fontId="13"/>
  </si>
  <si>
    <t>省エネルギー制御</t>
    <rPh sb="0" eb="1">
      <t>ショウ</t>
    </rPh>
    <rPh sb="6" eb="8">
      <t>セイギョ</t>
    </rPh>
    <phoneticPr fontId="13"/>
  </si>
  <si>
    <t>管理点数合計</t>
    <rPh sb="0" eb="2">
      <t>カンリ</t>
    </rPh>
    <rPh sb="2" eb="4">
      <t>テンスウ</t>
    </rPh>
    <rPh sb="4" eb="6">
      <t>ゴウケイ</t>
    </rPh>
    <phoneticPr fontId="13"/>
  </si>
  <si>
    <t>点</t>
    <rPh sb="0" eb="1">
      <t>テン</t>
    </rPh>
    <phoneticPr fontId="13"/>
  </si>
  <si>
    <t>エネルギー計量点数</t>
    <rPh sb="5" eb="7">
      <t>ケイリョウ</t>
    </rPh>
    <rPh sb="7" eb="9">
      <t>テンスウ</t>
    </rPh>
    <phoneticPr fontId="13"/>
  </si>
  <si>
    <t>環境計測点数</t>
    <rPh sb="0" eb="2">
      <t>カンキョウ</t>
    </rPh>
    <rPh sb="2" eb="4">
      <t>ケイソク</t>
    </rPh>
    <rPh sb="4" eb="6">
      <t>テンスウ</t>
    </rPh>
    <phoneticPr fontId="13"/>
  </si>
  <si>
    <t>フェノールフォーム断熱材</t>
    <rPh sb="9" eb="12">
      <t>ダンネツザイ</t>
    </rPh>
    <phoneticPr fontId="13"/>
  </si>
  <si>
    <t>新設</t>
    <rPh sb="0" eb="2">
      <t>シンセツ</t>
    </rPh>
    <phoneticPr fontId="13"/>
  </si>
  <si>
    <t>鉛蓄電池</t>
    <rPh sb="0" eb="1">
      <t>ナマリ</t>
    </rPh>
    <rPh sb="1" eb="4">
      <t>チクデンチ</t>
    </rPh>
    <phoneticPr fontId="13"/>
  </si>
  <si>
    <t>太陽光発電用</t>
    <rPh sb="0" eb="3">
      <t>タイヨウコウ</t>
    </rPh>
    <rPh sb="3" eb="6">
      <t>ハツデンヨウ</t>
    </rPh>
    <phoneticPr fontId="13"/>
  </si>
  <si>
    <t>昇降機設備
（エレベータ）</t>
    <rPh sb="0" eb="3">
      <t>ショウコウキ</t>
    </rPh>
    <rPh sb="3" eb="5">
      <t>セツビ</t>
    </rPh>
    <phoneticPr fontId="13"/>
  </si>
  <si>
    <t>風圧利用方式</t>
    <rPh sb="0" eb="2">
      <t>フウアツ</t>
    </rPh>
    <rPh sb="2" eb="4">
      <t>リヨウ</t>
    </rPh>
    <rPh sb="4" eb="6">
      <t>ホウシキ</t>
    </rPh>
    <phoneticPr fontId="13"/>
  </si>
  <si>
    <t>風力発電</t>
    <rPh sb="0" eb="2">
      <t>フウリョク</t>
    </rPh>
    <rPh sb="2" eb="4">
      <t>ハツデン</t>
    </rPh>
    <phoneticPr fontId="13"/>
  </si>
  <si>
    <t>既設</t>
    <rPh sb="0" eb="2">
      <t>キセツ</t>
    </rPh>
    <phoneticPr fontId="13"/>
  </si>
  <si>
    <t>ＮＡＳ蓄電池</t>
    <rPh sb="3" eb="6">
      <t>チクデンチ</t>
    </rPh>
    <phoneticPr fontId="13"/>
  </si>
  <si>
    <t>風力発電用</t>
    <rPh sb="0" eb="2">
      <t>フウリョク</t>
    </rPh>
    <rPh sb="2" eb="5">
      <t>ハツデンヨウ</t>
    </rPh>
    <phoneticPr fontId="13"/>
  </si>
  <si>
    <t>乾式自冷型</t>
    <rPh sb="0" eb="2">
      <t>カンシキ</t>
    </rPh>
    <rPh sb="2" eb="4">
      <t>ジレイ</t>
    </rPh>
    <rPh sb="4" eb="5">
      <t>ガタ</t>
    </rPh>
    <phoneticPr fontId="13"/>
  </si>
  <si>
    <t>空調（排熱利用）</t>
    <rPh sb="0" eb="2">
      <t>クウチョウ</t>
    </rPh>
    <rPh sb="3" eb="5">
      <t>ハイネツ</t>
    </rPh>
    <rPh sb="5" eb="7">
      <t>リヨウ</t>
    </rPh>
    <phoneticPr fontId="13"/>
  </si>
  <si>
    <t>ベンチュリー効果利用方式</t>
    <rPh sb="6" eb="8">
      <t>コウカ</t>
    </rPh>
    <rPh sb="8" eb="10">
      <t>リヨウ</t>
    </rPh>
    <rPh sb="10" eb="12">
      <t>ホウシキ</t>
    </rPh>
    <phoneticPr fontId="13"/>
  </si>
  <si>
    <t>水力発電</t>
    <rPh sb="0" eb="2">
      <t>スイリョク</t>
    </rPh>
    <rPh sb="2" eb="4">
      <t>ハツデン</t>
    </rPh>
    <phoneticPr fontId="13"/>
  </si>
  <si>
    <t>ニッケル・水素蓄電池</t>
    <rPh sb="5" eb="7">
      <t>スイソ</t>
    </rPh>
    <rPh sb="7" eb="10">
      <t>チクデンチ</t>
    </rPh>
    <phoneticPr fontId="13"/>
  </si>
  <si>
    <t>水力発電用</t>
    <rPh sb="0" eb="2">
      <t>スイリョク</t>
    </rPh>
    <rPh sb="2" eb="5">
      <t>ハツデンヨウ</t>
    </rPh>
    <phoneticPr fontId="13"/>
  </si>
  <si>
    <t>モールド型</t>
    <rPh sb="4" eb="5">
      <t>ガタ</t>
    </rPh>
    <phoneticPr fontId="13"/>
  </si>
  <si>
    <t>給湯（排熱利用）</t>
    <rPh sb="0" eb="2">
      <t>キュウトウ</t>
    </rPh>
    <rPh sb="3" eb="5">
      <t>ハイネツ</t>
    </rPh>
    <rPh sb="5" eb="7">
      <t>リヨウ</t>
    </rPh>
    <phoneticPr fontId="13"/>
  </si>
  <si>
    <t>変圧器設備</t>
    <rPh sb="0" eb="3">
      <t>ヘンアツキ</t>
    </rPh>
    <rPh sb="3" eb="5">
      <t>セツビ</t>
    </rPh>
    <phoneticPr fontId="13"/>
  </si>
  <si>
    <t>温度差利用方式（煙突効果）</t>
    <rPh sb="0" eb="3">
      <t>オンドサ</t>
    </rPh>
    <rPh sb="3" eb="5">
      <t>リヨウ</t>
    </rPh>
    <rPh sb="5" eb="7">
      <t>ホウシキ</t>
    </rPh>
    <rPh sb="8" eb="10">
      <t>エントツ</t>
    </rPh>
    <rPh sb="10" eb="12">
      <t>コウカ</t>
    </rPh>
    <phoneticPr fontId="13"/>
  </si>
  <si>
    <t>バイオマス発電</t>
    <rPh sb="5" eb="7">
      <t>ハツデン</t>
    </rPh>
    <phoneticPr fontId="13"/>
  </si>
  <si>
    <t>リチウムイオン蓄電池</t>
    <rPh sb="7" eb="10">
      <t>チクデンチ</t>
    </rPh>
    <phoneticPr fontId="13"/>
  </si>
  <si>
    <t>バイオマス発電用</t>
    <rPh sb="5" eb="8">
      <t>ハツデンヨウ</t>
    </rPh>
    <phoneticPr fontId="13"/>
  </si>
  <si>
    <t>コンバインドサイクル機関</t>
    <rPh sb="10" eb="12">
      <t>キカン</t>
    </rPh>
    <phoneticPr fontId="13"/>
  </si>
  <si>
    <t>空調＋給湯（排熱利用）</t>
    <rPh sb="0" eb="2">
      <t>クウチョウ</t>
    </rPh>
    <rPh sb="3" eb="5">
      <t>キュウトウ</t>
    </rPh>
    <rPh sb="6" eb="8">
      <t>ハイネツ</t>
    </rPh>
    <rPh sb="8" eb="10">
      <t>リヨウ</t>
    </rPh>
    <phoneticPr fontId="13"/>
  </si>
  <si>
    <t>蓄電池設備</t>
    <rPh sb="0" eb="3">
      <t>チクデンチ</t>
    </rPh>
    <rPh sb="3" eb="5">
      <t>セツビ</t>
    </rPh>
    <phoneticPr fontId="13"/>
  </si>
  <si>
    <t>蓄電容量</t>
    <rPh sb="0" eb="2">
      <t>チクデン</t>
    </rPh>
    <rPh sb="2" eb="4">
      <t>ヨウリョウ</t>
    </rPh>
    <phoneticPr fontId="13"/>
  </si>
  <si>
    <t>ハイブリッド方式（機械換気併用）</t>
    <rPh sb="6" eb="8">
      <t>ホウシキ</t>
    </rPh>
    <rPh sb="9" eb="11">
      <t>キカイ</t>
    </rPh>
    <rPh sb="11" eb="13">
      <t>カンキ</t>
    </rPh>
    <rPh sb="13" eb="15">
      <t>ヘイヨウ</t>
    </rPh>
    <phoneticPr fontId="13"/>
  </si>
  <si>
    <t>地熱発電</t>
    <rPh sb="0" eb="2">
      <t>チネツ</t>
    </rPh>
    <rPh sb="2" eb="4">
      <t>ハツデン</t>
    </rPh>
    <phoneticPr fontId="13"/>
  </si>
  <si>
    <t>地熱発電用</t>
    <rPh sb="0" eb="2">
      <t>チネツ</t>
    </rPh>
    <rPh sb="2" eb="5">
      <t>ハツデンヨウ</t>
    </rPh>
    <phoneticPr fontId="13"/>
  </si>
  <si>
    <t>固定高分子型燃料電池</t>
    <rPh sb="0" eb="2">
      <t>コテイ</t>
    </rPh>
    <rPh sb="2" eb="5">
      <t>コウブンシ</t>
    </rPh>
    <rPh sb="5" eb="6">
      <t>ガタ</t>
    </rPh>
    <rPh sb="6" eb="8">
      <t>ネンリョウ</t>
    </rPh>
    <rPh sb="8" eb="10">
      <t>デンチ</t>
    </rPh>
    <phoneticPr fontId="13"/>
  </si>
  <si>
    <t>コージェネ設備</t>
    <rPh sb="5" eb="7">
      <t>セツビ</t>
    </rPh>
    <phoneticPr fontId="13"/>
  </si>
  <si>
    <t>固体酸化型燃料電池</t>
    <rPh sb="0" eb="2">
      <t>コタイ</t>
    </rPh>
    <rPh sb="2" eb="4">
      <t>サンカ</t>
    </rPh>
    <rPh sb="4" eb="5">
      <t>ガタ</t>
    </rPh>
    <rPh sb="5" eb="7">
      <t>ネンリョウ</t>
    </rPh>
    <rPh sb="7" eb="9">
      <t>デンチ</t>
    </rPh>
    <phoneticPr fontId="13"/>
  </si>
  <si>
    <t>太陽熱利用</t>
    <rPh sb="0" eb="3">
      <t>タイヨウネツ</t>
    </rPh>
    <rPh sb="3" eb="5">
      <t>リヨウ</t>
    </rPh>
    <phoneticPr fontId="13"/>
  </si>
  <si>
    <t>空調利用</t>
    <rPh sb="0" eb="2">
      <t>クウチョウ</t>
    </rPh>
    <rPh sb="2" eb="4">
      <t>リヨウ</t>
    </rPh>
    <phoneticPr fontId="13"/>
  </si>
  <si>
    <t>気化式冷却器</t>
    <rPh sb="0" eb="2">
      <t>キカ</t>
    </rPh>
    <rPh sb="2" eb="3">
      <t>シキ</t>
    </rPh>
    <rPh sb="3" eb="5">
      <t>レイキャク</t>
    </rPh>
    <rPh sb="5" eb="6">
      <t>キ</t>
    </rPh>
    <phoneticPr fontId="13"/>
  </si>
  <si>
    <t>システム制御技術</t>
    <rPh sb="4" eb="6">
      <t>セイギョ</t>
    </rPh>
    <rPh sb="6" eb="8">
      <t>ギジュツ</t>
    </rPh>
    <phoneticPr fontId="13"/>
  </si>
  <si>
    <t>該　当</t>
    <rPh sb="0" eb="1">
      <t>ガイ</t>
    </rPh>
    <rPh sb="2" eb="3">
      <t>トウ</t>
    </rPh>
    <phoneticPr fontId="13"/>
  </si>
  <si>
    <t>概　　　　　　　　　　　　　要</t>
    <rPh sb="0" eb="1">
      <t>オオムネ</t>
    </rPh>
    <rPh sb="14" eb="15">
      <t>ヨウ</t>
    </rPh>
    <phoneticPr fontId="13"/>
  </si>
  <si>
    <t>再生可能・未利用
エネルギー
利用システム</t>
    <rPh sb="0" eb="2">
      <t>サイセイ</t>
    </rPh>
    <rPh sb="2" eb="4">
      <t>カノウ</t>
    </rPh>
    <rPh sb="5" eb="8">
      <t>ミリヨウ</t>
    </rPh>
    <rPh sb="15" eb="17">
      <t>リヨウ</t>
    </rPh>
    <phoneticPr fontId="13"/>
  </si>
  <si>
    <t>出力</t>
    <rPh sb="0" eb="2">
      <t>シュツリョク</t>
    </rPh>
    <phoneticPr fontId="13"/>
  </si>
  <si>
    <t>ＰＶ面積</t>
    <rPh sb="2" eb="4">
      <t>メンセキ</t>
    </rPh>
    <phoneticPr fontId="13"/>
  </si>
  <si>
    <t>発電量</t>
    <rPh sb="0" eb="2">
      <t>ハツデン</t>
    </rPh>
    <rPh sb="2" eb="3">
      <t>リョウ</t>
    </rPh>
    <phoneticPr fontId="13"/>
  </si>
  <si>
    <t>GJ/年</t>
    <rPh sb="3" eb="4">
      <t>ネン</t>
    </rPh>
    <phoneticPr fontId="13"/>
  </si>
  <si>
    <t>井水熱利用</t>
    <rPh sb="0" eb="1">
      <t>イ</t>
    </rPh>
    <rPh sb="1" eb="2">
      <t>スイ</t>
    </rPh>
    <rPh sb="2" eb="3">
      <t>ネツ</t>
    </rPh>
    <rPh sb="3" eb="5">
      <t>リヨウ</t>
    </rPh>
    <phoneticPr fontId="13"/>
  </si>
  <si>
    <t>給湯利用</t>
    <rPh sb="0" eb="2">
      <t>キュウトウ</t>
    </rPh>
    <rPh sb="2" eb="4">
      <t>リヨウ</t>
    </rPh>
    <phoneticPr fontId="13"/>
  </si>
  <si>
    <t>氷蓄熱システム</t>
    <rPh sb="0" eb="1">
      <t>コオリ</t>
    </rPh>
    <rPh sb="1" eb="3">
      <t>チクネツ</t>
    </rPh>
    <phoneticPr fontId="13"/>
  </si>
  <si>
    <t>設備間統合制御システム</t>
    <rPh sb="0" eb="2">
      <t>セツビ</t>
    </rPh>
    <rPh sb="2" eb="3">
      <t>カン</t>
    </rPh>
    <rPh sb="3" eb="5">
      <t>トウゴウ</t>
    </rPh>
    <rPh sb="5" eb="7">
      <t>セイギョ</t>
    </rPh>
    <phoneticPr fontId="13"/>
  </si>
  <si>
    <t>反射ミラー方式</t>
    <rPh sb="0" eb="2">
      <t>ハンシャ</t>
    </rPh>
    <rPh sb="5" eb="7">
      <t>ホウシキ</t>
    </rPh>
    <phoneticPr fontId="13"/>
  </si>
  <si>
    <t>河川水熱利用</t>
    <rPh sb="0" eb="3">
      <t>カセンスイ</t>
    </rPh>
    <rPh sb="3" eb="4">
      <t>ネツ</t>
    </rPh>
    <rPh sb="4" eb="6">
      <t>リヨウ</t>
    </rPh>
    <phoneticPr fontId="13"/>
  </si>
  <si>
    <t>空調＋給湯利用</t>
    <rPh sb="0" eb="2">
      <t>クウチョウ</t>
    </rPh>
    <rPh sb="3" eb="5">
      <t>キュウトウ</t>
    </rPh>
    <rPh sb="5" eb="7">
      <t>リヨウ</t>
    </rPh>
    <phoneticPr fontId="13"/>
  </si>
  <si>
    <t>設備と利用者間連携制御システム</t>
    <rPh sb="0" eb="2">
      <t>セツビ</t>
    </rPh>
    <rPh sb="3" eb="6">
      <t>リヨウシャ</t>
    </rPh>
    <rPh sb="6" eb="7">
      <t>カン</t>
    </rPh>
    <rPh sb="7" eb="9">
      <t>レンケイ</t>
    </rPh>
    <rPh sb="9" eb="11">
      <t>セイギョ</t>
    </rPh>
    <phoneticPr fontId="13"/>
  </si>
  <si>
    <t>採光クロス</t>
    <rPh sb="0" eb="2">
      <t>サイコウ</t>
    </rPh>
    <phoneticPr fontId="13"/>
  </si>
  <si>
    <t>温泉熱利用</t>
    <rPh sb="0" eb="2">
      <t>オンセン</t>
    </rPh>
    <rPh sb="2" eb="3">
      <t>ネツ</t>
    </rPh>
    <rPh sb="3" eb="5">
      <t>リヨウ</t>
    </rPh>
    <phoneticPr fontId="13"/>
  </si>
  <si>
    <t>その他利用</t>
    <rPh sb="2" eb="3">
      <t>タ</t>
    </rPh>
    <rPh sb="3" eb="5">
      <t>リヨウ</t>
    </rPh>
    <phoneticPr fontId="13"/>
  </si>
  <si>
    <t>採光窓フィルム</t>
    <rPh sb="0" eb="2">
      <t>サイコウ</t>
    </rPh>
    <rPh sb="2" eb="3">
      <t>マド</t>
    </rPh>
    <phoneticPr fontId="13"/>
  </si>
  <si>
    <t>建物間統合制御システム</t>
    <rPh sb="0" eb="2">
      <t>タテモノ</t>
    </rPh>
    <rPh sb="2" eb="3">
      <t>カン</t>
    </rPh>
    <rPh sb="3" eb="5">
      <t>トウゴウ</t>
    </rPh>
    <rPh sb="5" eb="7">
      <t>セイギョ</t>
    </rPh>
    <phoneticPr fontId="13"/>
  </si>
  <si>
    <t>光ダクト方式</t>
    <rPh sb="0" eb="1">
      <t>ヒカリ</t>
    </rPh>
    <rPh sb="4" eb="6">
      <t>ホウシキ</t>
    </rPh>
    <phoneticPr fontId="13"/>
  </si>
  <si>
    <t>チューニングなど運用時への展開</t>
    <rPh sb="8" eb="10">
      <t>ウンヨウ</t>
    </rPh>
    <rPh sb="10" eb="11">
      <t>ジ</t>
    </rPh>
    <rPh sb="13" eb="15">
      <t>テンカイ</t>
    </rPh>
    <phoneticPr fontId="13"/>
  </si>
  <si>
    <t>光ファイバー方式</t>
    <rPh sb="0" eb="1">
      <t>ヒカリ</t>
    </rPh>
    <rPh sb="6" eb="8">
      <t>ホウシキ</t>
    </rPh>
    <phoneticPr fontId="13"/>
  </si>
  <si>
    <t>合　　　　計</t>
    <rPh sb="0" eb="1">
      <t>ゴウ</t>
    </rPh>
    <rPh sb="5" eb="6">
      <t>ケイ</t>
    </rPh>
    <phoneticPr fontId="13"/>
  </si>
  <si>
    <t>件</t>
    <rPh sb="0" eb="1">
      <t>ケン</t>
    </rPh>
    <phoneticPr fontId="13"/>
  </si>
  <si>
    <t>補助対象外</t>
    <rPh sb="0" eb="2">
      <t>ホジョ</t>
    </rPh>
    <rPh sb="2" eb="5">
      <t>タイショウガイ</t>
    </rPh>
    <phoneticPr fontId="13"/>
  </si>
  <si>
    <t>様式第１</t>
    <phoneticPr fontId="13"/>
  </si>
  <si>
    <t>平成</t>
    <rPh sb="0" eb="2">
      <t>ヘイセイ</t>
    </rPh>
    <phoneticPr fontId="13"/>
  </si>
  <si>
    <t>年</t>
    <phoneticPr fontId="13"/>
  </si>
  <si>
    <t>月</t>
    <phoneticPr fontId="13"/>
  </si>
  <si>
    <t>一般社団法人 環境共創イニシアチブ</t>
    <rPh sb="0" eb="2">
      <t>イッパン</t>
    </rPh>
    <rPh sb="2" eb="4">
      <t>シャダン</t>
    </rPh>
    <rPh sb="4" eb="6">
      <t>ホウジン</t>
    </rPh>
    <rPh sb="7" eb="9">
      <t>カンキョウ</t>
    </rPh>
    <rPh sb="9" eb="10">
      <t>トモ</t>
    </rPh>
    <rPh sb="10" eb="11">
      <t>キズ</t>
    </rPh>
    <phoneticPr fontId="13"/>
  </si>
  <si>
    <t>　 代表理事　　　 　赤池　　学　殿</t>
    <rPh sb="2" eb="3">
      <t>ダイ</t>
    </rPh>
    <rPh sb="3" eb="4">
      <t>ヒョウ</t>
    </rPh>
    <rPh sb="4" eb="5">
      <t>リ</t>
    </rPh>
    <rPh sb="11" eb="13">
      <t>アカイケ</t>
    </rPh>
    <rPh sb="15" eb="16">
      <t>マナ</t>
    </rPh>
    <phoneticPr fontId="13"/>
  </si>
  <si>
    <t>住所</t>
    <phoneticPr fontId="13"/>
  </si>
  <si>
    <t>名称</t>
    <phoneticPr fontId="13"/>
  </si>
  <si>
    <t>代表者等名</t>
    <rPh sb="0" eb="3">
      <t>ダイヒョウシャ</t>
    </rPh>
    <rPh sb="3" eb="4">
      <t>トウ</t>
    </rPh>
    <rPh sb="4" eb="5">
      <t>メイ</t>
    </rPh>
    <phoneticPr fontId="13"/>
  </si>
  <si>
    <t>交付申請書</t>
  </si>
  <si>
    <t>２．補助事業の目的</t>
    <rPh sb="2" eb="4">
      <t>ホジョ</t>
    </rPh>
    <rPh sb="4" eb="6">
      <t>ジギョウ</t>
    </rPh>
    <rPh sb="7" eb="9">
      <t>モクテキ</t>
    </rPh>
    <phoneticPr fontId="13"/>
  </si>
  <si>
    <t>３．補助事業の実施計画</t>
    <rPh sb="2" eb="4">
      <t>ホジョ</t>
    </rPh>
    <rPh sb="4" eb="6">
      <t>ジギョウ</t>
    </rPh>
    <rPh sb="7" eb="9">
      <t>ジッシ</t>
    </rPh>
    <rPh sb="9" eb="11">
      <t>ケイカク</t>
    </rPh>
    <phoneticPr fontId="13"/>
  </si>
  <si>
    <t>別添の実施計画書による</t>
    <rPh sb="0" eb="2">
      <t>ベッテン</t>
    </rPh>
    <rPh sb="3" eb="5">
      <t>ジッシ</t>
    </rPh>
    <rPh sb="5" eb="8">
      <t>ケイカクショ</t>
    </rPh>
    <phoneticPr fontId="13"/>
  </si>
  <si>
    <t>４．補助金交付申請額（当年度分）</t>
    <rPh sb="2" eb="5">
      <t>ホジョキン</t>
    </rPh>
    <rPh sb="5" eb="7">
      <t>コウフ</t>
    </rPh>
    <rPh sb="7" eb="9">
      <t>シンセイ</t>
    </rPh>
    <rPh sb="9" eb="10">
      <t>ガク</t>
    </rPh>
    <rPh sb="11" eb="14">
      <t>トウネンド</t>
    </rPh>
    <rPh sb="12" eb="14">
      <t>ネンド</t>
    </rPh>
    <rPh sb="14" eb="15">
      <t>ブン</t>
    </rPh>
    <phoneticPr fontId="13"/>
  </si>
  <si>
    <t>（１）補助事業に要する経費</t>
    <rPh sb="3" eb="5">
      <t>ホジョ</t>
    </rPh>
    <rPh sb="5" eb="7">
      <t>ジギョウ</t>
    </rPh>
    <rPh sb="8" eb="9">
      <t>ヨウ</t>
    </rPh>
    <rPh sb="11" eb="13">
      <t>ケイヒ</t>
    </rPh>
    <phoneticPr fontId="13"/>
  </si>
  <si>
    <t>（２）補助対象経費</t>
    <rPh sb="3" eb="5">
      <t>ホジョ</t>
    </rPh>
    <rPh sb="5" eb="7">
      <t>タイショウ</t>
    </rPh>
    <rPh sb="7" eb="9">
      <t>ケイヒ</t>
    </rPh>
    <phoneticPr fontId="13"/>
  </si>
  <si>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13"/>
  </si>
  <si>
    <t>（１）開始年月日</t>
    <rPh sb="3" eb="5">
      <t>カイシ</t>
    </rPh>
    <rPh sb="5" eb="8">
      <t>ネンガッピ</t>
    </rPh>
    <phoneticPr fontId="13"/>
  </si>
  <si>
    <t>：</t>
    <phoneticPr fontId="13"/>
  </si>
  <si>
    <t>（２）完了予定年月日</t>
    <rPh sb="3" eb="5">
      <t>カンリョウ</t>
    </rPh>
    <rPh sb="5" eb="7">
      <t>ヨテイ</t>
    </rPh>
    <rPh sb="7" eb="10">
      <t>ネンガッピ</t>
    </rPh>
    <phoneticPr fontId="13"/>
  </si>
  <si>
    <t>月</t>
    <rPh sb="0" eb="1">
      <t>ガツ</t>
    </rPh>
    <phoneticPr fontId="13"/>
  </si>
  <si>
    <t>（注）１．この申請書には、以下の書類を添付すること。</t>
    <rPh sb="1" eb="2">
      <t>チュウ</t>
    </rPh>
    <rPh sb="7" eb="10">
      <t>シンセイショ</t>
    </rPh>
    <rPh sb="13" eb="15">
      <t>イカ</t>
    </rPh>
    <rPh sb="16" eb="18">
      <t>ショルイ</t>
    </rPh>
    <rPh sb="19" eb="21">
      <t>テンプ</t>
    </rPh>
    <phoneticPr fontId="13"/>
  </si>
  <si>
    <t>　　(1) 申請者の経理の状況及び補助事業に係る資金計画を記載した書面</t>
  </si>
  <si>
    <t>　　(2) 申請者が申請者以外の者と共同して補助事業を行おうとする場合にあっては、</t>
    <phoneticPr fontId="13"/>
  </si>
  <si>
    <t>　　　　当該事業に係る契約書の写し</t>
    <phoneticPr fontId="13"/>
  </si>
  <si>
    <t>　　(3) 申請者の役員名簿（別紙２）</t>
    <rPh sb="6" eb="9">
      <t>シンセイシャ</t>
    </rPh>
    <rPh sb="10" eb="12">
      <t>ヤクイン</t>
    </rPh>
    <rPh sb="12" eb="14">
      <t>メイボ</t>
    </rPh>
    <rPh sb="15" eb="17">
      <t>ベッシ</t>
    </rPh>
    <phoneticPr fontId="13"/>
  </si>
  <si>
    <t>（備考）用紙は日本工業規格Ａ4とし、縦位置とする。</t>
    <rPh sb="1" eb="3">
      <t>ビコウ</t>
    </rPh>
    <rPh sb="4" eb="6">
      <t>ヨウシ</t>
    </rPh>
    <rPh sb="7" eb="9">
      <t>ニホン</t>
    </rPh>
    <rPh sb="9" eb="11">
      <t>コウギョウ</t>
    </rPh>
    <rPh sb="11" eb="13">
      <t>キカク</t>
    </rPh>
    <rPh sb="18" eb="19">
      <t>タテ</t>
    </rPh>
    <rPh sb="19" eb="21">
      <t>イチ</t>
    </rPh>
    <phoneticPr fontId="13"/>
  </si>
  <si>
    <t>（別紙１）</t>
    <phoneticPr fontId="13"/>
  </si>
  <si>
    <t>補助事業に要する経費、補助対象経費及び補助金の額並びに区分ごとの配分</t>
    <phoneticPr fontId="13"/>
  </si>
  <si>
    <t>補助事業に要する経費</t>
    <phoneticPr fontId="13"/>
  </si>
  <si>
    <t>補助対象経費</t>
    <phoneticPr fontId="13"/>
  </si>
  <si>
    <t>補助率
（参考値）</t>
    <phoneticPr fontId="13"/>
  </si>
  <si>
    <t>補助金の額
（参考値）</t>
    <phoneticPr fontId="13"/>
  </si>
  <si>
    <t>設備費</t>
    <phoneticPr fontId="13"/>
  </si>
  <si>
    <t>工事費</t>
    <phoneticPr fontId="13"/>
  </si>
  <si>
    <t>（別紙２）</t>
    <phoneticPr fontId="13"/>
  </si>
  <si>
    <t>役員名簿</t>
    <phoneticPr fontId="13"/>
  </si>
  <si>
    <t>氏名　カナ</t>
    <phoneticPr fontId="13"/>
  </si>
  <si>
    <t>氏名　漢字</t>
  </si>
  <si>
    <t>生年月日</t>
  </si>
  <si>
    <t>性別</t>
    <rPh sb="0" eb="2">
      <t>セイベツ</t>
    </rPh>
    <phoneticPr fontId="13"/>
  </si>
  <si>
    <t>会社名</t>
    <rPh sb="0" eb="2">
      <t>カイシャ</t>
    </rPh>
    <rPh sb="2" eb="3">
      <t>メイ</t>
    </rPh>
    <phoneticPr fontId="13"/>
  </si>
  <si>
    <t>和暦</t>
    <rPh sb="0" eb="2">
      <t>ワレキ</t>
    </rPh>
    <phoneticPr fontId="13"/>
  </si>
  <si>
    <t>日</t>
    <rPh sb="0" eb="1">
      <t>ヒ</t>
    </rPh>
    <phoneticPr fontId="13"/>
  </si>
  <si>
    <t xml:space="preserve"> （注）</t>
    <phoneticPr fontId="13"/>
  </si>
  <si>
    <t>本事業の交付要件と交付規程について、全て確認し、了承している。</t>
    <phoneticPr fontId="48"/>
  </si>
  <si>
    <t>申請書、中間報告書、確定検査資料及び添付書類一式について責任をもち、虚偽、不正の記入を行わないことを了承している。</t>
    <rPh sb="4" eb="6">
      <t>チュウカン</t>
    </rPh>
    <rPh sb="6" eb="9">
      <t>ホウコクショ</t>
    </rPh>
    <rPh sb="10" eb="12">
      <t>カクテイ</t>
    </rPh>
    <rPh sb="12" eb="14">
      <t>ケンサ</t>
    </rPh>
    <rPh sb="14" eb="16">
      <t>シリョウ</t>
    </rPh>
    <rPh sb="43" eb="44">
      <t>オコナ</t>
    </rPh>
    <rPh sb="50" eb="52">
      <t>リョウショウ</t>
    </rPh>
    <phoneticPr fontId="48"/>
  </si>
  <si>
    <t>委任状</t>
    <rPh sb="0" eb="3">
      <t>イニンジョウ</t>
    </rPh>
    <phoneticPr fontId="13"/>
  </si>
  <si>
    <t>１．</t>
    <phoneticPr fontId="13"/>
  </si>
  <si>
    <t>２．</t>
    <phoneticPr fontId="13"/>
  </si>
  <si>
    <t>３．</t>
    <phoneticPr fontId="13"/>
  </si>
  <si>
    <t>万一、委任者、受任者間に係争が生じた場合においても、委任者は受任者の行った行為に対し、ＳＩＩに一切の苦情・請求は行わない。</t>
    <phoneticPr fontId="13"/>
  </si>
  <si>
    <t xml:space="preserve">   上記事項の締結を証するため、本書２通を作成し、双方記名押印し、原本１通をＳＩＩに提出するとともに、残り１通は受任者が保管し、受任者は写しを委任者に配布する。</t>
    <phoneticPr fontId="13"/>
  </si>
  <si>
    <t>平成</t>
    <phoneticPr fontId="13"/>
  </si>
  <si>
    <t>年</t>
    <phoneticPr fontId="13"/>
  </si>
  <si>
    <t>月</t>
    <phoneticPr fontId="13"/>
  </si>
  <si>
    <t>住所</t>
    <rPh sb="0" eb="1">
      <t>ジュウ</t>
    </rPh>
    <rPh sb="1" eb="2">
      <t>トコロ</t>
    </rPh>
    <phoneticPr fontId="13"/>
  </si>
  <si>
    <t>名称</t>
    <rPh sb="0" eb="1">
      <t>メイ</t>
    </rPh>
    <rPh sb="1" eb="2">
      <t>ショウ</t>
    </rPh>
    <phoneticPr fontId="13"/>
  </si>
  <si>
    <t>設備設置承諾書</t>
    <rPh sb="0" eb="2">
      <t>セツビ</t>
    </rPh>
    <rPh sb="2" eb="4">
      <t>セッチ</t>
    </rPh>
    <rPh sb="4" eb="6">
      <t>ショウダク</t>
    </rPh>
    <rPh sb="6" eb="7">
      <t>ショ</t>
    </rPh>
    <phoneticPr fontId="13"/>
  </si>
  <si>
    <t>平成</t>
    <phoneticPr fontId="13"/>
  </si>
  <si>
    <t>年</t>
    <phoneticPr fontId="13"/>
  </si>
  <si>
    <t>月</t>
    <phoneticPr fontId="13"/>
  </si>
  <si>
    <t>1．</t>
    <phoneticPr fontId="13"/>
  </si>
  <si>
    <t>２．</t>
    <phoneticPr fontId="13"/>
  </si>
  <si>
    <t>３．</t>
    <phoneticPr fontId="13"/>
  </si>
  <si>
    <t>４．</t>
    <phoneticPr fontId="13"/>
  </si>
  <si>
    <t>５．</t>
    <phoneticPr fontId="13"/>
  </si>
  <si>
    <t>補助事業名</t>
    <rPh sb="0" eb="2">
      <t>ホジョ</t>
    </rPh>
    <rPh sb="2" eb="4">
      <t>ジギョウ</t>
    </rPh>
    <rPh sb="4" eb="5">
      <t>メイ</t>
    </rPh>
    <phoneticPr fontId="62"/>
  </si>
  <si>
    <t>補助事業者名</t>
    <rPh sb="0" eb="2">
      <t>ホジョ</t>
    </rPh>
    <rPh sb="2" eb="4">
      <t>ジギョウ</t>
    </rPh>
    <rPh sb="4" eb="5">
      <t>シャ</t>
    </rPh>
    <rPh sb="5" eb="6">
      <t>メイ</t>
    </rPh>
    <phoneticPr fontId="62"/>
  </si>
  <si>
    <t>３月</t>
  </si>
  <si>
    <t>フリガナ</t>
    <phoneticPr fontId="13"/>
  </si>
  <si>
    <t>法人番号（１３桁）</t>
    <rPh sb="0" eb="2">
      <t>ホウジン</t>
    </rPh>
    <rPh sb="2" eb="4">
      <t>バンゴウ</t>
    </rPh>
    <rPh sb="7" eb="8">
      <t>ケタ</t>
    </rPh>
    <phoneticPr fontId="13"/>
  </si>
  <si>
    <t>代表者役職</t>
    <rPh sb="3" eb="5">
      <t>ヤクショク</t>
    </rPh>
    <phoneticPr fontId="13"/>
  </si>
  <si>
    <t>年</t>
    <rPh sb="0" eb="1">
      <t>ネン</t>
    </rPh>
    <phoneticPr fontId="13"/>
  </si>
  <si>
    <t>月</t>
    <rPh sb="0" eb="1">
      <t>ガツ</t>
    </rPh>
    <phoneticPr fontId="13"/>
  </si>
  <si>
    <t>日</t>
    <rPh sb="0" eb="1">
      <t>ニチ</t>
    </rPh>
    <phoneticPr fontId="13"/>
  </si>
  <si>
    <t>所属部署</t>
    <rPh sb="0" eb="2">
      <t>ショゾク</t>
    </rPh>
    <rPh sb="2" eb="4">
      <t>ブショ</t>
    </rPh>
    <phoneticPr fontId="13"/>
  </si>
  <si>
    <t>担当者役職</t>
    <rPh sb="0" eb="3">
      <t>タントウシャ</t>
    </rPh>
    <rPh sb="3" eb="5">
      <t>ヤクショク</t>
    </rPh>
    <phoneticPr fontId="13"/>
  </si>
  <si>
    <t>電話番号</t>
    <rPh sb="0" eb="2">
      <t>デンワ</t>
    </rPh>
    <rPh sb="2" eb="4">
      <t>バンゴウ</t>
    </rPh>
    <phoneticPr fontId="13"/>
  </si>
  <si>
    <t>実施計画書</t>
    <phoneticPr fontId="13"/>
  </si>
  <si>
    <t>平成</t>
    <phoneticPr fontId="13"/>
  </si>
  <si>
    <t>氏</t>
    <rPh sb="0" eb="1">
      <t>シ</t>
    </rPh>
    <phoneticPr fontId="13"/>
  </si>
  <si>
    <t>名</t>
    <rPh sb="0" eb="1">
      <t>メイ</t>
    </rPh>
    <phoneticPr fontId="13"/>
  </si>
  <si>
    <t>都道府県</t>
    <rPh sb="0" eb="4">
      <t>トドウフケン</t>
    </rPh>
    <phoneticPr fontId="13"/>
  </si>
  <si>
    <t>市区町村</t>
    <rPh sb="0" eb="2">
      <t>シク</t>
    </rPh>
    <rPh sb="2" eb="4">
      <t>チョウソン</t>
    </rPh>
    <phoneticPr fontId="13"/>
  </si>
  <si>
    <t>交付要件等同意書</t>
    <rPh sb="0" eb="2">
      <t>コウフ</t>
    </rPh>
    <rPh sb="2" eb="4">
      <t>ヨウケン</t>
    </rPh>
    <rPh sb="4" eb="5">
      <t>トウ</t>
    </rPh>
    <rPh sb="5" eb="8">
      <t>ドウイショ</t>
    </rPh>
    <phoneticPr fontId="48"/>
  </si>
  <si>
    <t>同意欄</t>
    <phoneticPr fontId="13"/>
  </si>
  <si>
    <t>代表者</t>
    <phoneticPr fontId="13"/>
  </si>
  <si>
    <t>担当者</t>
    <rPh sb="0" eb="3">
      <t>タントウシャ</t>
    </rPh>
    <phoneticPr fontId="13"/>
  </si>
  <si>
    <t>ＦＡＸ番号</t>
    <rPh sb="3" eb="5">
      <t>バンゴウ</t>
    </rPh>
    <phoneticPr fontId="13"/>
  </si>
  <si>
    <t>補助金の交付決定等に関する情報（事業者名、採択日、交付決定日、法人番号、交付決定額等）について、法人インフォメーションに原則掲載されることを了承している。</t>
    <rPh sb="0" eb="3">
      <t>ホジョキン</t>
    </rPh>
    <rPh sb="4" eb="6">
      <t>コウフ</t>
    </rPh>
    <rPh sb="6" eb="8">
      <t>ケッテイ</t>
    </rPh>
    <rPh sb="8" eb="9">
      <t>トウ</t>
    </rPh>
    <rPh sb="10" eb="11">
      <t>カン</t>
    </rPh>
    <rPh sb="13" eb="15">
      <t>ジョウホウ</t>
    </rPh>
    <rPh sb="16" eb="19">
      <t>ジギョウシャ</t>
    </rPh>
    <rPh sb="19" eb="20">
      <t>メイ</t>
    </rPh>
    <rPh sb="21" eb="24">
      <t>サイタクビ</t>
    </rPh>
    <rPh sb="25" eb="27">
      <t>コウフ</t>
    </rPh>
    <rPh sb="27" eb="29">
      <t>ケッテイ</t>
    </rPh>
    <rPh sb="29" eb="30">
      <t>ビ</t>
    </rPh>
    <rPh sb="31" eb="33">
      <t>ホウジン</t>
    </rPh>
    <rPh sb="33" eb="35">
      <t>バンゴウ</t>
    </rPh>
    <rPh sb="36" eb="38">
      <t>コウフ</t>
    </rPh>
    <rPh sb="38" eb="40">
      <t>ケッテイ</t>
    </rPh>
    <rPh sb="40" eb="42">
      <t>ガクナド</t>
    </rPh>
    <rPh sb="48" eb="50">
      <t>ホウジン</t>
    </rPh>
    <rPh sb="60" eb="62">
      <t>ゲンソク</t>
    </rPh>
    <rPh sb="62" eb="64">
      <t>ケイサイ</t>
    </rPh>
    <rPh sb="70" eb="72">
      <t>リョウショウ</t>
    </rPh>
    <phoneticPr fontId="13"/>
  </si>
  <si>
    <t>以下の同意事項の内容に同意します。</t>
    <rPh sb="0" eb="2">
      <t>イカ</t>
    </rPh>
    <rPh sb="3" eb="5">
      <t>ドウイ</t>
    </rPh>
    <rPh sb="5" eb="7">
      <t>ジコウ</t>
    </rPh>
    <rPh sb="8" eb="10">
      <t>ナイヨウ</t>
    </rPh>
    <rPh sb="11" eb="13">
      <t>ドウイ</t>
    </rPh>
    <phoneticPr fontId="13"/>
  </si>
  <si>
    <t>補助事業担当者情報</t>
    <rPh sb="0" eb="2">
      <t>ホジョ</t>
    </rPh>
    <rPh sb="2" eb="4">
      <t>ジギョウ</t>
    </rPh>
    <rPh sb="4" eb="6">
      <t>タントウ</t>
    </rPh>
    <rPh sb="6" eb="7">
      <t>シャ</t>
    </rPh>
    <rPh sb="7" eb="9">
      <t>ジョウホウ</t>
    </rPh>
    <phoneticPr fontId="13"/>
  </si>
  <si>
    <t>ＺＥＢ設計ガイドライン作成のため、補助対象建築物のＺＥＢに資する設計情報を開示することを了承している。</t>
    <rPh sb="3" eb="5">
      <t>セッケイ</t>
    </rPh>
    <rPh sb="11" eb="13">
      <t>サクセイ</t>
    </rPh>
    <rPh sb="17" eb="19">
      <t>ホジョ</t>
    </rPh>
    <rPh sb="19" eb="21">
      <t>タイショウ</t>
    </rPh>
    <rPh sb="21" eb="24">
      <t>ケンチクブツ</t>
    </rPh>
    <rPh sb="29" eb="30">
      <t>シ</t>
    </rPh>
    <rPh sb="32" eb="34">
      <t>セッケイ</t>
    </rPh>
    <rPh sb="34" eb="36">
      <t>ジョウホウ</t>
    </rPh>
    <rPh sb="37" eb="39">
      <t>カイジ</t>
    </rPh>
    <rPh sb="44" eb="46">
      <t>リョウショウ</t>
    </rPh>
    <phoneticPr fontId="48"/>
  </si>
  <si>
    <t>※複数年度事業の場合のみチェックしてください。</t>
    <rPh sb="1" eb="3">
      <t>フクスウ</t>
    </rPh>
    <rPh sb="3" eb="5">
      <t>ネンド</t>
    </rPh>
    <rPh sb="5" eb="7">
      <t>ジギョウ</t>
    </rPh>
    <rPh sb="8" eb="10">
      <t>バアイ</t>
    </rPh>
    <phoneticPr fontId="13"/>
  </si>
  <si>
    <t>ＳＩＩはＺＥＢの普及を促進するため、補助事業者からのＺＥＢに資する情報をセミナー、ホームページ等で引用、紹介する場合があることを了承している。</t>
    <rPh sb="18" eb="20">
      <t>ホジョ</t>
    </rPh>
    <rPh sb="20" eb="22">
      <t>ジギョウ</t>
    </rPh>
    <rPh sb="22" eb="23">
      <t>シャ</t>
    </rPh>
    <rPh sb="30" eb="31">
      <t>シ</t>
    </rPh>
    <phoneticPr fontId="48"/>
  </si>
  <si>
    <t>１. 交付要件について</t>
    <phoneticPr fontId="13"/>
  </si>
  <si>
    <t>２. 暴力団排除について</t>
    <rPh sb="3" eb="6">
      <t>ボウリョクダン</t>
    </rPh>
    <rPh sb="6" eb="8">
      <t>ハイジョ</t>
    </rPh>
    <phoneticPr fontId="13"/>
  </si>
  <si>
    <t>３. 事業期間について</t>
    <phoneticPr fontId="13"/>
  </si>
  <si>
    <t>４. 提出書類一式について</t>
    <phoneticPr fontId="48"/>
  </si>
  <si>
    <t>５. 「ＺＥＢ実現に向けたＺＥＢ設計ガイドライン作成」のための情報開示について</t>
    <rPh sb="7" eb="9">
      <t>ジツゲン</t>
    </rPh>
    <rPh sb="10" eb="11">
      <t>ム</t>
    </rPh>
    <rPh sb="16" eb="18">
      <t>セッケイ</t>
    </rPh>
    <rPh sb="24" eb="26">
      <t>サクセイ</t>
    </rPh>
    <rPh sb="31" eb="33">
      <t>ジョウホウ</t>
    </rPh>
    <rPh sb="33" eb="35">
      <t>カイジ</t>
    </rPh>
    <phoneticPr fontId="48"/>
  </si>
  <si>
    <t>６. 事業の広報について</t>
    <rPh sb="3" eb="5">
      <t>ジギョウ</t>
    </rPh>
    <rPh sb="6" eb="8">
      <t>コウホウ</t>
    </rPh>
    <phoneticPr fontId="48"/>
  </si>
  <si>
    <t>７. ＺＥＢリーディング・オーナー登録について</t>
    <rPh sb="17" eb="19">
      <t>トウロク</t>
    </rPh>
    <phoneticPr fontId="13"/>
  </si>
  <si>
    <t>８. 法人インフォメーション掲載について</t>
    <rPh sb="3" eb="5">
      <t>ホウジン</t>
    </rPh>
    <rPh sb="14" eb="16">
      <t>ケイサイ</t>
    </rPh>
    <phoneticPr fontId="13"/>
  </si>
  <si>
    <t>９. 実施状況の報告について</t>
    <rPh sb="3" eb="5">
      <t>ジッシ</t>
    </rPh>
    <rPh sb="5" eb="7">
      <t>ジョウキョウ</t>
    </rPh>
    <rPh sb="8" eb="10">
      <t>ホウコク</t>
    </rPh>
    <phoneticPr fontId="48"/>
  </si>
  <si>
    <t>１０. 財産処分制限期間と適化法について</t>
    <phoneticPr fontId="13"/>
  </si>
  <si>
    <t>１１. 複数年度事業について</t>
    <rPh sb="4" eb="6">
      <t>フクスウ</t>
    </rPh>
    <rPh sb="6" eb="8">
      <t>ネンド</t>
    </rPh>
    <rPh sb="8" eb="10">
      <t>ジギョウ</t>
    </rPh>
    <phoneticPr fontId="48"/>
  </si>
  <si>
    <t>（１）</t>
    <phoneticPr fontId="13"/>
  </si>
  <si>
    <t>（２）</t>
    <phoneticPr fontId="13"/>
  </si>
  <si>
    <t>（３）</t>
    <phoneticPr fontId="13"/>
  </si>
  <si>
    <t>（４）</t>
    <phoneticPr fontId="13"/>
  </si>
  <si>
    <t>※同意欄のチェックに不足がある場合は、交付申請を受理できませんので予めご了承ください。</t>
    <rPh sb="1" eb="3">
      <t>ドウイ</t>
    </rPh>
    <rPh sb="3" eb="4">
      <t>ラン</t>
    </rPh>
    <rPh sb="10" eb="12">
      <t>フソク</t>
    </rPh>
    <rPh sb="19" eb="21">
      <t>コウフ</t>
    </rPh>
    <rPh sb="21" eb="23">
      <t>シンセイ</t>
    </rPh>
    <rPh sb="24" eb="26">
      <t>ジュリ</t>
    </rPh>
    <phoneticPr fontId="48"/>
  </si>
  <si>
    <t>申請者１</t>
    <phoneticPr fontId="13"/>
  </si>
  <si>
    <t>申請者２</t>
    <phoneticPr fontId="13"/>
  </si>
  <si>
    <t>申請者３</t>
    <phoneticPr fontId="13"/>
  </si>
  <si>
    <t>導入前</t>
    <phoneticPr fontId="13"/>
  </si>
  <si>
    <t>エネルギー計量計画図</t>
    <phoneticPr fontId="13"/>
  </si>
  <si>
    <t>（１）</t>
    <phoneticPr fontId="13"/>
  </si>
  <si>
    <t>申請者概要</t>
    <rPh sb="0" eb="3">
      <t>シンセイシャ</t>
    </rPh>
    <rPh sb="3" eb="5">
      <t>ガイヨウ</t>
    </rPh>
    <phoneticPr fontId="13"/>
  </si>
  <si>
    <t>（２）</t>
    <phoneticPr fontId="13"/>
  </si>
  <si>
    <t>（３）</t>
    <phoneticPr fontId="13"/>
  </si>
  <si>
    <t>）</t>
    <phoneticPr fontId="13"/>
  </si>
  <si>
    <t>円</t>
    <rPh sb="0" eb="1">
      <t>エン</t>
    </rPh>
    <phoneticPr fontId="13"/>
  </si>
  <si>
    <t>（ 単位 ：</t>
    <phoneticPr fontId="13"/>
  </si>
  <si>
    <t>代表担当者</t>
    <rPh sb="0" eb="2">
      <t>ダイヒョウ</t>
    </rPh>
    <rPh sb="2" eb="5">
      <t>タントウシャ</t>
    </rPh>
    <phoneticPr fontId="13"/>
  </si>
  <si>
    <t>←</t>
    <phoneticPr fontId="13"/>
  </si>
  <si>
    <t>共同申請の場合、本補助事業の代表担当者に丸印がついていること</t>
    <rPh sb="20" eb="22">
      <t>マルジルシ</t>
    </rPh>
    <phoneticPr fontId="13"/>
  </si>
  <si>
    <t>資金調達計画</t>
    <rPh sb="0" eb="2">
      <t>シキン</t>
    </rPh>
    <rPh sb="2" eb="4">
      <t>チョウタツ</t>
    </rPh>
    <rPh sb="4" eb="6">
      <t>ケイカク</t>
    </rPh>
    <phoneticPr fontId="13"/>
  </si>
  <si>
    <t>他の補助金に関する事項</t>
    <rPh sb="0" eb="1">
      <t>タ</t>
    </rPh>
    <rPh sb="2" eb="5">
      <t>ホジョキン</t>
    </rPh>
    <rPh sb="6" eb="7">
      <t>カン</t>
    </rPh>
    <rPh sb="9" eb="11">
      <t>ジコウ</t>
    </rPh>
    <phoneticPr fontId="13"/>
  </si>
  <si>
    <t>ＥＳＣＯ</t>
    <phoneticPr fontId="13"/>
  </si>
  <si>
    <t>リース</t>
    <phoneticPr fontId="13"/>
  </si>
  <si>
    <t>あり</t>
    <phoneticPr fontId="13"/>
  </si>
  <si>
    <t>なし</t>
    <phoneticPr fontId="13"/>
  </si>
  <si>
    <t>以上の同意事項の内容に同意し、申請内容に間違いがないことを確認した上で記名・押印します。</t>
    <rPh sb="3" eb="5">
      <t>ドウイ</t>
    </rPh>
    <rPh sb="5" eb="7">
      <t>ジコウ</t>
    </rPh>
    <rPh sb="8" eb="10">
      <t>ナイヨウ</t>
    </rPh>
    <rPh sb="11" eb="13">
      <t>ドウイ</t>
    </rPh>
    <rPh sb="15" eb="17">
      <t>シンセイ</t>
    </rPh>
    <rPh sb="17" eb="19">
      <t>ナイヨウ</t>
    </rPh>
    <rPh sb="20" eb="22">
      <t>マチガ</t>
    </rPh>
    <rPh sb="29" eb="31">
      <t>カクニン</t>
    </rPh>
    <rPh sb="33" eb="34">
      <t>ウエ</t>
    </rPh>
    <rPh sb="35" eb="37">
      <t>キメイ</t>
    </rPh>
    <rPh sb="38" eb="40">
      <t>オウイン</t>
    </rPh>
    <phoneticPr fontId="48"/>
  </si>
  <si>
    <t>斜材（筋かいなど）</t>
    <rPh sb="0" eb="2">
      <t>シャザイ</t>
    </rPh>
    <rPh sb="3" eb="4">
      <t>スジ</t>
    </rPh>
    <phoneticPr fontId="13"/>
  </si>
  <si>
    <t>外気利用・制御システム</t>
    <rPh sb="0" eb="2">
      <t>ガイキ</t>
    </rPh>
    <rPh sb="2" eb="4">
      <t>リヨウ</t>
    </rPh>
    <rPh sb="5" eb="7">
      <t>セイギョ</t>
    </rPh>
    <phoneticPr fontId="13"/>
  </si>
  <si>
    <t>延床面積</t>
    <rPh sb="0" eb="2">
      <t>ノベユカ</t>
    </rPh>
    <rPh sb="2" eb="4">
      <t>メンセキ</t>
    </rPh>
    <phoneticPr fontId="13"/>
  </si>
  <si>
    <t>横架材（梁など）</t>
    <rPh sb="0" eb="1">
      <t>ヨコ</t>
    </rPh>
    <rPh sb="1" eb="2">
      <t>カ</t>
    </rPh>
    <rPh sb="2" eb="3">
      <t>ザイ</t>
    </rPh>
    <rPh sb="4" eb="5">
      <t>ハリ</t>
    </rPh>
    <phoneticPr fontId="13"/>
  </si>
  <si>
    <t>%</t>
    <phoneticPr fontId="13"/>
  </si>
  <si>
    <t>①</t>
    <phoneticPr fontId="13"/>
  </si>
  <si>
    <t>②</t>
    <phoneticPr fontId="13"/>
  </si>
  <si>
    <t>③</t>
    <phoneticPr fontId="13"/>
  </si>
  <si>
    <t>ＢＥＩ</t>
    <phoneticPr fontId="13"/>
  </si>
  <si>
    <t>④</t>
    <phoneticPr fontId="13"/>
  </si>
  <si>
    <t>( % )</t>
    <phoneticPr fontId="13"/>
  </si>
  <si>
    <t>⑤</t>
    <phoneticPr fontId="13"/>
  </si>
  <si>
    <t>⑥</t>
    <phoneticPr fontId="13"/>
  </si>
  <si>
    <t>⑦</t>
    <phoneticPr fontId="13"/>
  </si>
  <si>
    <t>地域熱供給（ＤＨＣ）</t>
    <rPh sb="0" eb="2">
      <t>チイキ</t>
    </rPh>
    <rPh sb="2" eb="3">
      <t>ネツ</t>
    </rPh>
    <rPh sb="3" eb="5">
      <t>キョウキュウ</t>
    </rPh>
    <phoneticPr fontId="13"/>
  </si>
  <si>
    <t>⑧</t>
    <phoneticPr fontId="13"/>
  </si>
  <si>
    <t>建築省エネルギー（パッシブ）技術</t>
    <rPh sb="0" eb="2">
      <t>ケンチク</t>
    </rPh>
    <rPh sb="2" eb="3">
      <t>ショウ</t>
    </rPh>
    <rPh sb="14" eb="16">
      <t>ギジュツ</t>
    </rPh>
    <phoneticPr fontId="13"/>
  </si>
  <si>
    <t>内部発熱
削減技術</t>
    <rPh sb="0" eb="2">
      <t>ナイブ</t>
    </rPh>
    <rPh sb="2" eb="4">
      <t>ハツネツ</t>
    </rPh>
    <rPh sb="5" eb="7">
      <t>サクゲン</t>
    </rPh>
    <rPh sb="7" eb="9">
      <t>ギジュツ</t>
    </rPh>
    <phoneticPr fontId="13"/>
  </si>
  <si>
    <t>換気設備
(機械換気）</t>
    <rPh sb="0" eb="2">
      <t>カンキ</t>
    </rPh>
    <rPh sb="2" eb="4">
      <t>セツビ</t>
    </rPh>
    <rPh sb="6" eb="8">
      <t>キカイ</t>
    </rPh>
    <rPh sb="8" eb="10">
      <t>カンキ</t>
    </rPh>
    <phoneticPr fontId="13"/>
  </si>
  <si>
    <t>⑨</t>
    <phoneticPr fontId="13"/>
  </si>
  <si>
    <t>⑩</t>
    <phoneticPr fontId="13"/>
  </si>
  <si>
    <t>ＰＶ</t>
    <phoneticPr fontId="13"/>
  </si>
  <si>
    <t>　　　 コージェネ</t>
    <phoneticPr fontId="13"/>
  </si>
  <si>
    <t>人感制御</t>
    <rPh sb="0" eb="2">
      <t>ジンカン</t>
    </rPh>
    <rPh sb="2" eb="4">
      <t>セイギョ</t>
    </rPh>
    <phoneticPr fontId="13"/>
  </si>
  <si>
    <t>最小外気取入れ量制御システム</t>
    <rPh sb="0" eb="2">
      <t>サイショウ</t>
    </rPh>
    <rPh sb="2" eb="4">
      <t>ガイキ</t>
    </rPh>
    <rPh sb="4" eb="6">
      <t>トリイ</t>
    </rPh>
    <rPh sb="7" eb="8">
      <t>リョウ</t>
    </rPh>
    <rPh sb="8" eb="10">
      <t>セイギョ</t>
    </rPh>
    <phoneticPr fontId="13"/>
  </si>
  <si>
    <t>太陽光パネル、屋上駐車場、屋上緑化</t>
    <rPh sb="0" eb="3">
      <t>タイヨウコウ</t>
    </rPh>
    <rPh sb="7" eb="9">
      <t>オクジョウ</t>
    </rPh>
    <rPh sb="9" eb="12">
      <t>チュウシャジョウ</t>
    </rPh>
    <rPh sb="13" eb="15">
      <t>オクジョウ</t>
    </rPh>
    <rPh sb="15" eb="17">
      <t>リョッカ</t>
    </rPh>
    <phoneticPr fontId="13"/>
  </si>
  <si>
    <t>入退室連動制御</t>
    <rPh sb="0" eb="3">
      <t>ニュウタイシツ</t>
    </rPh>
    <rPh sb="3" eb="5">
      <t>レンドウ</t>
    </rPh>
    <rPh sb="5" eb="7">
      <t>セイギョ</t>
    </rPh>
    <phoneticPr fontId="13"/>
  </si>
  <si>
    <t>VWT(最適送水温度制御)システム</t>
    <rPh sb="4" eb="6">
      <t>サイテキ</t>
    </rPh>
    <rPh sb="6" eb="8">
      <t>ソウスイ</t>
    </rPh>
    <rPh sb="8" eb="10">
      <t>オンド</t>
    </rPh>
    <rPh sb="10" eb="12">
      <t>セイギョ</t>
    </rPh>
    <phoneticPr fontId="13"/>
  </si>
  <si>
    <t>グラスウール保温材</t>
    <rPh sb="6" eb="9">
      <t>ホオンザイ</t>
    </rPh>
    <phoneticPr fontId="13"/>
  </si>
  <si>
    <t>ロックウール保温材</t>
    <rPh sb="6" eb="9">
      <t>ホオンザイ</t>
    </rPh>
    <phoneticPr fontId="13"/>
  </si>
  <si>
    <t>タスク＆アンビエント空調システム</t>
    <rPh sb="10" eb="12">
      <t>クウチョウ</t>
    </rPh>
    <phoneticPr fontId="13"/>
  </si>
  <si>
    <t>木製</t>
    <rPh sb="0" eb="2">
      <t>モクセイ</t>
    </rPh>
    <phoneticPr fontId="13"/>
  </si>
  <si>
    <t>ⅲ</t>
    <phoneticPr fontId="13"/>
  </si>
  <si>
    <t>樹脂＋金属複合製</t>
    <rPh sb="0" eb="2">
      <t>ジュシ</t>
    </rPh>
    <rPh sb="3" eb="5">
      <t>キンゾク</t>
    </rPh>
    <rPh sb="5" eb="7">
      <t>フクゴウ</t>
    </rPh>
    <rPh sb="7" eb="8">
      <t>セイ</t>
    </rPh>
    <phoneticPr fontId="13"/>
  </si>
  <si>
    <t>ＺＥＢ実現に資する省エネ技術
　設備・システム名</t>
    <rPh sb="3" eb="5">
      <t>ジツゲン</t>
    </rPh>
    <rPh sb="6" eb="7">
      <t>シ</t>
    </rPh>
    <rPh sb="9" eb="10">
      <t>ショウ</t>
    </rPh>
    <rPh sb="12" eb="14">
      <t>ギジュツ</t>
    </rPh>
    <rPh sb="16" eb="18">
      <t>セツビ</t>
    </rPh>
    <rPh sb="23" eb="24">
      <t>メイ</t>
    </rPh>
    <phoneticPr fontId="13"/>
  </si>
  <si>
    <t>再生可能・未利用エネルギー
利用システム</t>
    <rPh sb="0" eb="2">
      <t>サイセイ</t>
    </rPh>
    <rPh sb="2" eb="4">
      <t>カノウ</t>
    </rPh>
    <rPh sb="5" eb="8">
      <t>ミリヨウ</t>
    </rPh>
    <rPh sb="14" eb="16">
      <t>リヨウ</t>
    </rPh>
    <phoneticPr fontId="13"/>
  </si>
  <si>
    <t>ＺＥＢランク</t>
    <phoneticPr fontId="13"/>
  </si>
  <si>
    <t>庇</t>
    <rPh sb="0" eb="1">
      <t>ヒサシ</t>
    </rPh>
    <phoneticPr fontId="13"/>
  </si>
  <si>
    <t>壁面緑化</t>
    <rPh sb="0" eb="2">
      <t>ヘキメン</t>
    </rPh>
    <rPh sb="2" eb="4">
      <t>リョッカ</t>
    </rPh>
    <phoneticPr fontId="13"/>
  </si>
  <si>
    <t>系統連系（全量売電）</t>
    <rPh sb="0" eb="2">
      <t>ケイトウ</t>
    </rPh>
    <rPh sb="2" eb="4">
      <t>レンケイ</t>
    </rPh>
    <rPh sb="5" eb="7">
      <t>ゼンリョウ</t>
    </rPh>
    <rPh sb="7" eb="9">
      <t>バイデン</t>
    </rPh>
    <phoneticPr fontId="13"/>
  </si>
  <si>
    <t>基</t>
    <rPh sb="0" eb="1">
      <t>キ</t>
    </rPh>
    <phoneticPr fontId="13"/>
  </si>
  <si>
    <t>系統連系（余剰売電）</t>
    <rPh sb="0" eb="2">
      <t>ケイトウ</t>
    </rPh>
    <rPh sb="2" eb="4">
      <t>レンケイ</t>
    </rPh>
    <rPh sb="5" eb="7">
      <t>ヨジョウ</t>
    </rPh>
    <rPh sb="7" eb="9">
      <t>バイデン</t>
    </rPh>
    <phoneticPr fontId="13"/>
  </si>
  <si>
    <t>台数</t>
    <rPh sb="0" eb="2">
      <t>ダイスウ</t>
    </rPh>
    <phoneticPr fontId="13"/>
  </si>
  <si>
    <t>地中熱利用</t>
    <rPh sb="0" eb="2">
      <t>チチュウ</t>
    </rPh>
    <rPh sb="2" eb="3">
      <t>ネツ</t>
    </rPh>
    <rPh sb="3" eb="5">
      <t>リヨウ</t>
    </rPh>
    <phoneticPr fontId="13"/>
  </si>
  <si>
    <t>補助金額</t>
    <rPh sb="0" eb="2">
      <t>ホジョ</t>
    </rPh>
    <rPh sb="2" eb="4">
      <t>キンガク</t>
    </rPh>
    <phoneticPr fontId="13"/>
  </si>
  <si>
    <t>補助対象
経費の区分</t>
    <phoneticPr fontId="13"/>
  </si>
  <si>
    <t>補助金の額</t>
    <rPh sb="0" eb="2">
      <t>ホジョ</t>
    </rPh>
    <rPh sb="4" eb="5">
      <t>ガク</t>
    </rPh>
    <phoneticPr fontId="13"/>
  </si>
  <si>
    <t>補助対象経費（全体）に対する補助対象経費（１年目）の割合</t>
    <rPh sb="0" eb="2">
      <t>ホジョ</t>
    </rPh>
    <rPh sb="2" eb="4">
      <t>タイショウ</t>
    </rPh>
    <rPh sb="4" eb="6">
      <t>ケイヒ</t>
    </rPh>
    <rPh sb="7" eb="9">
      <t>ゼンタイ</t>
    </rPh>
    <rPh sb="11" eb="12">
      <t>タイ</t>
    </rPh>
    <rPh sb="14" eb="16">
      <t>ホジョ</t>
    </rPh>
    <rPh sb="16" eb="18">
      <t>タイショウ</t>
    </rPh>
    <rPh sb="18" eb="20">
      <t>ケイヒ</t>
    </rPh>
    <rPh sb="22" eb="24">
      <t>ネンメ</t>
    </rPh>
    <rPh sb="26" eb="28">
      <t>ワリアイ</t>
    </rPh>
    <phoneticPr fontId="13"/>
  </si>
  <si>
    <t>補助対象経費（全体）に対する蓄電システムの割合</t>
    <phoneticPr fontId="13"/>
  </si>
  <si>
    <t>※蓄電システムは補助対象経費（全体）の２０％以下とすること</t>
    <rPh sb="22" eb="24">
      <t>イカ</t>
    </rPh>
    <phoneticPr fontId="13"/>
  </si>
  <si>
    <t>概略予算書（全体）</t>
    <rPh sb="0" eb="2">
      <t>ガイリャク</t>
    </rPh>
    <rPh sb="2" eb="5">
      <t>ヨサンショ</t>
    </rPh>
    <rPh sb="6" eb="8">
      <t>ゼンタイ</t>
    </rPh>
    <phoneticPr fontId="13"/>
  </si>
  <si>
    <t>概略予算書（１年目）</t>
    <rPh sb="7" eb="9">
      <t>ネンメ</t>
    </rPh>
    <phoneticPr fontId="13"/>
  </si>
  <si>
    <t>概略予算書（２年目）</t>
    <rPh sb="0" eb="2">
      <t>ガイリャク</t>
    </rPh>
    <rPh sb="2" eb="5">
      <t>ヨサンショ</t>
    </rPh>
    <rPh sb="7" eb="9">
      <t>ネンメ</t>
    </rPh>
    <phoneticPr fontId="13"/>
  </si>
  <si>
    <t>概略予算書（３年目）</t>
    <rPh sb="0" eb="2">
      <t>ガイリャク</t>
    </rPh>
    <rPh sb="2" eb="5">
      <t>ヨサンショ</t>
    </rPh>
    <rPh sb="7" eb="9">
      <t>ネンメ</t>
    </rPh>
    <phoneticPr fontId="13"/>
  </si>
  <si>
    <t>法人名</t>
    <rPh sb="0" eb="2">
      <t>ホウジン</t>
    </rPh>
    <rPh sb="2" eb="3">
      <t>メイ</t>
    </rPh>
    <phoneticPr fontId="13"/>
  </si>
  <si>
    <t>任意</t>
    <rPh sb="0" eb="2">
      <t>ニンイ</t>
    </rPh>
    <phoneticPr fontId="13"/>
  </si>
  <si>
    <t>空　　   調</t>
    <rPh sb="0" eb="1">
      <t>ソラ</t>
    </rPh>
    <rPh sb="6" eb="7">
      <t>チョウ</t>
    </rPh>
    <phoneticPr fontId="48"/>
  </si>
  <si>
    <t>換 　　  気</t>
    <rPh sb="0" eb="1">
      <t>カン</t>
    </rPh>
    <rPh sb="6" eb="7">
      <t>キ</t>
    </rPh>
    <phoneticPr fontId="48"/>
  </si>
  <si>
    <t>照  　　 明</t>
    <rPh sb="0" eb="1">
      <t>アキラ</t>
    </rPh>
    <rPh sb="6" eb="7">
      <t>メイ</t>
    </rPh>
    <phoneticPr fontId="48"/>
  </si>
  <si>
    <t>給 　　  湯</t>
    <rPh sb="0" eb="1">
      <t>キュウ</t>
    </rPh>
    <rPh sb="6" eb="7">
      <t>ユ</t>
    </rPh>
    <phoneticPr fontId="48"/>
  </si>
  <si>
    <t>昇　降　機</t>
    <rPh sb="0" eb="1">
      <t>ノボル</t>
    </rPh>
    <rPh sb="2" eb="3">
      <t>タカシ</t>
    </rPh>
    <rPh sb="4" eb="5">
      <t>キ</t>
    </rPh>
    <phoneticPr fontId="48"/>
  </si>
  <si>
    <t>：</t>
    <phoneticPr fontId="13"/>
  </si>
  <si>
    <t>提出区分</t>
    <rPh sb="0" eb="2">
      <t>テイシュツ</t>
    </rPh>
    <rPh sb="2" eb="4">
      <t>クブン</t>
    </rPh>
    <phoneticPr fontId="13"/>
  </si>
  <si>
    <t>特記事項</t>
    <rPh sb="0" eb="2">
      <t>トッキ</t>
    </rPh>
    <rPh sb="2" eb="4">
      <t>ジコウ</t>
    </rPh>
    <phoneticPr fontId="48"/>
  </si>
  <si>
    <t>必須</t>
    <rPh sb="0" eb="2">
      <t>ヒッス</t>
    </rPh>
    <phoneticPr fontId="13"/>
  </si>
  <si>
    <r>
      <t xml:space="preserve">（別紙１） 補助事業に要する経費、補助対象経費
</t>
    </r>
    <r>
      <rPr>
        <sz val="9"/>
        <color theme="0"/>
        <rFont val="ＭＳ Ｐ明朝"/>
        <family val="1"/>
        <charset val="128"/>
      </rPr>
      <t xml:space="preserve">（別紙１） </t>
    </r>
    <r>
      <rPr>
        <sz val="9"/>
        <rFont val="ＭＳ Ｐ明朝"/>
        <family val="1"/>
        <charset val="128"/>
      </rPr>
      <t>及び補助金の額並びに区分ごとの配分</t>
    </r>
    <rPh sb="6" eb="8">
      <t>ホジョ</t>
    </rPh>
    <rPh sb="8" eb="10">
      <t>ジギョウ</t>
    </rPh>
    <rPh sb="11" eb="12">
      <t>ヨウ</t>
    </rPh>
    <rPh sb="14" eb="16">
      <t>ケイヒ</t>
    </rPh>
    <rPh sb="17" eb="19">
      <t>ホジョ</t>
    </rPh>
    <rPh sb="19" eb="21">
      <t>タイショウ</t>
    </rPh>
    <rPh sb="21" eb="23">
      <t>ケイヒ</t>
    </rPh>
    <rPh sb="30" eb="31">
      <t>オヨ</t>
    </rPh>
    <rPh sb="32" eb="35">
      <t>ホジョキン</t>
    </rPh>
    <rPh sb="36" eb="37">
      <t>ガク</t>
    </rPh>
    <rPh sb="37" eb="38">
      <t>ナラ</t>
    </rPh>
    <rPh sb="40" eb="42">
      <t>クブン</t>
    </rPh>
    <rPh sb="45" eb="47">
      <t>ハイブン</t>
    </rPh>
    <phoneticPr fontId="48"/>
  </si>
  <si>
    <t>自由</t>
    <rPh sb="0" eb="2">
      <t>ジユウ</t>
    </rPh>
    <phoneticPr fontId="13"/>
  </si>
  <si>
    <t>区分所有建物で管理者もしくは管理組合法人で申請する場合は提出</t>
    <rPh sb="0" eb="2">
      <t>クブン</t>
    </rPh>
    <rPh sb="2" eb="4">
      <t>ショユウ</t>
    </rPh>
    <rPh sb="4" eb="6">
      <t>タテモノ</t>
    </rPh>
    <rPh sb="7" eb="10">
      <t>カンリシャ</t>
    </rPh>
    <rPh sb="14" eb="16">
      <t>カンリ</t>
    </rPh>
    <rPh sb="16" eb="18">
      <t>クミアイ</t>
    </rPh>
    <rPh sb="18" eb="20">
      <t>ホウジン</t>
    </rPh>
    <rPh sb="21" eb="23">
      <t>シンセイ</t>
    </rPh>
    <rPh sb="25" eb="27">
      <t>バアイ</t>
    </rPh>
    <rPh sb="28" eb="30">
      <t>テイシュツ</t>
    </rPh>
    <phoneticPr fontId="13"/>
  </si>
  <si>
    <t>設備設置承諾書</t>
    <rPh sb="0" eb="2">
      <t>セツビ</t>
    </rPh>
    <rPh sb="2" eb="4">
      <t>セッチ</t>
    </rPh>
    <rPh sb="4" eb="7">
      <t>ショウダクショ</t>
    </rPh>
    <phoneticPr fontId="13"/>
  </si>
  <si>
    <t>A3サイズでカラー印刷</t>
    <rPh sb="9" eb="11">
      <t>インサツ</t>
    </rPh>
    <phoneticPr fontId="48"/>
  </si>
  <si>
    <t>（別添１） システム概念図</t>
    <rPh sb="1" eb="3">
      <t>ベッテン</t>
    </rPh>
    <phoneticPr fontId="13"/>
  </si>
  <si>
    <t>④会社案内</t>
    <rPh sb="1" eb="3">
      <t>カイシャ</t>
    </rPh>
    <rPh sb="3" eb="5">
      <t>アンナイ</t>
    </rPh>
    <phoneticPr fontId="13"/>
  </si>
  <si>
    <t>会社概要書</t>
    <rPh sb="0" eb="2">
      <t>カイシャ</t>
    </rPh>
    <rPh sb="2" eb="4">
      <t>ガイヨウ</t>
    </rPh>
    <rPh sb="4" eb="5">
      <t>ショ</t>
    </rPh>
    <phoneticPr fontId="13"/>
  </si>
  <si>
    <t>⑥事業実績</t>
    <rPh sb="1" eb="3">
      <t>ジギョウ</t>
    </rPh>
    <rPh sb="3" eb="5">
      <t>ジッセキ</t>
    </rPh>
    <phoneticPr fontId="13"/>
  </si>
  <si>
    <t>土地賃貸契約書</t>
    <rPh sb="0" eb="2">
      <t>トチ</t>
    </rPh>
    <rPh sb="2" eb="4">
      <t>チンタイ</t>
    </rPh>
    <rPh sb="4" eb="7">
      <t>ケイヤクショ</t>
    </rPh>
    <phoneticPr fontId="48"/>
  </si>
  <si>
    <t>ＥＳＣＯ契約書（案）</t>
    <rPh sb="8" eb="9">
      <t>アン</t>
    </rPh>
    <phoneticPr fontId="13"/>
  </si>
  <si>
    <t>リース等利用で申請する場合は提出</t>
    <rPh sb="3" eb="4">
      <t>トウ</t>
    </rPh>
    <phoneticPr fontId="13"/>
  </si>
  <si>
    <t>建物案内図</t>
  </si>
  <si>
    <t>建物配置図</t>
  </si>
  <si>
    <t>建物概要</t>
  </si>
  <si>
    <t>建物平面図・各階平面図</t>
  </si>
  <si>
    <t>建物立面図</t>
  </si>
  <si>
    <t>断面図または矩計図</t>
  </si>
  <si>
    <t>⑭Ｗｅｂ計算入力シート</t>
    <rPh sb="4" eb="6">
      <t>ケイサン</t>
    </rPh>
    <rPh sb="6" eb="8">
      <t>ニュウリョク</t>
    </rPh>
    <phoneticPr fontId="13"/>
  </si>
  <si>
    <t>様式0．～様式8．</t>
  </si>
  <si>
    <t>⑮Ｗｅｂ計算結果</t>
    <rPh sb="4" eb="6">
      <t>ケイサン</t>
    </rPh>
    <rPh sb="6" eb="8">
      <t>ケッカ</t>
    </rPh>
    <phoneticPr fontId="13"/>
  </si>
  <si>
    <t>計算結果</t>
  </si>
  <si>
    <t>その他申請に必要な書類がある場合</t>
    <rPh sb="2" eb="3">
      <t>タ</t>
    </rPh>
    <rPh sb="3" eb="5">
      <t>シンセイ</t>
    </rPh>
    <rPh sb="6" eb="8">
      <t>ヒツヨウ</t>
    </rPh>
    <rPh sb="9" eb="11">
      <t>ショルイ</t>
    </rPh>
    <rPh sb="14" eb="16">
      <t>バアイ</t>
    </rPh>
    <phoneticPr fontId="48"/>
  </si>
  <si>
    <t>-</t>
    <phoneticPr fontId="13"/>
  </si>
  <si>
    <t>提出必須</t>
    <rPh sb="0" eb="2">
      <t>テイシュツ</t>
    </rPh>
    <rPh sb="2" eb="4">
      <t>ヒッス</t>
    </rPh>
    <phoneticPr fontId="13"/>
  </si>
  <si>
    <r>
      <rPr>
        <sz val="9"/>
        <color theme="0"/>
        <rFont val="ＭＳ Ｐ明朝"/>
        <family val="1"/>
        <charset val="128"/>
      </rPr>
      <t>７．</t>
    </r>
    <r>
      <rPr>
        <sz val="9"/>
        <rFont val="ＭＳ Ｐ明朝"/>
        <family val="1"/>
        <charset val="128"/>
      </rPr>
      <t>参考見積書</t>
    </r>
    <rPh sb="2" eb="4">
      <t>サンコウ</t>
    </rPh>
    <rPh sb="4" eb="7">
      <t>ミツモリショ</t>
    </rPh>
    <phoneticPr fontId="13"/>
  </si>
  <si>
    <t>（注）共同申請の場合は、各申請者分記載し、本ページの後ろに添付すること</t>
    <rPh sb="1" eb="2">
      <t>チュウ</t>
    </rPh>
    <rPh sb="3" eb="5">
      <t>キョウドウ</t>
    </rPh>
    <rPh sb="5" eb="7">
      <t>シンセイ</t>
    </rPh>
    <rPh sb="12" eb="13">
      <t>カク</t>
    </rPh>
    <rPh sb="13" eb="16">
      <t>シンセイシャ</t>
    </rPh>
    <rPh sb="16" eb="17">
      <t>ブン</t>
    </rPh>
    <rPh sb="17" eb="19">
      <t>キサイ</t>
    </rPh>
    <rPh sb="21" eb="22">
      <t>ホン</t>
    </rPh>
    <rPh sb="26" eb="27">
      <t>ウシ</t>
    </rPh>
    <rPh sb="29" eb="31">
      <t>テンプ</t>
    </rPh>
    <phoneticPr fontId="13"/>
  </si>
  <si>
    <t>（直近１年間の業務実績）</t>
    <rPh sb="1" eb="3">
      <t>チョッキン</t>
    </rPh>
    <rPh sb="4" eb="6">
      <t>ネンカン</t>
    </rPh>
    <rPh sb="7" eb="9">
      <t>ギョウム</t>
    </rPh>
    <rPh sb="9" eb="11">
      <t>ジッセキ</t>
    </rPh>
    <phoneticPr fontId="13"/>
  </si>
  <si>
    <t>名　　　　　称</t>
    <rPh sb="0" eb="1">
      <t>メイ</t>
    </rPh>
    <rPh sb="6" eb="7">
      <t>ショウ</t>
    </rPh>
    <phoneticPr fontId="48"/>
  </si>
  <si>
    <r>
      <rPr>
        <sz val="9"/>
        <color theme="0"/>
        <rFont val="ＭＳ Ｐ明朝"/>
        <family val="1"/>
        <charset val="128"/>
      </rPr>
      <t>７．</t>
    </r>
    <r>
      <rPr>
        <sz val="9"/>
        <rFont val="ＭＳ Ｐ明朝"/>
        <family val="1"/>
        <charset val="128"/>
      </rPr>
      <t>概略予算書（全体）（１年目）（２年目）（３年目）</t>
    </r>
    <rPh sb="2" eb="4">
      <t>ガイリャク</t>
    </rPh>
    <rPh sb="4" eb="7">
      <t>ヨサンショ</t>
    </rPh>
    <rPh sb="8" eb="10">
      <t>ゼンタイ</t>
    </rPh>
    <rPh sb="13" eb="15">
      <t>ネンメ</t>
    </rPh>
    <rPh sb="18" eb="20">
      <t>ネンメ</t>
    </rPh>
    <rPh sb="23" eb="25">
      <t>ネンメ</t>
    </rPh>
    <phoneticPr fontId="48"/>
  </si>
  <si>
    <t>様式第１（２枚）</t>
    <rPh sb="6" eb="7">
      <t>マイ</t>
    </rPh>
    <phoneticPr fontId="13"/>
  </si>
  <si>
    <t>提出書類チェックシート（４枚）</t>
    <rPh sb="13" eb="14">
      <t>マイ</t>
    </rPh>
    <phoneticPr fontId="48"/>
  </si>
  <si>
    <t>建物所有者の委任状</t>
    <rPh sb="0" eb="2">
      <t>タテモノ</t>
    </rPh>
    <rPh sb="2" eb="5">
      <t>ショユウシャ</t>
    </rPh>
    <rPh sb="6" eb="9">
      <t>イニンジョウ</t>
    </rPh>
    <phoneticPr fontId="13"/>
  </si>
  <si>
    <t>土地が賃貸の場合は提出</t>
    <rPh sb="0" eb="2">
      <t>トチ</t>
    </rPh>
    <rPh sb="3" eb="5">
      <t>チンタイ</t>
    </rPh>
    <rPh sb="6" eb="8">
      <t>バアイ</t>
    </rPh>
    <rPh sb="9" eb="11">
      <t>テイシュツ</t>
    </rPh>
    <phoneticPr fontId="13"/>
  </si>
  <si>
    <t>管理規約・集会の決議議事録等</t>
    <rPh sb="0" eb="2">
      <t>カンリ</t>
    </rPh>
    <rPh sb="2" eb="4">
      <t>キヤク</t>
    </rPh>
    <rPh sb="5" eb="7">
      <t>シュウカイ</t>
    </rPh>
    <rPh sb="8" eb="10">
      <t>ケツギ</t>
    </rPh>
    <rPh sb="10" eb="13">
      <t>ギジロク</t>
    </rPh>
    <rPh sb="13" eb="14">
      <t>トウ</t>
    </rPh>
    <phoneticPr fontId="13"/>
  </si>
  <si>
    <t>提出書類チェックシート</t>
    <rPh sb="0" eb="2">
      <t>テイシュツ</t>
    </rPh>
    <rPh sb="2" eb="4">
      <t>ショルイ</t>
    </rPh>
    <phoneticPr fontId="13"/>
  </si>
  <si>
    <t>申請者
確認</t>
    <rPh sb="0" eb="3">
      <t>シンセイシャ</t>
    </rPh>
    <rPh sb="4" eb="6">
      <t>カクニン</t>
    </rPh>
    <phoneticPr fontId="13"/>
  </si>
  <si>
    <t>正本（正）・副本（副）2冊を作成し、（正）に原本、（副）にコピーを綴じていますか</t>
    <rPh sb="0" eb="2">
      <t>セイホン</t>
    </rPh>
    <rPh sb="3" eb="4">
      <t>セイ</t>
    </rPh>
    <rPh sb="6" eb="8">
      <t>フクホン</t>
    </rPh>
    <rPh sb="9" eb="10">
      <t>フク</t>
    </rPh>
    <rPh sb="12" eb="13">
      <t>サツ</t>
    </rPh>
    <rPh sb="14" eb="16">
      <t>サクセイ</t>
    </rPh>
    <rPh sb="19" eb="20">
      <t>セイ</t>
    </rPh>
    <rPh sb="22" eb="24">
      <t>ゲンポン</t>
    </rPh>
    <rPh sb="26" eb="27">
      <t>フク</t>
    </rPh>
    <rPh sb="33" eb="34">
      <t>ト</t>
    </rPh>
    <phoneticPr fontId="13"/>
  </si>
  <si>
    <t>チェック項目</t>
    <rPh sb="4" eb="6">
      <t>コウモク</t>
    </rPh>
    <phoneticPr fontId="13"/>
  </si>
  <si>
    <t>様式</t>
    <rPh sb="0" eb="2">
      <t>ヨウシキ</t>
    </rPh>
    <phoneticPr fontId="13"/>
  </si>
  <si>
    <t>必須/
該当</t>
    <rPh sb="0" eb="2">
      <t>ヒッス</t>
    </rPh>
    <rPh sb="4" eb="6">
      <t>ガイトウ</t>
    </rPh>
    <phoneticPr fontId="13"/>
  </si>
  <si>
    <t>様式第１（１／２）</t>
    <rPh sb="0" eb="2">
      <t>ヨウシキ</t>
    </rPh>
    <rPh sb="2" eb="3">
      <t>ダイ</t>
    </rPh>
    <phoneticPr fontId="13"/>
  </si>
  <si>
    <t>申請日</t>
    <rPh sb="0" eb="2">
      <t>シンセイ</t>
    </rPh>
    <rPh sb="2" eb="3">
      <t>ビ</t>
    </rPh>
    <phoneticPr fontId="13"/>
  </si>
  <si>
    <t>申請者</t>
    <rPh sb="0" eb="2">
      <t>シンセイ</t>
    </rPh>
    <rPh sb="2" eb="3">
      <t>シャ</t>
    </rPh>
    <phoneticPr fontId="13"/>
  </si>
  <si>
    <t>申請者住所</t>
  </si>
  <si>
    <t>申請者名称</t>
  </si>
  <si>
    <t>押印</t>
  </si>
  <si>
    <t>様式第１（２／２）</t>
    <rPh sb="0" eb="2">
      <t>ヨウシキ</t>
    </rPh>
    <rPh sb="2" eb="3">
      <t>ダイ</t>
    </rPh>
    <phoneticPr fontId="13"/>
  </si>
  <si>
    <t>該当</t>
    <rPh sb="0" eb="2">
      <t>ガイトウ</t>
    </rPh>
    <phoneticPr fontId="13"/>
  </si>
  <si>
    <t>補助事業の目的</t>
    <rPh sb="0" eb="2">
      <t>ホジョ</t>
    </rPh>
    <rPh sb="2" eb="4">
      <t>ジギョウ</t>
    </rPh>
    <rPh sb="5" eb="7">
      <t>モクテキ</t>
    </rPh>
    <phoneticPr fontId="13"/>
  </si>
  <si>
    <t>補助金交付申請額（当年度分）</t>
    <rPh sb="0" eb="3">
      <t>ホジョキン</t>
    </rPh>
    <rPh sb="3" eb="5">
      <t>コウフ</t>
    </rPh>
    <rPh sb="5" eb="7">
      <t>シンセイ</t>
    </rPh>
    <rPh sb="7" eb="8">
      <t>ガク</t>
    </rPh>
    <rPh sb="9" eb="12">
      <t>トウネンド</t>
    </rPh>
    <rPh sb="12" eb="13">
      <t>ブン</t>
    </rPh>
    <phoneticPr fontId="13"/>
  </si>
  <si>
    <t>完了予定年月日</t>
    <rPh sb="0" eb="2">
      <t>カンリョウ</t>
    </rPh>
    <rPh sb="2" eb="4">
      <t>ヨテイ</t>
    </rPh>
    <rPh sb="4" eb="7">
      <t>ネンガッピ</t>
    </rPh>
    <phoneticPr fontId="13"/>
  </si>
  <si>
    <t>補助事業に要する経費　　　　　　　
補助対象経費　</t>
    <rPh sb="2" eb="4">
      <t>ジギョウ</t>
    </rPh>
    <rPh sb="5" eb="6">
      <t>ヨウ</t>
    </rPh>
    <rPh sb="8" eb="10">
      <t>ケイヒ</t>
    </rPh>
    <phoneticPr fontId="13"/>
  </si>
  <si>
    <t>（別紙2）役員名簿</t>
    <rPh sb="1" eb="3">
      <t>ベッシ</t>
    </rPh>
    <phoneticPr fontId="13"/>
  </si>
  <si>
    <t>役員名簿</t>
    <rPh sb="0" eb="2">
      <t>ヤクイン</t>
    </rPh>
    <rPh sb="2" eb="4">
      <t>メイボ</t>
    </rPh>
    <phoneticPr fontId="13"/>
  </si>
  <si>
    <t>同意欄</t>
    <rPh sb="0" eb="3">
      <t>ドウイラン</t>
    </rPh>
    <phoneticPr fontId="13"/>
  </si>
  <si>
    <t>申請者</t>
    <rPh sb="0" eb="3">
      <t>シンセイシャ</t>
    </rPh>
    <phoneticPr fontId="13"/>
  </si>
  <si>
    <t>管理規約・集会の決議議事録等</t>
    <rPh sb="0" eb="2">
      <t>カンリ</t>
    </rPh>
    <rPh sb="2" eb="4">
      <t>キヤク</t>
    </rPh>
    <rPh sb="10" eb="13">
      <t>ギジロク</t>
    </rPh>
    <rPh sb="13" eb="14">
      <t>トウ</t>
    </rPh>
    <phoneticPr fontId="13"/>
  </si>
  <si>
    <t>本補助金の交付申請について、管理規約に基づいた集会の決議がされ、承認されていることが確認できる議事緑や管理規約等が添付されていますか</t>
    <rPh sb="0" eb="1">
      <t>ホン</t>
    </rPh>
    <rPh sb="1" eb="4">
      <t>ホジョキン</t>
    </rPh>
    <rPh sb="5" eb="7">
      <t>コウフ</t>
    </rPh>
    <rPh sb="7" eb="9">
      <t>シンセイ</t>
    </rPh>
    <rPh sb="14" eb="16">
      <t>カンリ</t>
    </rPh>
    <rPh sb="16" eb="18">
      <t>キヤク</t>
    </rPh>
    <rPh sb="19" eb="20">
      <t>モト</t>
    </rPh>
    <rPh sb="23" eb="25">
      <t>シュウカイ</t>
    </rPh>
    <rPh sb="26" eb="28">
      <t>ケツギ</t>
    </rPh>
    <rPh sb="32" eb="34">
      <t>ショウニン</t>
    </rPh>
    <rPh sb="42" eb="44">
      <t>カクニン</t>
    </rPh>
    <rPh sb="47" eb="49">
      <t>ギジ</t>
    </rPh>
    <rPh sb="49" eb="50">
      <t>リョク</t>
    </rPh>
    <rPh sb="51" eb="53">
      <t>カンリ</t>
    </rPh>
    <rPh sb="53" eb="55">
      <t>キヤク</t>
    </rPh>
    <rPh sb="55" eb="56">
      <t>トウ</t>
    </rPh>
    <rPh sb="57" eb="59">
      <t>テンプ</t>
    </rPh>
    <phoneticPr fontId="13"/>
  </si>
  <si>
    <t>設置される設備の概要(別紙可)を明記していますか</t>
    <rPh sb="0" eb="2">
      <t>セッチ</t>
    </rPh>
    <rPh sb="5" eb="7">
      <t>セツビ</t>
    </rPh>
    <rPh sb="8" eb="10">
      <t>ガイヨウ</t>
    </rPh>
    <rPh sb="11" eb="13">
      <t>ベッシ</t>
    </rPh>
    <rPh sb="13" eb="14">
      <t>カ</t>
    </rPh>
    <rPh sb="16" eb="18">
      <t>メイキ</t>
    </rPh>
    <phoneticPr fontId="13"/>
  </si>
  <si>
    <t>処分制限を受ける期間(設備の法定耐用年数)は、導入する設備の法定耐用年数が一番長いものに合わせて記入していますか</t>
    <rPh sb="0" eb="2">
      <t>ショブン</t>
    </rPh>
    <rPh sb="2" eb="4">
      <t>セイゲン</t>
    </rPh>
    <rPh sb="5" eb="6">
      <t>ウ</t>
    </rPh>
    <rPh sb="8" eb="10">
      <t>キカン</t>
    </rPh>
    <rPh sb="11" eb="13">
      <t>セツビ</t>
    </rPh>
    <rPh sb="14" eb="16">
      <t>ホウテイ</t>
    </rPh>
    <rPh sb="16" eb="18">
      <t>タイヨウ</t>
    </rPh>
    <rPh sb="18" eb="20">
      <t>ネンスウ</t>
    </rPh>
    <rPh sb="23" eb="25">
      <t>ドウニュウ</t>
    </rPh>
    <rPh sb="27" eb="29">
      <t>セツビ</t>
    </rPh>
    <rPh sb="30" eb="32">
      <t>ホウテイ</t>
    </rPh>
    <rPh sb="32" eb="34">
      <t>タイヨウ</t>
    </rPh>
    <rPh sb="34" eb="36">
      <t>ネンスウ</t>
    </rPh>
    <rPh sb="37" eb="39">
      <t>イチバン</t>
    </rPh>
    <rPh sb="39" eb="40">
      <t>ナガ</t>
    </rPh>
    <rPh sb="44" eb="45">
      <t>ア</t>
    </rPh>
    <rPh sb="48" eb="50">
      <t>キニュウ</t>
    </rPh>
    <phoneticPr fontId="13"/>
  </si>
  <si>
    <t>１.申請者の詳細</t>
    <rPh sb="2" eb="4">
      <t>シンセイ</t>
    </rPh>
    <rPh sb="6" eb="8">
      <t>ショウサイ</t>
    </rPh>
    <phoneticPr fontId="13"/>
  </si>
  <si>
    <t>（1）申請者概要</t>
    <rPh sb="3" eb="6">
      <t>シンセイシャ</t>
    </rPh>
    <rPh sb="6" eb="8">
      <t>ガイヨウ</t>
    </rPh>
    <phoneticPr fontId="13"/>
  </si>
  <si>
    <t>（2）申請者の業務実績</t>
    <rPh sb="3" eb="6">
      <t>シンセイシャ</t>
    </rPh>
    <rPh sb="7" eb="9">
      <t>ギョウム</t>
    </rPh>
    <rPh sb="9" eb="11">
      <t>ジッセキ</t>
    </rPh>
    <phoneticPr fontId="13"/>
  </si>
  <si>
    <t>（3）補助事業担当者情報</t>
    <rPh sb="3" eb="5">
      <t>ホジョ</t>
    </rPh>
    <rPh sb="5" eb="7">
      <t>ジギョウ</t>
    </rPh>
    <rPh sb="7" eb="9">
      <t>タントウ</t>
    </rPh>
    <rPh sb="9" eb="10">
      <t>モノ</t>
    </rPh>
    <rPh sb="10" eb="12">
      <t>ジョウホウ</t>
    </rPh>
    <phoneticPr fontId="13"/>
  </si>
  <si>
    <t>蓄電システムの割合</t>
    <rPh sb="0" eb="2">
      <t>チクデン</t>
    </rPh>
    <rPh sb="7" eb="9">
      <t>ワリアイ</t>
    </rPh>
    <phoneticPr fontId="13"/>
  </si>
  <si>
    <t>蓄電システムは補助対象経費（全体）の20％以下になっていますか（蓄電システムを導入しない場合は0％）</t>
    <rPh sb="0" eb="2">
      <t>チクデン</t>
    </rPh>
    <rPh sb="7" eb="9">
      <t>ホジョ</t>
    </rPh>
    <rPh sb="9" eb="11">
      <t>タイショウ</t>
    </rPh>
    <rPh sb="11" eb="13">
      <t>ケイヒ</t>
    </rPh>
    <rPh sb="14" eb="16">
      <t>ゼンタイ</t>
    </rPh>
    <rPh sb="21" eb="23">
      <t>イカ</t>
    </rPh>
    <rPh sb="39" eb="41">
      <t>ドウニュウ</t>
    </rPh>
    <rPh sb="44" eb="46">
      <t>バアイ</t>
    </rPh>
    <phoneticPr fontId="13"/>
  </si>
  <si>
    <t>補助対象経費（１年目）の割合</t>
    <rPh sb="8" eb="10">
      <t>ネンメ</t>
    </rPh>
    <rPh sb="12" eb="14">
      <t>ワリアイ</t>
    </rPh>
    <phoneticPr fontId="13"/>
  </si>
  <si>
    <t>新設のシステムは「導入前」を削除し、「導入後」欄を拡大して記入していますか</t>
    <rPh sb="0" eb="2">
      <t>シンセツ</t>
    </rPh>
    <rPh sb="9" eb="11">
      <t>ドウニュウ</t>
    </rPh>
    <rPh sb="11" eb="12">
      <t>マエ</t>
    </rPh>
    <rPh sb="14" eb="16">
      <t>サクジョ</t>
    </rPh>
    <rPh sb="19" eb="21">
      <t>ドウニュウ</t>
    </rPh>
    <rPh sb="21" eb="22">
      <t>ゴ</t>
    </rPh>
    <rPh sb="23" eb="24">
      <t>ラン</t>
    </rPh>
    <rPh sb="25" eb="27">
      <t>カクダイ</t>
    </rPh>
    <rPh sb="29" eb="31">
      <t>キニュウ</t>
    </rPh>
    <phoneticPr fontId="13"/>
  </si>
  <si>
    <t>共同申請の場合は申請者全員分を添付していますか</t>
    <rPh sb="15" eb="17">
      <t>テンプ</t>
    </rPh>
    <phoneticPr fontId="13"/>
  </si>
  <si>
    <t>発行日</t>
    <rPh sb="0" eb="3">
      <t>ハッコウビ</t>
    </rPh>
    <phoneticPr fontId="13"/>
  </si>
  <si>
    <t>確認済証</t>
    <rPh sb="0" eb="2">
      <t>カクニン</t>
    </rPh>
    <rPh sb="2" eb="3">
      <t>スミ</t>
    </rPh>
    <phoneticPr fontId="13"/>
  </si>
  <si>
    <t>土地賃貸契約書</t>
    <rPh sb="0" eb="2">
      <t>トチ</t>
    </rPh>
    <rPh sb="2" eb="4">
      <t>チンタイ</t>
    </rPh>
    <rPh sb="4" eb="7">
      <t>ケイヤクショ</t>
    </rPh>
    <phoneticPr fontId="13"/>
  </si>
  <si>
    <t>契約期間</t>
    <rPh sb="0" eb="2">
      <t>ケイヤク</t>
    </rPh>
    <rPh sb="2" eb="4">
      <t>キカン</t>
    </rPh>
    <phoneticPr fontId="13"/>
  </si>
  <si>
    <t>契約期間、契約日が明記された賃貸借契約書の写しを添付していますか</t>
    <rPh sb="14" eb="17">
      <t>チンタイシャク</t>
    </rPh>
    <rPh sb="17" eb="20">
      <t>ケイヤクショ</t>
    </rPh>
    <rPh sb="21" eb="22">
      <t>ウツ</t>
    </rPh>
    <phoneticPr fontId="13"/>
  </si>
  <si>
    <t>⑨ＥＳＣＯ契約書</t>
    <rPh sb="5" eb="8">
      <t>ケイヤクショ</t>
    </rPh>
    <phoneticPr fontId="13"/>
  </si>
  <si>
    <t>借主・貸主を明記(押印不要)していますか</t>
    <rPh sb="9" eb="11">
      <t>オウイン</t>
    </rPh>
    <rPh sb="11" eb="13">
      <t>フヨウ</t>
    </rPh>
    <phoneticPr fontId="13"/>
  </si>
  <si>
    <t>以下の条項や記載部分をマーカー等で色付けし明確にしていますか</t>
    <rPh sb="0" eb="2">
      <t>イカ</t>
    </rPh>
    <rPh sb="6" eb="8">
      <t>キサイ</t>
    </rPh>
    <rPh sb="8" eb="10">
      <t>ブブン</t>
    </rPh>
    <phoneticPr fontId="13"/>
  </si>
  <si>
    <t>補助事業に要する経費(サービス料総額)・補助金申請額・サービス期間・ＥＳＣＯサービス料・維持管理費等・固定資産税等の金額・保険・手数料等の内容について、補助金がある場合と無い場合で比較した計算書が添付されていますか</t>
    <rPh sb="69" eb="71">
      <t>ナイヨウ</t>
    </rPh>
    <rPh sb="76" eb="79">
      <t>ホジョキン</t>
    </rPh>
    <rPh sb="82" eb="84">
      <t>バアイ</t>
    </rPh>
    <rPh sb="85" eb="86">
      <t>ナ</t>
    </rPh>
    <rPh sb="87" eb="89">
      <t>バアイ</t>
    </rPh>
    <rPh sb="90" eb="92">
      <t>ヒカク</t>
    </rPh>
    <rPh sb="94" eb="97">
      <t>ケイサンショ</t>
    </rPh>
    <rPh sb="98" eb="100">
      <t>テンプ</t>
    </rPh>
    <phoneticPr fontId="13"/>
  </si>
  <si>
    <t>⑩リース契約書</t>
    <rPh sb="4" eb="7">
      <t>ケイヤクショ</t>
    </rPh>
    <phoneticPr fontId="13"/>
  </si>
  <si>
    <t>補助事業に要する経費(リース料総額)・補助金申請額・リース期間・リース料・元本・金利・固定資産税等の金額・保険・手数料等の内容について、補助金がある場合と無い場合で比較した計算書が添付されていますか</t>
  </si>
  <si>
    <t>◎　建物図面、設計図</t>
    <rPh sb="2" eb="4">
      <t>タテモノ</t>
    </rPh>
    <rPh sb="4" eb="5">
      <t>ズ</t>
    </rPh>
    <rPh sb="5" eb="6">
      <t>メン</t>
    </rPh>
    <rPh sb="7" eb="10">
      <t>セッケイズ</t>
    </rPh>
    <phoneticPr fontId="13"/>
  </si>
  <si>
    <t>・・・Ａ３サイズ、カラー・片面印刷</t>
    <rPh sb="13" eb="15">
      <t>カタメン</t>
    </rPh>
    <rPh sb="15" eb="17">
      <t>インサツ</t>
    </rPh>
    <phoneticPr fontId="13"/>
  </si>
  <si>
    <t>◎　各種計算書</t>
    <rPh sb="2" eb="4">
      <t>カクシュ</t>
    </rPh>
    <rPh sb="4" eb="7">
      <t>ケイサンショ</t>
    </rPh>
    <phoneticPr fontId="13"/>
  </si>
  <si>
    <t>・・・Ａ４サイズ、黒字・片面印刷</t>
    <rPh sb="9" eb="11">
      <t>クロジ</t>
    </rPh>
    <rPh sb="12" eb="14">
      <t>カタメン</t>
    </rPh>
    <rPh sb="14" eb="16">
      <t>インサツ</t>
    </rPh>
    <phoneticPr fontId="13"/>
  </si>
  <si>
    <t>⑫建物図面</t>
    <rPh sb="1" eb="3">
      <t>タテモノ</t>
    </rPh>
    <rPh sb="3" eb="4">
      <t>ズ</t>
    </rPh>
    <rPh sb="4" eb="5">
      <t>メン</t>
    </rPh>
    <phoneticPr fontId="13"/>
  </si>
  <si>
    <t>建物案内図</t>
    <rPh sb="0" eb="2">
      <t>タテモノ</t>
    </rPh>
    <rPh sb="2" eb="5">
      <t>アンナイズ</t>
    </rPh>
    <phoneticPr fontId="13"/>
  </si>
  <si>
    <t>建物配置図</t>
    <rPh sb="0" eb="2">
      <t>タテモノ</t>
    </rPh>
    <rPh sb="2" eb="5">
      <t>ハイチズ</t>
    </rPh>
    <phoneticPr fontId="13"/>
  </si>
  <si>
    <t>縮尺、方位、住所、敷地面積等を記入していますか</t>
    <rPh sb="0" eb="2">
      <t>シュクシャク</t>
    </rPh>
    <rPh sb="3" eb="5">
      <t>ホウイ</t>
    </rPh>
    <rPh sb="6" eb="8">
      <t>ジュウショ</t>
    </rPh>
    <rPh sb="9" eb="11">
      <t>シキチ</t>
    </rPh>
    <rPh sb="11" eb="13">
      <t>メンセキ</t>
    </rPh>
    <rPh sb="13" eb="14">
      <t>トウ</t>
    </rPh>
    <rPh sb="15" eb="17">
      <t>キニュウ</t>
    </rPh>
    <phoneticPr fontId="13"/>
  </si>
  <si>
    <t>敷地境界線を示し、該当する建物を赤でマーキングし、申請に係る建築物と他の建築物との区別を明示していますか</t>
    <rPh sb="9" eb="11">
      <t>ガイトウ</t>
    </rPh>
    <rPh sb="13" eb="15">
      <t>タテモノ</t>
    </rPh>
    <rPh sb="16" eb="17">
      <t>アカ</t>
    </rPh>
    <rPh sb="44" eb="46">
      <t>メイジ</t>
    </rPh>
    <phoneticPr fontId="13"/>
  </si>
  <si>
    <t>建物概要</t>
    <rPh sb="0" eb="2">
      <t>タテモノ</t>
    </rPh>
    <rPh sb="2" eb="4">
      <t>ガイヨウ</t>
    </rPh>
    <phoneticPr fontId="13"/>
  </si>
  <si>
    <t>住所・敷地面積・建物用途・構造・階数・延床面積を記入していますか</t>
    <rPh sb="0" eb="2">
      <t>ジュウショ</t>
    </rPh>
    <rPh sb="3" eb="5">
      <t>シキチ</t>
    </rPh>
    <rPh sb="5" eb="7">
      <t>メンセキ</t>
    </rPh>
    <rPh sb="13" eb="15">
      <t>コウゾウ</t>
    </rPh>
    <rPh sb="16" eb="18">
      <t>カイスウ</t>
    </rPh>
    <rPh sb="19" eb="21">
      <t>ノベユカ</t>
    </rPh>
    <rPh sb="21" eb="23">
      <t>メンセキ</t>
    </rPh>
    <rPh sb="24" eb="26">
      <t>キニュウ</t>
    </rPh>
    <phoneticPr fontId="13"/>
  </si>
  <si>
    <t>複数の用途を有する建築物の場合、用途別床面積の一覧を添付していますか</t>
    <rPh sb="26" eb="28">
      <t>テンプ</t>
    </rPh>
    <phoneticPr fontId="13"/>
  </si>
  <si>
    <t>建物立面図</t>
    <rPh sb="0" eb="2">
      <t>タテモノ</t>
    </rPh>
    <rPh sb="2" eb="5">
      <t>リツメンズ</t>
    </rPh>
    <phoneticPr fontId="13"/>
  </si>
  <si>
    <t>東西南北の四面とし、縮尺、階高と建物の高さ、開口部仕様等を記入していますか</t>
    <rPh sb="0" eb="2">
      <t>トウザイ</t>
    </rPh>
    <rPh sb="2" eb="4">
      <t>ナンボク</t>
    </rPh>
    <rPh sb="5" eb="7">
      <t>シメン</t>
    </rPh>
    <rPh sb="13" eb="14">
      <t>カイ</t>
    </rPh>
    <rPh sb="14" eb="15">
      <t>タカ</t>
    </rPh>
    <rPh sb="16" eb="18">
      <t>タテモノ</t>
    </rPh>
    <rPh sb="19" eb="20">
      <t>タカ</t>
    </rPh>
    <rPh sb="22" eb="25">
      <t>カイコウブ</t>
    </rPh>
    <rPh sb="25" eb="27">
      <t>シヨウ</t>
    </rPh>
    <rPh sb="27" eb="28">
      <t>トウ</t>
    </rPh>
    <rPh sb="29" eb="31">
      <t>キニュウ</t>
    </rPh>
    <phoneticPr fontId="13"/>
  </si>
  <si>
    <t>縮尺、床下、床、外壁、開口部、天井、屋根その他断熱性を有する部分について色塗り等で断熱材位置を図示していますか</t>
  </si>
  <si>
    <t>⑬設計図</t>
    <rPh sb="1" eb="4">
      <t>セッケイズ</t>
    </rPh>
    <phoneticPr fontId="13"/>
  </si>
  <si>
    <t>単年度事業は、補助対象の設備機器などを赤色でマーキングしていますか</t>
    <rPh sb="0" eb="3">
      <t>タンネンド</t>
    </rPh>
    <rPh sb="3" eb="5">
      <t>ジギョウ</t>
    </rPh>
    <rPh sb="7" eb="9">
      <t>ホジョ</t>
    </rPh>
    <rPh sb="9" eb="11">
      <t>タイショウ</t>
    </rPh>
    <rPh sb="12" eb="14">
      <t>セツビ</t>
    </rPh>
    <rPh sb="14" eb="16">
      <t>キキ</t>
    </rPh>
    <rPh sb="19" eb="21">
      <t>アカイロ</t>
    </rPh>
    <phoneticPr fontId="13"/>
  </si>
  <si>
    <t>・外皮
・空調
・換気
・照明
・給湯</t>
    <rPh sb="1" eb="3">
      <t>ガイヒ</t>
    </rPh>
    <rPh sb="5" eb="7">
      <t>クウチョウ</t>
    </rPh>
    <rPh sb="9" eb="11">
      <t>カンキ</t>
    </rPh>
    <rPh sb="13" eb="15">
      <t>ショウメイ</t>
    </rPh>
    <rPh sb="17" eb="19">
      <t>キュウトウ</t>
    </rPh>
    <phoneticPr fontId="13"/>
  </si>
  <si>
    <t>・太陽光発電
・コージェネレーション
・BEMS
・その他</t>
    <rPh sb="1" eb="4">
      <t>タイヨウコウ</t>
    </rPh>
    <rPh sb="4" eb="6">
      <t>ハツデン</t>
    </rPh>
    <rPh sb="28" eb="29">
      <t>タ</t>
    </rPh>
    <phoneticPr fontId="13"/>
  </si>
  <si>
    <t>機器表</t>
    <rPh sb="0" eb="2">
      <t>キキ</t>
    </rPh>
    <rPh sb="2" eb="3">
      <t>ヒョウ</t>
    </rPh>
    <phoneticPr fontId="13"/>
  </si>
  <si>
    <t>ZEB化設備、BEMSの品番、仕様、台数、制御方法などを記入していますか</t>
    <rPh sb="3" eb="4">
      <t>カ</t>
    </rPh>
    <rPh sb="4" eb="6">
      <t>セツビ</t>
    </rPh>
    <rPh sb="12" eb="14">
      <t>シナバン</t>
    </rPh>
    <rPh sb="15" eb="17">
      <t>シヨウ</t>
    </rPh>
    <rPh sb="18" eb="20">
      <t>ダイスウ</t>
    </rPh>
    <rPh sb="21" eb="23">
      <t>セイギョ</t>
    </rPh>
    <rPh sb="23" eb="25">
      <t>ホウホウ</t>
    </rPh>
    <rPh sb="28" eb="30">
      <t>キニュウ</t>
    </rPh>
    <phoneticPr fontId="13"/>
  </si>
  <si>
    <t>系統図</t>
    <rPh sb="0" eb="3">
      <t>ケイトウズ</t>
    </rPh>
    <phoneticPr fontId="13"/>
  </si>
  <si>
    <t>ZEB化設備、BEMSの設計上、必要に応じて作成していますか</t>
    <rPh sb="12" eb="14">
      <t>セッケイ</t>
    </rPh>
    <rPh sb="14" eb="15">
      <t>ジョウ</t>
    </rPh>
    <rPh sb="16" eb="18">
      <t>ヒツヨウ</t>
    </rPh>
    <rPh sb="19" eb="20">
      <t>オウ</t>
    </rPh>
    <rPh sb="22" eb="24">
      <t>サクセイ</t>
    </rPh>
    <phoneticPr fontId="13"/>
  </si>
  <si>
    <t>平面図</t>
    <rPh sb="0" eb="3">
      <t>ヘイメンズ</t>
    </rPh>
    <phoneticPr fontId="13"/>
  </si>
  <si>
    <t>ZEB化設備、BEMSの機器の配置を明示していますか</t>
    <rPh sb="12" eb="14">
      <t>キキ</t>
    </rPh>
    <rPh sb="15" eb="17">
      <t>ハイチ</t>
    </rPh>
    <rPh sb="18" eb="20">
      <t>メイジ</t>
    </rPh>
    <phoneticPr fontId="13"/>
  </si>
  <si>
    <t>基本情報入力シートを添付していますか</t>
    <rPh sb="0" eb="2">
      <t>キホン</t>
    </rPh>
    <rPh sb="2" eb="4">
      <t>ジョウホウ</t>
    </rPh>
    <rPh sb="4" eb="6">
      <t>ニュウリョク</t>
    </rPh>
    <rPh sb="10" eb="12">
      <t>テンプ</t>
    </rPh>
    <phoneticPr fontId="13"/>
  </si>
  <si>
    <t>（共通条件）室仕様入力シートを添付していますか</t>
    <rPh sb="1" eb="3">
      <t>キョウツウ</t>
    </rPh>
    <rPh sb="3" eb="5">
      <t>ジョウケン</t>
    </rPh>
    <rPh sb="6" eb="7">
      <t>シツ</t>
    </rPh>
    <rPh sb="7" eb="9">
      <t>シヨウ</t>
    </rPh>
    <rPh sb="9" eb="11">
      <t>ニュウリョク</t>
    </rPh>
    <phoneticPr fontId="13"/>
  </si>
  <si>
    <t>（空調）空調ゾーン入力シートを添付していますか</t>
    <rPh sb="1" eb="3">
      <t>クウチョウ</t>
    </rPh>
    <rPh sb="4" eb="6">
      <t>クウチョウ</t>
    </rPh>
    <rPh sb="9" eb="11">
      <t>ニュウリョク</t>
    </rPh>
    <phoneticPr fontId="13"/>
  </si>
  <si>
    <t>様式2-2．</t>
  </si>
  <si>
    <t>（空調）外壁構成入力シートを添付していますか</t>
    <rPh sb="1" eb="3">
      <t>クウチョウ</t>
    </rPh>
    <rPh sb="4" eb="6">
      <t>ガイヘキ</t>
    </rPh>
    <rPh sb="6" eb="8">
      <t>コウセイ</t>
    </rPh>
    <rPh sb="8" eb="10">
      <t>ニュウリョク</t>
    </rPh>
    <phoneticPr fontId="13"/>
  </si>
  <si>
    <t>様式2-3．</t>
  </si>
  <si>
    <t>（空調）窓仕様入力シートを添付していますか</t>
    <rPh sb="1" eb="3">
      <t>クウチョウ</t>
    </rPh>
    <rPh sb="4" eb="5">
      <t>マド</t>
    </rPh>
    <rPh sb="5" eb="7">
      <t>シヨウ</t>
    </rPh>
    <rPh sb="7" eb="9">
      <t>ニュウリョク</t>
    </rPh>
    <phoneticPr fontId="13"/>
  </si>
  <si>
    <t>様式2-4．</t>
  </si>
  <si>
    <t>（空調）外皮仕様入力シートを添付していますか</t>
    <rPh sb="1" eb="3">
      <t>クウチョウ</t>
    </rPh>
    <rPh sb="4" eb="6">
      <t>ガイヒ</t>
    </rPh>
    <rPh sb="6" eb="8">
      <t>シヨウ</t>
    </rPh>
    <rPh sb="8" eb="10">
      <t>ニュウリョク</t>
    </rPh>
    <phoneticPr fontId="13"/>
  </si>
  <si>
    <t>様式2-5．</t>
  </si>
  <si>
    <t>（空調）熱源入力シートを添付していますか</t>
    <rPh sb="1" eb="3">
      <t>クウチョウ</t>
    </rPh>
    <rPh sb="4" eb="6">
      <t>ネツゲン</t>
    </rPh>
    <rPh sb="6" eb="8">
      <t>ニュウリョク</t>
    </rPh>
    <phoneticPr fontId="13"/>
  </si>
  <si>
    <t>様式2-6．</t>
  </si>
  <si>
    <t>様式2-7．</t>
  </si>
  <si>
    <t>（空調）空調機入力シートを添付していますか</t>
    <rPh sb="1" eb="3">
      <t>クウチョウ</t>
    </rPh>
    <rPh sb="4" eb="7">
      <t>クウチョウキ</t>
    </rPh>
    <rPh sb="7" eb="9">
      <t>ニュウリョク</t>
    </rPh>
    <phoneticPr fontId="13"/>
  </si>
  <si>
    <t>（換気）換気対象室入力シートを添付していますか</t>
    <rPh sb="1" eb="3">
      <t>カンキ</t>
    </rPh>
    <rPh sb="4" eb="6">
      <t>カンキ</t>
    </rPh>
    <rPh sb="6" eb="8">
      <t>タイショウ</t>
    </rPh>
    <rPh sb="8" eb="9">
      <t>シツ</t>
    </rPh>
    <rPh sb="9" eb="11">
      <t>ニュウリョク</t>
    </rPh>
    <phoneticPr fontId="13"/>
  </si>
  <si>
    <t>（換気）給排気送風機入力シートを添付していますか</t>
    <rPh sb="1" eb="3">
      <t>カンキ</t>
    </rPh>
    <rPh sb="4" eb="7">
      <t>キュウハイキ</t>
    </rPh>
    <rPh sb="7" eb="9">
      <t>ソウフウ</t>
    </rPh>
    <rPh sb="9" eb="10">
      <t>キ</t>
    </rPh>
    <rPh sb="10" eb="12">
      <t>ニュウリョク</t>
    </rPh>
    <phoneticPr fontId="13"/>
  </si>
  <si>
    <t>（換気）換気代替空調機入力シートを添付していますか</t>
    <rPh sb="1" eb="3">
      <t>カンキ</t>
    </rPh>
    <rPh sb="4" eb="6">
      <t>カンキ</t>
    </rPh>
    <rPh sb="6" eb="8">
      <t>ダイガ</t>
    </rPh>
    <rPh sb="8" eb="11">
      <t>クウチョウキ</t>
    </rPh>
    <rPh sb="11" eb="13">
      <t>ニュウリョク</t>
    </rPh>
    <phoneticPr fontId="13"/>
  </si>
  <si>
    <t>様式4.</t>
  </si>
  <si>
    <t>（照明）照明入力シートを添付していますか</t>
    <rPh sb="1" eb="3">
      <t>ショウメイ</t>
    </rPh>
    <rPh sb="4" eb="6">
      <t>ショウメイ</t>
    </rPh>
    <rPh sb="6" eb="8">
      <t>ニュウリョク</t>
    </rPh>
    <phoneticPr fontId="13"/>
  </si>
  <si>
    <t>（給湯）給湯対象室入力シートを添付していますか</t>
    <rPh sb="1" eb="3">
      <t>キュウトウ</t>
    </rPh>
    <rPh sb="4" eb="6">
      <t>キュウトウ</t>
    </rPh>
    <rPh sb="6" eb="8">
      <t>タイショウ</t>
    </rPh>
    <rPh sb="8" eb="9">
      <t>シツ</t>
    </rPh>
    <rPh sb="9" eb="11">
      <t>ニュウリョク</t>
    </rPh>
    <phoneticPr fontId="13"/>
  </si>
  <si>
    <t>（給湯）給湯機器入力シートを添付していますか</t>
    <rPh sb="1" eb="3">
      <t>キュウトウ</t>
    </rPh>
    <rPh sb="4" eb="6">
      <t>キュウトウ</t>
    </rPh>
    <rPh sb="6" eb="8">
      <t>キキ</t>
    </rPh>
    <rPh sb="8" eb="10">
      <t>ニュウリョク</t>
    </rPh>
    <phoneticPr fontId="13"/>
  </si>
  <si>
    <t>様式6.</t>
  </si>
  <si>
    <t>（昇降機）昇降機入力シートを添付していますか</t>
    <rPh sb="1" eb="4">
      <t>ショウコウキ</t>
    </rPh>
    <rPh sb="5" eb="8">
      <t>ショウコウキ</t>
    </rPh>
    <rPh sb="8" eb="10">
      <t>ニュウリョク</t>
    </rPh>
    <phoneticPr fontId="13"/>
  </si>
  <si>
    <t>（効率化）太陽光発電システム入力シートを添付していますか</t>
    <rPh sb="1" eb="4">
      <t>コウリツカ</t>
    </rPh>
    <rPh sb="5" eb="8">
      <t>タイヨウコウ</t>
    </rPh>
    <rPh sb="8" eb="10">
      <t>ハツデン</t>
    </rPh>
    <rPh sb="14" eb="16">
      <t>ニュウリョク</t>
    </rPh>
    <phoneticPr fontId="13"/>
  </si>
  <si>
    <t>（効率化）コージェネレーションシステム入力シートを添付していますか</t>
    <rPh sb="1" eb="4">
      <t>コウリツカ</t>
    </rPh>
    <rPh sb="19" eb="21">
      <t>ニュウリョク</t>
    </rPh>
    <phoneticPr fontId="13"/>
  </si>
  <si>
    <t>様式8.</t>
  </si>
  <si>
    <t>（空調）非空調外皮仕様入力シートを添付していますか</t>
    <rPh sb="1" eb="3">
      <t>クウチョウ</t>
    </rPh>
    <rPh sb="4" eb="5">
      <t>ヒ</t>
    </rPh>
    <rPh sb="5" eb="7">
      <t>クウチョウ</t>
    </rPh>
    <rPh sb="7" eb="9">
      <t>ガイヒ</t>
    </rPh>
    <rPh sb="9" eb="11">
      <t>シヨウ</t>
    </rPh>
    <rPh sb="11" eb="13">
      <t>ニュウリョク</t>
    </rPh>
    <phoneticPr fontId="13"/>
  </si>
  <si>
    <t>計算結果</t>
    <rPh sb="0" eb="2">
      <t>ケイサン</t>
    </rPh>
    <rPh sb="2" eb="4">
      <t>ケッカ</t>
    </rPh>
    <phoneticPr fontId="13"/>
  </si>
  <si>
    <t>省エネルギー基準一次エネルギー消費量計算結果を添付していますか</t>
    <rPh sb="0" eb="1">
      <t>ショウ</t>
    </rPh>
    <rPh sb="6" eb="8">
      <t>キジュン</t>
    </rPh>
    <rPh sb="18" eb="20">
      <t>ケイサン</t>
    </rPh>
    <rPh sb="20" eb="22">
      <t>ケッカ</t>
    </rPh>
    <phoneticPr fontId="13"/>
  </si>
  <si>
    <t>ＰＡＬ*算出結果を添付していますか</t>
  </si>
  <si>
    <t>ＰＡＬ*の計算結果を添付していますか</t>
    <rPh sb="5" eb="7">
      <t>ケイサン</t>
    </rPh>
    <rPh sb="7" eb="9">
      <t>ケッカ</t>
    </rPh>
    <phoneticPr fontId="13"/>
  </si>
  <si>
    <t>空調のエネルギー消費量計算結果を添付していますか</t>
    <rPh sb="0" eb="2">
      <t>クウチョウ</t>
    </rPh>
    <phoneticPr fontId="13"/>
  </si>
  <si>
    <t>換気のエネルギー消費量計算結果を添付していますか</t>
    <rPh sb="0" eb="2">
      <t>カンキ</t>
    </rPh>
    <phoneticPr fontId="13"/>
  </si>
  <si>
    <t>照明のエネルギー消費量計算結果を添付していますか</t>
    <rPh sb="0" eb="2">
      <t>ショウメイ</t>
    </rPh>
    <phoneticPr fontId="13"/>
  </si>
  <si>
    <t>給湯のエネルギー消費量計算結果を添付していますか</t>
    <rPh sb="0" eb="2">
      <t>キュウトウ</t>
    </rPh>
    <phoneticPr fontId="13"/>
  </si>
  <si>
    <t>昇降機のエネルギー消費量計算結果を添付していますか</t>
    <rPh sb="0" eb="3">
      <t>ショウコウキ</t>
    </rPh>
    <phoneticPr fontId="13"/>
  </si>
  <si>
    <t>効率化（太陽光発電）のエネルギー消費量計算結果を添付していますか</t>
    <rPh sb="0" eb="3">
      <t>コウリツカ</t>
    </rPh>
    <rPh sb="4" eb="7">
      <t>タイヨウコウ</t>
    </rPh>
    <rPh sb="7" eb="9">
      <t>ハツデン</t>
    </rPh>
    <phoneticPr fontId="13"/>
  </si>
  <si>
    <t>効率化（コージェネレーション）のエネルギー消費量計算結果を添付していますか</t>
    <rPh sb="0" eb="3">
      <t>コウリツカ</t>
    </rPh>
    <phoneticPr fontId="13"/>
  </si>
  <si>
    <t>⑯その他</t>
    <rPh sb="3" eb="4">
      <t>タ</t>
    </rPh>
    <phoneticPr fontId="13"/>
  </si>
  <si>
    <t>申請者１</t>
    <rPh sb="0" eb="3">
      <t>シンセイシャ</t>
    </rPh>
    <phoneticPr fontId="13"/>
  </si>
  <si>
    <t>風量可変システム</t>
    <rPh sb="0" eb="2">
      <t>フウリョウ</t>
    </rPh>
    <rPh sb="2" eb="4">
      <t>カヘン</t>
    </rPh>
    <phoneticPr fontId="13"/>
  </si>
  <si>
    <t>第二次トップランナー変圧器</t>
    <rPh sb="0" eb="1">
      <t>ダイ</t>
    </rPh>
    <rPh sb="1" eb="3">
      <t>ニジ</t>
    </rPh>
    <rPh sb="10" eb="13">
      <t>ヘンアツキ</t>
    </rPh>
    <phoneticPr fontId="13"/>
  </si>
  <si>
    <t>６．補助事業の開始及び完了予定日</t>
    <rPh sb="2" eb="4">
      <t>ホジョ</t>
    </rPh>
    <rPh sb="4" eb="6">
      <t>ジギョウ</t>
    </rPh>
    <rPh sb="7" eb="9">
      <t>カイシ</t>
    </rPh>
    <rPh sb="9" eb="10">
      <t>オヨ</t>
    </rPh>
    <rPh sb="11" eb="13">
      <t>カンリョウ</t>
    </rPh>
    <rPh sb="13" eb="15">
      <t>ヨテイ</t>
    </rPh>
    <rPh sb="15" eb="16">
      <t>ヒ</t>
    </rPh>
    <phoneticPr fontId="13"/>
  </si>
  <si>
    <t>　　（最終事業完了予定日</t>
    <rPh sb="3" eb="5">
      <t>サイシュウ</t>
    </rPh>
    <rPh sb="5" eb="7">
      <t>ジギョウ</t>
    </rPh>
    <rPh sb="7" eb="9">
      <t>カンリョウ</t>
    </rPh>
    <rPh sb="9" eb="12">
      <t>ヨテイビ</t>
    </rPh>
    <phoneticPr fontId="13"/>
  </si>
  <si>
    <t>：</t>
    <phoneticPr fontId="13"/>
  </si>
  <si>
    <t>（別紙３） 交付要件等同意書</t>
    <rPh sb="6" eb="8">
      <t>コウフ</t>
    </rPh>
    <rPh sb="8" eb="11">
      <t>ヨウケントウ</t>
    </rPh>
    <rPh sb="11" eb="14">
      <t>ドウイショ</t>
    </rPh>
    <phoneticPr fontId="13"/>
  </si>
  <si>
    <t>（別紙3）交付要件等同意書</t>
    <rPh sb="1" eb="3">
      <t>ベッシ</t>
    </rPh>
    <rPh sb="5" eb="7">
      <t>コウフ</t>
    </rPh>
    <rPh sb="7" eb="9">
      <t>ヨウケン</t>
    </rPh>
    <rPh sb="9" eb="10">
      <t>トウ</t>
    </rPh>
    <rPh sb="10" eb="13">
      <t>ドウイショ</t>
    </rPh>
    <phoneticPr fontId="13"/>
  </si>
  <si>
    <t>（別紙３）</t>
    <phoneticPr fontId="13"/>
  </si>
  <si>
    <t>新　　設</t>
    <rPh sb="0" eb="1">
      <t>シン</t>
    </rPh>
    <rPh sb="3" eb="4">
      <t>セツ</t>
    </rPh>
    <phoneticPr fontId="13"/>
  </si>
  <si>
    <t>既　　設</t>
    <rPh sb="0" eb="1">
      <t>キ</t>
    </rPh>
    <rPh sb="3" eb="4">
      <t>セツ</t>
    </rPh>
    <phoneticPr fontId="13"/>
  </si>
  <si>
    <t>（内訳）</t>
    <rPh sb="1" eb="3">
      <t>ウチワケ</t>
    </rPh>
    <phoneticPr fontId="13"/>
  </si>
  <si>
    <t>Ⅰ．設計費</t>
    <rPh sb="2" eb="4">
      <t>セッケイ</t>
    </rPh>
    <rPh sb="4" eb="5">
      <t>ヒ</t>
    </rPh>
    <phoneticPr fontId="13"/>
  </si>
  <si>
    <t>項目　</t>
    <phoneticPr fontId="13"/>
  </si>
  <si>
    <t>合計</t>
    <phoneticPr fontId="13"/>
  </si>
  <si>
    <t>Ⅱ．設備費　　Ⅲ．工事費</t>
    <phoneticPr fontId="13"/>
  </si>
  <si>
    <t>１．●●●●●●●●●</t>
    <phoneticPr fontId="14"/>
  </si>
  <si>
    <t>※型式の解るものは記入</t>
    <rPh sb="2" eb="3">
      <t>シキ</t>
    </rPh>
    <phoneticPr fontId="13"/>
  </si>
  <si>
    <t>設備費　</t>
    <phoneticPr fontId="13"/>
  </si>
  <si>
    <t>小計</t>
    <phoneticPr fontId="13"/>
  </si>
  <si>
    <t>工事費　</t>
    <phoneticPr fontId="13"/>
  </si>
  <si>
    <t>２．●●●●●●●●●</t>
    <phoneticPr fontId="14"/>
  </si>
  <si>
    <t>４．●●●●●●●●●</t>
    <phoneticPr fontId="13"/>
  </si>
  <si>
    <t>５．●●●●●●●●●</t>
    <phoneticPr fontId="13"/>
  </si>
  <si>
    <t>６．●●●●●●●●●</t>
    <phoneticPr fontId="13"/>
  </si>
  <si>
    <t>７．●●●●●●●●●</t>
    <phoneticPr fontId="13"/>
  </si>
  <si>
    <t>８．●●●●●●●●●</t>
    <phoneticPr fontId="13"/>
  </si>
  <si>
    <t>Ａ４・黒文字・片面印刷で出力(入力箇所の色もとる）を基本とし、出力方法に指定のあるものは指定に準じていますか</t>
    <rPh sb="4" eb="5">
      <t>ブン</t>
    </rPh>
    <rPh sb="7" eb="9">
      <t>カタメン</t>
    </rPh>
    <rPh sb="9" eb="11">
      <t>インサツ</t>
    </rPh>
    <rPh sb="15" eb="17">
      <t>ニュウリョク</t>
    </rPh>
    <rPh sb="17" eb="19">
      <t>カショ</t>
    </rPh>
    <rPh sb="26" eb="28">
      <t>キホン</t>
    </rPh>
    <rPh sb="31" eb="33">
      <t>シュツリョク</t>
    </rPh>
    <rPh sb="44" eb="46">
      <t>シテイ</t>
    </rPh>
    <rPh sb="47" eb="48">
      <t>ジュン</t>
    </rPh>
    <phoneticPr fontId="13"/>
  </si>
  <si>
    <t>縮尺、方位、間取り、各室の名称、用途及び寸法、色塗り等で断熱材の配置を明示していますか
※建具記号を記入したキープランと兼ねても可</t>
    <rPh sb="23" eb="24">
      <t>イロ</t>
    </rPh>
    <rPh sb="24" eb="25">
      <t>ヌ</t>
    </rPh>
    <rPh sb="26" eb="27">
      <t>トウ</t>
    </rPh>
    <rPh sb="28" eb="30">
      <t>ダンネツ</t>
    </rPh>
    <rPh sb="30" eb="31">
      <t>ザイ</t>
    </rPh>
    <rPh sb="32" eb="34">
      <t>ハイチ</t>
    </rPh>
    <rPh sb="35" eb="37">
      <t>メイジ</t>
    </rPh>
    <phoneticPr fontId="13"/>
  </si>
  <si>
    <t>写し</t>
    <rPh sb="0" eb="1">
      <t>ウツ</t>
    </rPh>
    <phoneticPr fontId="13"/>
  </si>
  <si>
    <t>　　(4) その他当法人が指示する書面</t>
    <rPh sb="8" eb="9">
      <t>タ</t>
    </rPh>
    <rPh sb="9" eb="12">
      <t>トウホウジン</t>
    </rPh>
    <rPh sb="13" eb="15">
      <t>シジ</t>
    </rPh>
    <rPh sb="17" eb="19">
      <t>ショメン</t>
    </rPh>
    <phoneticPr fontId="13"/>
  </si>
  <si>
    <t>４月</t>
    <rPh sb="1" eb="2">
      <t>ガツ</t>
    </rPh>
    <phoneticPr fontId="13"/>
  </si>
  <si>
    <t>５月</t>
  </si>
  <si>
    <t>６月</t>
  </si>
  <si>
    <t>７月</t>
  </si>
  <si>
    <t>補助熱源利用給湯システム</t>
    <rPh sb="0" eb="2">
      <t>ホジョ</t>
    </rPh>
    <rPh sb="2" eb="4">
      <t>ネツゲン</t>
    </rPh>
    <rPh sb="4" eb="6">
      <t>リヨウ</t>
    </rPh>
    <rPh sb="6" eb="8">
      <t>キュウトウ</t>
    </rPh>
    <phoneticPr fontId="13"/>
  </si>
  <si>
    <r>
      <t>ＣＯ</t>
    </r>
    <r>
      <rPr>
        <vertAlign val="subscript"/>
        <sz val="8"/>
        <color indexed="8"/>
        <rFont val="ＭＳ Ｐゴシック"/>
        <family val="3"/>
        <charset val="128"/>
      </rPr>
      <t>2</t>
    </r>
    <r>
      <rPr>
        <sz val="8"/>
        <color indexed="8"/>
        <rFont val="ＭＳ Ｐゴシック"/>
        <family val="3"/>
        <charset val="128"/>
      </rPr>
      <t>制御</t>
    </r>
    <rPh sb="3" eb="5">
      <t>セイギョ</t>
    </rPh>
    <phoneticPr fontId="13"/>
  </si>
  <si>
    <t>補助熱源利用空調システム</t>
    <rPh sb="0" eb="2">
      <t>ホジョ</t>
    </rPh>
    <rPh sb="2" eb="4">
      <t>ネツゲン</t>
    </rPh>
    <rPh sb="4" eb="6">
      <t>リヨウ</t>
    </rPh>
    <rPh sb="6" eb="8">
      <t>クウチョウ</t>
    </rPh>
    <phoneticPr fontId="13"/>
  </si>
  <si>
    <t>ディーゼルエンジン</t>
    <phoneticPr fontId="13"/>
  </si>
  <si>
    <t>　</t>
  </si>
  <si>
    <t>第一次トップランナー変圧器</t>
    <rPh sb="0" eb="1">
      <t>ダイ</t>
    </rPh>
    <rPh sb="1" eb="3">
      <t>イチジ</t>
    </rPh>
    <rPh sb="10" eb="13">
      <t>ヘンアツキ</t>
    </rPh>
    <phoneticPr fontId="13"/>
  </si>
  <si>
    <t>日射遮蔽</t>
    <rPh sb="0" eb="2">
      <t>ニッシャ</t>
    </rPh>
    <rPh sb="2" eb="4">
      <t>シャヘイ</t>
    </rPh>
    <phoneticPr fontId="13"/>
  </si>
  <si>
    <t>パッシブ利用＿通風</t>
    <rPh sb="4" eb="6">
      <t>リヨウ</t>
    </rPh>
    <rPh sb="7" eb="9">
      <t>ツウフウ</t>
    </rPh>
    <phoneticPr fontId="13"/>
  </si>
  <si>
    <t>パッシブ利用＿採光</t>
    <rPh sb="4" eb="6">
      <t>リヨウ</t>
    </rPh>
    <rPh sb="7" eb="9">
      <t>サイコウ</t>
    </rPh>
    <phoneticPr fontId="13"/>
  </si>
  <si>
    <t>その他実施上の
留意事項</t>
    <rPh sb="2" eb="3">
      <t>タ</t>
    </rPh>
    <rPh sb="3" eb="5">
      <t>ジッシ</t>
    </rPh>
    <rPh sb="5" eb="6">
      <t>ジョウ</t>
    </rPh>
    <rPh sb="8" eb="10">
      <t>リュウイ</t>
    </rPh>
    <rPh sb="10" eb="12">
      <t>ジコウ</t>
    </rPh>
    <phoneticPr fontId="13"/>
  </si>
  <si>
    <t>相</t>
    <rPh sb="0" eb="1">
      <t>ソウ</t>
    </rPh>
    <phoneticPr fontId="13"/>
  </si>
  <si>
    <t>線</t>
    <rPh sb="0" eb="1">
      <t>セン</t>
    </rPh>
    <phoneticPr fontId="13"/>
  </si>
  <si>
    <t>発電</t>
    <rPh sb="0" eb="2">
      <t>ハツデン</t>
    </rPh>
    <phoneticPr fontId="13"/>
  </si>
  <si>
    <t>熱利用</t>
    <rPh sb="0" eb="3">
      <t>ネツリヨウ</t>
    </rPh>
    <phoneticPr fontId="13"/>
  </si>
  <si>
    <t>補助事業に
要する経費</t>
    <rPh sb="0" eb="2">
      <t>ホジョ</t>
    </rPh>
    <rPh sb="2" eb="4">
      <t>ジギョウ</t>
    </rPh>
    <rPh sb="9" eb="10">
      <t>ヘ</t>
    </rPh>
    <rPh sb="10" eb="11">
      <t>ヒ</t>
    </rPh>
    <phoneticPr fontId="13"/>
  </si>
  <si>
    <t>財務諸表・決算短信等</t>
    <rPh sb="0" eb="2">
      <t>ザイム</t>
    </rPh>
    <rPh sb="2" eb="4">
      <t>ショヒョウ</t>
    </rPh>
    <rPh sb="5" eb="7">
      <t>ケッサン</t>
    </rPh>
    <rPh sb="7" eb="9">
      <t>タンシン</t>
    </rPh>
    <rPh sb="9" eb="10">
      <t>トウ</t>
    </rPh>
    <phoneticPr fontId="13"/>
  </si>
  <si>
    <t>直近3年分の財務諸表(上場企業は期末の決算短信)を添付していますか</t>
    <rPh sb="0" eb="2">
      <t>チョッキン</t>
    </rPh>
    <rPh sb="3" eb="5">
      <t>ネンブン</t>
    </rPh>
    <rPh sb="6" eb="8">
      <t>ザイム</t>
    </rPh>
    <rPh sb="8" eb="10">
      <t>ショヒョウ</t>
    </rPh>
    <rPh sb="11" eb="13">
      <t>ジョウジョウ</t>
    </rPh>
    <rPh sb="13" eb="15">
      <t>キギョウ</t>
    </rPh>
    <rPh sb="16" eb="18">
      <t>キマツ</t>
    </rPh>
    <rPh sb="19" eb="21">
      <t>ケッサン</t>
    </rPh>
    <rPh sb="21" eb="23">
      <t>タンシン</t>
    </rPh>
    <phoneticPr fontId="13"/>
  </si>
  <si>
    <t>既存建築物</t>
    <rPh sb="0" eb="2">
      <t>キゾン</t>
    </rPh>
    <rPh sb="2" eb="5">
      <t>ケンチクブツ</t>
    </rPh>
    <phoneticPr fontId="13"/>
  </si>
  <si>
    <t>空調</t>
    <rPh sb="0" eb="2">
      <t>クウチョウ</t>
    </rPh>
    <phoneticPr fontId="48"/>
  </si>
  <si>
    <t>換気</t>
    <rPh sb="0" eb="2">
      <t>カンキ</t>
    </rPh>
    <phoneticPr fontId="48"/>
  </si>
  <si>
    <t>照明</t>
    <rPh sb="0" eb="2">
      <t>ショウメイ</t>
    </rPh>
    <phoneticPr fontId="48"/>
  </si>
  <si>
    <t>給湯</t>
    <rPh sb="0" eb="2">
      <t>キュウトウ</t>
    </rPh>
    <phoneticPr fontId="48"/>
  </si>
  <si>
    <t>昇降機</t>
    <rPh sb="0" eb="3">
      <t>ショウコウキ</t>
    </rPh>
    <phoneticPr fontId="48"/>
  </si>
  <si>
    <t>創エネ</t>
    <rPh sb="0" eb="1">
      <t>ソウ</t>
    </rPh>
    <phoneticPr fontId="48"/>
  </si>
  <si>
    <t>基準値</t>
    <rPh sb="0" eb="3">
      <t>キジュンチ</t>
    </rPh>
    <phoneticPr fontId="48"/>
  </si>
  <si>
    <t>設計値</t>
    <rPh sb="0" eb="2">
      <t>セッケイ</t>
    </rPh>
    <rPh sb="2" eb="3">
      <t>チ</t>
    </rPh>
    <phoneticPr fontId="48"/>
  </si>
  <si>
    <t>　</t>
    <phoneticPr fontId="13"/>
  </si>
  <si>
    <t>区分所有に
係わる書類等</t>
    <rPh sb="0" eb="2">
      <t>クブン</t>
    </rPh>
    <rPh sb="2" eb="4">
      <t>ショユウ</t>
    </rPh>
    <rPh sb="6" eb="7">
      <t>カカ</t>
    </rPh>
    <rPh sb="9" eb="11">
      <t>ショルイ</t>
    </rPh>
    <rPh sb="11" eb="12">
      <t>トウ</t>
    </rPh>
    <phoneticPr fontId="13"/>
  </si>
  <si>
    <t>補助事業完了後、事業完了後１年間（新築、増築及び改築の建築物が補助対象の事業は２年間）のエネルギー使用状況と、ＺＥＢに資する技術の導入効果等を分析、自己評価して、「実施状況報告書」としてＳＩＩに提出しなければならないことを了承している。</t>
    <phoneticPr fontId="13"/>
  </si>
  <si>
    <t>交付規程（別紙）記載の暴力団排除に関する誓約事項について熟読し、理解の上、これに了承している。</t>
    <rPh sb="0" eb="2">
      <t>コウフ</t>
    </rPh>
    <rPh sb="2" eb="4">
      <t>キテイ</t>
    </rPh>
    <rPh sb="5" eb="7">
      <t>ベッシ</t>
    </rPh>
    <rPh sb="8" eb="10">
      <t>キサイ</t>
    </rPh>
    <rPh sb="11" eb="14">
      <t>ボウリョクダン</t>
    </rPh>
    <rPh sb="14" eb="16">
      <t>ハイジョ</t>
    </rPh>
    <rPh sb="17" eb="18">
      <t>カン</t>
    </rPh>
    <rPh sb="20" eb="22">
      <t>セイヤク</t>
    </rPh>
    <rPh sb="22" eb="24">
      <t>ジコウ</t>
    </rPh>
    <rPh sb="28" eb="30">
      <t>ジュクドク</t>
    </rPh>
    <rPh sb="32" eb="34">
      <t>リカイ</t>
    </rPh>
    <rPh sb="35" eb="36">
      <t>ウエ</t>
    </rPh>
    <rPh sb="40" eb="42">
      <t>リョウショウ</t>
    </rPh>
    <phoneticPr fontId="13"/>
  </si>
  <si>
    <t xml:space="preserve">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</si>
  <si>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</si>
  <si>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</si>
  <si>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</si>
  <si>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</si>
  <si>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</si>
  <si>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</si>
  <si>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</si>
  <si>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</si>
  <si>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</si>
  <si>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</si>
  <si>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</si>
  <si>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</si>
  <si>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</si>
  <si>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</si>
  <si>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</si>
  <si>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</si>
  <si>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</si>
  <si>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</si>
  <si>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</si>
  <si>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</si>
  <si>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</si>
  <si>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</si>
  <si>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</si>
  <si>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</si>
  <si>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</si>
  <si>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</si>
  <si>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</si>
  <si>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</si>
  <si>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</si>
  <si>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</si>
  <si>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</si>
  <si>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</si>
  <si>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</si>
  <si>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</si>
  <si>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</si>
  <si>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</si>
  <si>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</si>
  <si>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</si>
  <si>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</si>
  <si>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</si>
  <si>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</si>
  <si>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</si>
  <si>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</si>
  <si>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</si>
  <si>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</si>
  <si>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</si>
  <si>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</si>
  <si>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3"/>
  </si>
  <si>
    <t>○</t>
    <phoneticPr fontId="13"/>
  </si>
  <si>
    <t>申請者３</t>
    <rPh sb="0" eb="3">
      <t>シンセイシャ</t>
    </rPh>
    <phoneticPr fontId="13"/>
  </si>
  <si>
    <t>申請者２</t>
    <rPh sb="0" eb="3">
      <t>シンセイシャ</t>
    </rPh>
    <phoneticPr fontId="13"/>
  </si>
  <si>
    <t>--選択--</t>
    <phoneticPr fontId="13"/>
  </si>
  <si>
    <t>--選択--</t>
    <rPh sb="2" eb="4">
      <t>センタク</t>
    </rPh>
    <phoneticPr fontId="13"/>
  </si>
  <si>
    <r>
      <rPr>
        <b/>
        <sz val="12"/>
        <rFont val="ＭＳ Ｐゴシック"/>
        <family val="3"/>
        <charset val="128"/>
      </rPr>
      <t>➋</t>
    </r>
    <r>
      <rPr>
        <b/>
        <sz val="11"/>
        <rFont val="ＭＳ Ｐゴシック"/>
        <family val="3"/>
        <charset val="128"/>
      </rPr>
      <t>ＺＥＢプランナー</t>
    </r>
    <phoneticPr fontId="13"/>
  </si>
  <si>
    <r>
      <rPr>
        <b/>
        <sz val="12"/>
        <rFont val="HG創英角ｺﾞｼｯｸUB"/>
        <family val="3"/>
        <charset val="128"/>
      </rPr>
      <t>⓭</t>
    </r>
    <r>
      <rPr>
        <b/>
        <sz val="11"/>
        <rFont val="ＭＳ Ｐゴシック"/>
        <family val="3"/>
        <charset val="128"/>
      </rPr>
      <t>ＺＥＢの実現に資する省エネ技術</t>
    </r>
    <rPh sb="5" eb="7">
      <t>ジツゲン</t>
    </rPh>
    <rPh sb="8" eb="9">
      <t>シ</t>
    </rPh>
    <rPh sb="11" eb="12">
      <t>ショウ</t>
    </rPh>
    <rPh sb="14" eb="16">
      <t>ギジュツ</t>
    </rPh>
    <phoneticPr fontId="13"/>
  </si>
  <si>
    <r>
      <rPr>
        <b/>
        <sz val="12"/>
        <rFont val="ＭＳ Ｐゴシック"/>
        <family val="3"/>
        <charset val="128"/>
      </rPr>
      <t>➎</t>
    </r>
    <r>
      <rPr>
        <b/>
        <sz val="11"/>
        <rFont val="ＭＳ Ｐゴシック"/>
        <family val="3"/>
        <charset val="128"/>
      </rPr>
      <t>導入効果</t>
    </r>
    <rPh sb="1" eb="3">
      <t>ドウニュウ</t>
    </rPh>
    <rPh sb="3" eb="5">
      <t>コウカ</t>
    </rPh>
    <phoneticPr fontId="13"/>
  </si>
  <si>
    <r>
      <t>同上　原単位（(MJ/(m</t>
    </r>
    <r>
      <rPr>
        <vertAlign val="superscript"/>
        <sz val="11"/>
        <rFont val="ＭＳ Ｐゴシック"/>
        <family val="3"/>
        <charset val="128"/>
      </rPr>
      <t>2</t>
    </r>
    <r>
      <rPr>
        <sz val="11"/>
        <rFont val="ＭＳ Ｐゴシック"/>
        <family val="3"/>
        <charset val="128"/>
      </rPr>
      <t>・年))</t>
    </r>
    <rPh sb="0" eb="2">
      <t>ドウジョウ</t>
    </rPh>
    <rPh sb="3" eb="6">
      <t>ゲンタンイ</t>
    </rPh>
    <rPh sb="15" eb="16">
      <t>ネン</t>
    </rPh>
    <phoneticPr fontId="13"/>
  </si>
  <si>
    <r>
      <rPr>
        <b/>
        <sz val="12"/>
        <rFont val="ＭＳ Ｐゴシック"/>
        <family val="3"/>
        <charset val="128"/>
      </rPr>
      <t>➏</t>
    </r>
    <r>
      <rPr>
        <b/>
        <sz val="11"/>
        <rFont val="ＭＳ Ｐゴシック"/>
        <family val="3"/>
        <charset val="128"/>
      </rPr>
      <t>ＰＡＬ* 評価</t>
    </r>
    <rPh sb="6" eb="8">
      <t>ヒョウカ</t>
    </rPh>
    <phoneticPr fontId="13"/>
  </si>
  <si>
    <r>
      <t>(MJ/(m</t>
    </r>
    <r>
      <rPr>
        <vertAlign val="superscript"/>
        <sz val="11"/>
        <rFont val="ＭＳ Ｐゴシック"/>
        <family val="3"/>
        <charset val="128"/>
      </rPr>
      <t>2</t>
    </r>
    <r>
      <rPr>
        <sz val="11"/>
        <rFont val="ＭＳ Ｐゴシック"/>
        <family val="3"/>
        <charset val="128"/>
      </rPr>
      <t>・年)</t>
    </r>
    <rPh sb="8" eb="9">
      <t>ネン</t>
    </rPh>
    <phoneticPr fontId="13"/>
  </si>
  <si>
    <r>
      <rPr>
        <b/>
        <sz val="12"/>
        <rFont val="ＭＳ Ｐゴシック"/>
        <family val="3"/>
        <charset val="128"/>
      </rPr>
      <t>➑</t>
    </r>
    <r>
      <rPr>
        <b/>
        <sz val="11"/>
        <rFont val="ＭＳ Ｐゴシック"/>
        <family val="3"/>
        <charset val="128"/>
      </rPr>
      <t>事業費（全体）</t>
    </r>
    <rPh sb="1" eb="3">
      <t>ジギョウ</t>
    </rPh>
    <rPh sb="3" eb="4">
      <t>ヒ</t>
    </rPh>
    <rPh sb="5" eb="7">
      <t>ゼンタイ</t>
    </rPh>
    <phoneticPr fontId="13"/>
  </si>
  <si>
    <r>
      <t>同上　ｍ</t>
    </r>
    <r>
      <rPr>
        <vertAlign val="superscript"/>
        <sz val="11"/>
        <rFont val="ＭＳ Ｐゴシック"/>
        <family val="3"/>
        <charset val="128"/>
      </rPr>
      <t>2</t>
    </r>
    <r>
      <rPr>
        <sz val="11"/>
        <rFont val="ＭＳ Ｐゴシック"/>
        <family val="3"/>
        <charset val="128"/>
      </rPr>
      <t>単価
（円／m</t>
    </r>
    <r>
      <rPr>
        <vertAlign val="superscript"/>
        <sz val="11"/>
        <rFont val="ＭＳ Ｐゴシック"/>
        <family val="3"/>
        <charset val="128"/>
      </rPr>
      <t>2</t>
    </r>
    <r>
      <rPr>
        <sz val="11"/>
        <rFont val="ＭＳ Ｐゴシック"/>
        <family val="3"/>
        <charset val="128"/>
      </rPr>
      <t>）</t>
    </r>
    <rPh sb="0" eb="2">
      <t>ドウジョウ</t>
    </rPh>
    <rPh sb="5" eb="7">
      <t>タンカ</t>
    </rPh>
    <rPh sb="9" eb="10">
      <t>エン</t>
    </rPh>
    <phoneticPr fontId="13"/>
  </si>
  <si>
    <r>
      <rPr>
        <b/>
        <sz val="12"/>
        <rFont val="ＭＳ Ｐゴシック"/>
        <family val="3"/>
        <charset val="128"/>
      </rPr>
      <t>➓</t>
    </r>
    <r>
      <rPr>
        <b/>
        <sz val="11"/>
        <rFont val="ＭＳ Ｐゴシック"/>
        <family val="3"/>
        <charset val="128"/>
      </rPr>
      <t>ＢＥＭＳ装置</t>
    </r>
    <rPh sb="5" eb="7">
      <t>ソウチ</t>
    </rPh>
    <phoneticPr fontId="13"/>
  </si>
  <si>
    <r>
      <rPr>
        <b/>
        <sz val="12"/>
        <rFont val="HG創英角ｺﾞｼｯｸUB"/>
        <family val="3"/>
        <charset val="128"/>
      </rPr>
      <t>⓫</t>
    </r>
    <r>
      <rPr>
        <b/>
        <sz val="11"/>
        <rFont val="ＭＳ Ｐゴシック"/>
        <family val="3"/>
        <charset val="128"/>
      </rPr>
      <t>システム制御技術</t>
    </r>
    <rPh sb="5" eb="7">
      <t>セイギョ</t>
    </rPh>
    <rPh sb="7" eb="9">
      <t>ギジュツ</t>
    </rPh>
    <phoneticPr fontId="13"/>
  </si>
  <si>
    <t>２年度事業</t>
    <rPh sb="1" eb="3">
      <t>ネンド</t>
    </rPh>
    <rPh sb="3" eb="5">
      <t>ジギョウ</t>
    </rPh>
    <phoneticPr fontId="13"/>
  </si>
  <si>
    <t>３年度事業</t>
    <rPh sb="1" eb="3">
      <t>ネンド</t>
    </rPh>
    <rPh sb="3" eb="5">
      <t>ジギョウ</t>
    </rPh>
    <phoneticPr fontId="13"/>
  </si>
  <si>
    <t>単年度事業</t>
    <rPh sb="0" eb="3">
      <t>タンネンド</t>
    </rPh>
    <rPh sb="3" eb="5">
      <t>ジギョウ</t>
    </rPh>
    <phoneticPr fontId="13"/>
  </si>
  <si>
    <t>番号</t>
    <rPh sb="0" eb="2">
      <t>バンゴウ</t>
    </rPh>
    <phoneticPr fontId="13"/>
  </si>
  <si>
    <t>タスク_アンビエント照明</t>
    <rPh sb="10" eb="12">
      <t>ショウメイ</t>
    </rPh>
    <phoneticPr fontId="13"/>
  </si>
  <si>
    <t xml:space="preserve">（５）
</t>
    <phoneticPr fontId="13"/>
  </si>
  <si>
    <t>ⅰ</t>
    <phoneticPr fontId="13"/>
  </si>
  <si>
    <t>設備省エネルギー（アクティブ）技術</t>
    <phoneticPr fontId="13"/>
  </si>
  <si>
    <t>ⅱ</t>
    <phoneticPr fontId="13"/>
  </si>
  <si>
    <t>ⅳ</t>
    <phoneticPr fontId="13"/>
  </si>
  <si>
    <t>ⅴ</t>
    <phoneticPr fontId="13"/>
  </si>
  <si>
    <t>ⅵ</t>
    <phoneticPr fontId="13"/>
  </si>
  <si>
    <t>kVA</t>
    <phoneticPr fontId="13"/>
  </si>
  <si>
    <t>ⅶ</t>
    <phoneticPr fontId="13"/>
  </si>
  <si>
    <t>ⅷ</t>
    <phoneticPr fontId="13"/>
  </si>
  <si>
    <t>（６）</t>
    <phoneticPr fontId="13"/>
  </si>
  <si>
    <t>kW</t>
    <phoneticPr fontId="13"/>
  </si>
  <si>
    <t>ホテル</t>
    <phoneticPr fontId="13"/>
  </si>
  <si>
    <t>マーケット</t>
    <phoneticPr fontId="13"/>
  </si>
  <si>
    <t>日射しゃへい</t>
    <rPh sb="0" eb="2">
      <t>ニッシャ</t>
    </rPh>
    <phoneticPr fontId="13"/>
  </si>
  <si>
    <t>エアーフローウインドウ</t>
    <phoneticPr fontId="13"/>
  </si>
  <si>
    <t>ダブルスキン</t>
    <phoneticPr fontId="13"/>
  </si>
  <si>
    <t>ルームエアコン</t>
    <phoneticPr fontId="13"/>
  </si>
  <si>
    <t>チリングユニット</t>
    <phoneticPr fontId="13"/>
  </si>
  <si>
    <t>ビルマル（ＥＨＰ）</t>
    <phoneticPr fontId="13"/>
  </si>
  <si>
    <t>インバータファン</t>
    <phoneticPr fontId="13"/>
  </si>
  <si>
    <t>ビルマル（ＧＨＰ）</t>
    <phoneticPr fontId="13"/>
  </si>
  <si>
    <t>パッケージユニット</t>
    <phoneticPr fontId="13"/>
  </si>
  <si>
    <t>モジュールチラーユニット</t>
    <phoneticPr fontId="13"/>
  </si>
  <si>
    <t>インバータポンプ</t>
    <phoneticPr fontId="13"/>
  </si>
  <si>
    <t>フリークーリングシステム</t>
    <phoneticPr fontId="13"/>
  </si>
  <si>
    <t>ナイトパージシステム</t>
    <phoneticPr fontId="13"/>
  </si>
  <si>
    <t>ポリスチレンフォーム</t>
    <phoneticPr fontId="13"/>
  </si>
  <si>
    <t>ポリエチレンフォーム</t>
    <phoneticPr fontId="13"/>
  </si>
  <si>
    <t>セルローズファイバー</t>
    <phoneticPr fontId="13"/>
  </si>
  <si>
    <t>バイオマスボイラ</t>
    <phoneticPr fontId="13"/>
  </si>
  <si>
    <t>高性能保温材_配管</t>
    <rPh sb="0" eb="3">
      <t>コウセイノウ</t>
    </rPh>
    <rPh sb="3" eb="6">
      <t>ホオンザイ</t>
    </rPh>
    <rPh sb="7" eb="9">
      <t>ハイカン</t>
    </rPh>
    <phoneticPr fontId="13"/>
  </si>
  <si>
    <t>―</t>
    <phoneticPr fontId="13"/>
  </si>
  <si>
    <t>ISO50001</t>
    <phoneticPr fontId="13"/>
  </si>
  <si>
    <t>CASBEE</t>
    <phoneticPr fontId="13"/>
  </si>
  <si>
    <t>LEED</t>
    <phoneticPr fontId="13"/>
  </si>
  <si>
    <t>WELL</t>
    <phoneticPr fontId="13"/>
  </si>
  <si>
    <t>‐</t>
    <phoneticPr fontId="13"/>
  </si>
  <si>
    <t>高性能空調機</t>
    <phoneticPr fontId="13"/>
  </si>
  <si>
    <t>No</t>
    <phoneticPr fontId="13"/>
  </si>
  <si>
    <t>設備・システム名</t>
    <phoneticPr fontId="13"/>
  </si>
  <si>
    <t>高性能搬送機</t>
    <phoneticPr fontId="13"/>
  </si>
  <si>
    <t>建物の形状等を考慮</t>
    <phoneticPr fontId="13"/>
  </si>
  <si>
    <t>高性能ファン</t>
    <phoneticPr fontId="13"/>
  </si>
  <si>
    <t>ＬＥＤ照明器具</t>
    <phoneticPr fontId="13"/>
  </si>
  <si>
    <t>高効率給湯熱源機</t>
    <phoneticPr fontId="13"/>
  </si>
  <si>
    <t>外気利用・制御システム</t>
    <phoneticPr fontId="13"/>
  </si>
  <si>
    <t>風量可変システム</t>
    <phoneticPr fontId="13"/>
  </si>
  <si>
    <t>補助熱源併用方式</t>
    <phoneticPr fontId="13"/>
  </si>
  <si>
    <r>
      <rPr>
        <b/>
        <sz val="12"/>
        <rFont val="ＭＳ Ｐゴシック"/>
        <family val="3"/>
        <charset val="128"/>
      </rPr>
      <t>➐</t>
    </r>
    <r>
      <rPr>
        <b/>
        <sz val="11"/>
        <rFont val="ＭＳ Ｐゴシック"/>
        <family val="3"/>
        <charset val="128"/>
      </rPr>
      <t>ＺＥＢチャート</t>
    </r>
    <phoneticPr fontId="13"/>
  </si>
  <si>
    <t>高断熱化</t>
    <phoneticPr fontId="13"/>
  </si>
  <si>
    <t>有機ＥＬ照明器具</t>
    <phoneticPr fontId="13"/>
  </si>
  <si>
    <t>高性能保温材（配管）</t>
    <phoneticPr fontId="13"/>
  </si>
  <si>
    <t>流量可変システム</t>
    <phoneticPr fontId="13"/>
  </si>
  <si>
    <t>高性能窓ガラス</t>
    <phoneticPr fontId="13"/>
  </si>
  <si>
    <t>コージェネ</t>
    <phoneticPr fontId="48"/>
  </si>
  <si>
    <t>高輝度誘導灯</t>
    <phoneticPr fontId="13"/>
  </si>
  <si>
    <t>特殊空調システム</t>
    <phoneticPr fontId="13"/>
  </si>
  <si>
    <t>ＮＯ．</t>
    <phoneticPr fontId="13"/>
  </si>
  <si>
    <t>高性能窓サッシ</t>
    <phoneticPr fontId="13"/>
  </si>
  <si>
    <t>タスク＆アンビエント照明</t>
    <phoneticPr fontId="13"/>
  </si>
  <si>
    <t>日射遮蔽</t>
    <phoneticPr fontId="13"/>
  </si>
  <si>
    <t>高性能保温材＿管路</t>
    <phoneticPr fontId="13"/>
  </si>
  <si>
    <t>⑨</t>
    <phoneticPr fontId="13"/>
  </si>
  <si>
    <t>ルーバー</t>
    <phoneticPr fontId="13"/>
  </si>
  <si>
    <t>ポリスチレンフォーム</t>
    <phoneticPr fontId="13"/>
  </si>
  <si>
    <t>③</t>
    <phoneticPr fontId="13"/>
  </si>
  <si>
    <t>⑧</t>
    <phoneticPr fontId="13"/>
  </si>
  <si>
    <t>ⅵ</t>
    <phoneticPr fontId="13"/>
  </si>
  <si>
    <t>-</t>
    <phoneticPr fontId="13"/>
  </si>
  <si>
    <t>kVA</t>
    <phoneticPr fontId="13"/>
  </si>
  <si>
    <t>kVA</t>
    <phoneticPr fontId="13"/>
  </si>
  <si>
    <t>kVA</t>
    <phoneticPr fontId="13"/>
  </si>
  <si>
    <t>⑩</t>
    <phoneticPr fontId="13"/>
  </si>
  <si>
    <t>×</t>
    <phoneticPr fontId="13"/>
  </si>
  <si>
    <t>ガスタービン</t>
    <phoneticPr fontId="13"/>
  </si>
  <si>
    <t>ＺＥＢ</t>
    <phoneticPr fontId="13"/>
  </si>
  <si>
    <t>ポリエチレンフォーム</t>
    <phoneticPr fontId="13"/>
  </si>
  <si>
    <t>④</t>
    <phoneticPr fontId="13"/>
  </si>
  <si>
    <t>⑨</t>
    <phoneticPr fontId="13"/>
  </si>
  <si>
    <t>ⅶ</t>
    <phoneticPr fontId="13"/>
  </si>
  <si>
    <t>kVA</t>
    <phoneticPr fontId="13"/>
  </si>
  <si>
    <t>kWh</t>
    <phoneticPr fontId="13"/>
  </si>
  <si>
    <t>⑪</t>
    <phoneticPr fontId="13"/>
  </si>
  <si>
    <t>パッシブ利用＿通風</t>
    <phoneticPr fontId="13"/>
  </si>
  <si>
    <t>ガスエンジン</t>
    <phoneticPr fontId="13"/>
  </si>
  <si>
    <t>Ｎｅａｒｌｙ　ＺＥＢ</t>
    <phoneticPr fontId="13"/>
  </si>
  <si>
    <t>⑤</t>
    <phoneticPr fontId="13"/>
  </si>
  <si>
    <t>⑩</t>
    <phoneticPr fontId="13"/>
  </si>
  <si>
    <t>ⅷ</t>
    <phoneticPr fontId="13"/>
  </si>
  <si>
    <t>⑫</t>
    <phoneticPr fontId="13"/>
  </si>
  <si>
    <t>ＺＥＢ　Ｒｅａｄｙ</t>
    <phoneticPr fontId="13"/>
  </si>
  <si>
    <t>セルローズファイバー</t>
    <phoneticPr fontId="13"/>
  </si>
  <si>
    <t>⑬</t>
    <phoneticPr fontId="13"/>
  </si>
  <si>
    <t>その他空調システム</t>
    <phoneticPr fontId="13"/>
  </si>
  <si>
    <t>（６）</t>
    <phoneticPr fontId="13"/>
  </si>
  <si>
    <t>kW</t>
    <phoneticPr fontId="13"/>
  </si>
  <si>
    <r>
      <t>m</t>
    </r>
    <r>
      <rPr>
        <b/>
        <vertAlign val="superscript"/>
        <sz val="11"/>
        <rFont val="ＭＳ Ｐゴシック"/>
        <family val="3"/>
        <charset val="128"/>
      </rPr>
      <t>2</t>
    </r>
    <phoneticPr fontId="13"/>
  </si>
  <si>
    <t>⑭</t>
    <phoneticPr fontId="13"/>
  </si>
  <si>
    <t>⑮</t>
    <phoneticPr fontId="13"/>
  </si>
  <si>
    <t>⑯</t>
    <phoneticPr fontId="13"/>
  </si>
  <si>
    <t>クールチューブ、ヒートチューブ</t>
    <phoneticPr fontId="13"/>
  </si>
  <si>
    <t>⑰</t>
    <phoneticPr fontId="13"/>
  </si>
  <si>
    <t>⑱</t>
    <phoneticPr fontId="13"/>
  </si>
  <si>
    <t>パッシブ利用＿採光</t>
    <phoneticPr fontId="13"/>
  </si>
  <si>
    <t>⑲</t>
    <phoneticPr fontId="13"/>
  </si>
  <si>
    <t>◆単年度事業の場合は（全体）シートのみ作成してください。</t>
    <rPh sb="1" eb="4">
      <t>タンネンド</t>
    </rPh>
    <rPh sb="4" eb="6">
      <t>ジギョウ</t>
    </rPh>
    <rPh sb="7" eb="9">
      <t>バアイ</t>
    </rPh>
    <rPh sb="19" eb="21">
      <t>サクセイ</t>
    </rPh>
    <phoneticPr fontId="13"/>
  </si>
  <si>
    <t>◆２度事業の場合は（全体）シートと（１年目），（２年目）を作成してください。</t>
    <rPh sb="2" eb="3">
      <t>ド</t>
    </rPh>
    <rPh sb="3" eb="5">
      <t>ジギョウ</t>
    </rPh>
    <rPh sb="6" eb="8">
      <t>バアイ</t>
    </rPh>
    <rPh sb="19" eb="21">
      <t>ネンメ</t>
    </rPh>
    <rPh sb="29" eb="31">
      <t>サクセイ</t>
    </rPh>
    <phoneticPr fontId="13"/>
  </si>
  <si>
    <t>◆３度事業の場合は（全体）シートと（１年目），（２年目），（３年目）を作成してください。</t>
    <rPh sb="2" eb="3">
      <t>ド</t>
    </rPh>
    <rPh sb="3" eb="5">
      <t>ジギョウ</t>
    </rPh>
    <rPh sb="6" eb="8">
      <t>バアイ</t>
    </rPh>
    <rPh sb="19" eb="21">
      <t>ネンメ</t>
    </rPh>
    <rPh sb="35" eb="37">
      <t>サクセイ</t>
    </rPh>
    <phoneticPr fontId="13"/>
  </si>
  <si>
    <t>◆数式のリンクによって不都合が生じる場合は、シートの保護を解除して直接金額を入力してください。</t>
    <rPh sb="1" eb="3">
      <t>スウシキ</t>
    </rPh>
    <rPh sb="11" eb="14">
      <t>フツゴウ</t>
    </rPh>
    <rPh sb="15" eb="16">
      <t>ショウ</t>
    </rPh>
    <rPh sb="18" eb="20">
      <t>バアイ</t>
    </rPh>
    <rPh sb="26" eb="28">
      <t>ホゴ</t>
    </rPh>
    <rPh sb="29" eb="31">
      <t>カイジョ</t>
    </rPh>
    <rPh sb="33" eb="35">
      <t>チョクセツ</t>
    </rPh>
    <rPh sb="34" eb="35">
      <t>スウシキ</t>
    </rPh>
    <rPh sb="35" eb="37">
      <t>キンガク</t>
    </rPh>
    <rPh sb="38" eb="40">
      <t>ニュウリョク</t>
    </rPh>
    <phoneticPr fontId="13"/>
  </si>
  <si>
    <t>ライトシェルフ</t>
    <phoneticPr fontId="13"/>
  </si>
  <si>
    <t>アトリウム</t>
    <phoneticPr fontId="13"/>
  </si>
  <si>
    <t>Web
プログラムによる書式</t>
    <rPh sb="12" eb="14">
      <t>ショシキ</t>
    </rPh>
    <phoneticPr fontId="13"/>
  </si>
  <si>
    <t>【A３カラー】で印刷してください。</t>
    <rPh sb="8" eb="10">
      <t>インサツ</t>
    </rPh>
    <phoneticPr fontId="13"/>
  </si>
  <si>
    <t>【A４カラー】で印刷してください。</t>
    <rPh sb="8" eb="10">
      <t>インサツ</t>
    </rPh>
    <phoneticPr fontId="13"/>
  </si>
  <si>
    <t>【A４カラー】【片面印刷】で印刷してください。</t>
    <rPh sb="8" eb="10">
      <t>カタメン</t>
    </rPh>
    <rPh sb="10" eb="12">
      <t>インサツ</t>
    </rPh>
    <rPh sb="14" eb="16">
      <t>インサツ</t>
    </rPh>
    <phoneticPr fontId="13"/>
  </si>
  <si>
    <r>
      <t>同上　原単位（(MJ/(m</t>
    </r>
    <r>
      <rPr>
        <b/>
        <vertAlign val="superscript"/>
        <sz val="11"/>
        <color theme="0"/>
        <rFont val="ＭＳ Ｐゴシック"/>
        <family val="3"/>
        <charset val="128"/>
      </rPr>
      <t>2</t>
    </r>
    <r>
      <rPr>
        <b/>
        <sz val="11"/>
        <color theme="0"/>
        <rFont val="ＭＳ Ｐゴシック"/>
        <family val="3"/>
        <charset val="128"/>
      </rPr>
      <t>・年))</t>
    </r>
    <rPh sb="0" eb="2">
      <t>ドウジョウ</t>
    </rPh>
    <rPh sb="3" eb="6">
      <t>ゲンタンイ</t>
    </rPh>
    <rPh sb="15" eb="16">
      <t>ネン</t>
    </rPh>
    <phoneticPr fontId="13"/>
  </si>
  <si>
    <r>
      <rPr>
        <b/>
        <sz val="12"/>
        <rFont val="ＭＳ Ｐゴシック"/>
        <family val="3"/>
        <charset val="128"/>
      </rPr>
      <t>➒</t>
    </r>
    <r>
      <rPr>
        <b/>
        <sz val="11"/>
        <rFont val="ＭＳ Ｐゴシック"/>
        <family val="3"/>
        <charset val="128"/>
      </rPr>
      <t>費用対効果 （ＰＶを含む、その他を除く）</t>
    </r>
    <rPh sb="1" eb="3">
      <t>ヒヨウ</t>
    </rPh>
    <rPh sb="3" eb="4">
      <t>タイ</t>
    </rPh>
    <rPh sb="4" eb="6">
      <t>コウカ</t>
    </rPh>
    <phoneticPr fontId="13"/>
  </si>
  <si>
    <t>※複数年度事業の場合、初年度の補助対象経費は、全事業年度の補助対象経費の総額の１／２以上とすること</t>
    <phoneticPr fontId="13"/>
  </si>
  <si>
    <t>管理情報</t>
    <rPh sb="0" eb="2">
      <t>カンリ</t>
    </rPh>
    <rPh sb="2" eb="4">
      <t>ジョウホウ</t>
    </rPh>
    <phoneticPr fontId="13"/>
  </si>
  <si>
    <t>ありなし</t>
    <phoneticPr fontId="13"/>
  </si>
  <si>
    <t>なし</t>
    <phoneticPr fontId="13"/>
  </si>
  <si>
    <t>BELS</t>
    <phoneticPr fontId="13"/>
  </si>
  <si>
    <t>まる</t>
    <phoneticPr fontId="13"/>
  </si>
  <si>
    <t>あり</t>
    <phoneticPr fontId="13"/>
  </si>
  <si>
    <t>ZEB Ready取得予定</t>
    <rPh sb="9" eb="11">
      <t>シュトク</t>
    </rPh>
    <rPh sb="11" eb="13">
      <t>ヨテイ</t>
    </rPh>
    <phoneticPr fontId="13"/>
  </si>
  <si>
    <t>○</t>
    <phoneticPr fontId="13"/>
  </si>
  <si>
    <t>増改築</t>
    <rPh sb="0" eb="3">
      <t>ゾウカイチク</t>
    </rPh>
    <phoneticPr fontId="13"/>
  </si>
  <si>
    <t>Nearly ZEB取得予定</t>
    <rPh sb="10" eb="12">
      <t>シュトク</t>
    </rPh>
    <rPh sb="12" eb="14">
      <t>ヨテイ</t>
    </rPh>
    <phoneticPr fontId="13"/>
  </si>
  <si>
    <t>『ZEB』取得予定</t>
    <rPh sb="5" eb="7">
      <t>シュトク</t>
    </rPh>
    <rPh sb="7" eb="9">
      <t>ヨテイ</t>
    </rPh>
    <phoneticPr fontId="13"/>
  </si>
  <si>
    <t>ZEB Ready取得済</t>
    <rPh sb="9" eb="11">
      <t>シュトク</t>
    </rPh>
    <rPh sb="11" eb="12">
      <t>スミ</t>
    </rPh>
    <phoneticPr fontId="13"/>
  </si>
  <si>
    <t>Nearly ZEB取得済</t>
    <rPh sb="10" eb="12">
      <t>シュトク</t>
    </rPh>
    <rPh sb="12" eb="13">
      <t>ズ</t>
    </rPh>
    <phoneticPr fontId="13"/>
  </si>
  <si>
    <t>『ZEB』取得済</t>
    <rPh sb="5" eb="7">
      <t>シュトク</t>
    </rPh>
    <rPh sb="7" eb="8">
      <t>ズ</t>
    </rPh>
    <phoneticPr fontId="13"/>
  </si>
  <si>
    <t>Sランク取得済</t>
    <rPh sb="6" eb="7">
      <t>ズ</t>
    </rPh>
    <phoneticPr fontId="13"/>
  </si>
  <si>
    <t>単年度</t>
    <rPh sb="0" eb="3">
      <t>タンネンド</t>
    </rPh>
    <phoneticPr fontId="13"/>
  </si>
  <si>
    <t>法人番号</t>
    <rPh sb="0" eb="2">
      <t>ホウジン</t>
    </rPh>
    <rPh sb="2" eb="4">
      <t>バンゴウ</t>
    </rPh>
    <phoneticPr fontId="13"/>
  </si>
  <si>
    <t>13桁半角数字で入力</t>
    <rPh sb="2" eb="3">
      <t>ケタ</t>
    </rPh>
    <rPh sb="3" eb="5">
      <t>ハンカク</t>
    </rPh>
    <rPh sb="5" eb="7">
      <t>スウジ</t>
    </rPh>
    <rPh sb="8" eb="10">
      <t>ニュウリョク</t>
    </rPh>
    <phoneticPr fontId="13"/>
  </si>
  <si>
    <t>申請日を入力</t>
    <rPh sb="0" eb="2">
      <t>シンセイ</t>
    </rPh>
    <rPh sb="2" eb="3">
      <t>ビ</t>
    </rPh>
    <rPh sb="4" eb="6">
      <t>ニュウリョク</t>
    </rPh>
    <phoneticPr fontId="13"/>
  </si>
  <si>
    <t>所在地</t>
    <rPh sb="0" eb="3">
      <t>ショザイチ</t>
    </rPh>
    <phoneticPr fontId="13"/>
  </si>
  <si>
    <t>郵便番号</t>
    <rPh sb="0" eb="4">
      <t>ユウビンバンゴウ</t>
    </rPh>
    <phoneticPr fontId="13"/>
  </si>
  <si>
    <t>都道府県</t>
    <rPh sb="0" eb="4">
      <t>トドウフケン</t>
    </rPh>
    <phoneticPr fontId="13"/>
  </si>
  <si>
    <t>市区町村</t>
    <rPh sb="0" eb="2">
      <t>シク</t>
    </rPh>
    <rPh sb="2" eb="4">
      <t>チョウソン</t>
    </rPh>
    <phoneticPr fontId="13"/>
  </si>
  <si>
    <t>丁目・番地</t>
    <rPh sb="0" eb="2">
      <t>チョウメ</t>
    </rPh>
    <rPh sb="3" eb="5">
      <t>バンチ</t>
    </rPh>
    <phoneticPr fontId="13"/>
  </si>
  <si>
    <t>建物名・部屋番号</t>
    <rPh sb="0" eb="2">
      <t>タテモノ</t>
    </rPh>
    <rPh sb="2" eb="3">
      <t>メイ</t>
    </rPh>
    <rPh sb="4" eb="6">
      <t>ヘヤ</t>
    </rPh>
    <rPh sb="6" eb="8">
      <t>バンゴウ</t>
    </rPh>
    <phoneticPr fontId="13"/>
  </si>
  <si>
    <t>7桁半角数字を「-（ハイフン）」なしで入力</t>
    <rPh sb="1" eb="2">
      <t>ケタ</t>
    </rPh>
    <rPh sb="2" eb="4">
      <t>ハンカク</t>
    </rPh>
    <rPh sb="4" eb="6">
      <t>スウジ</t>
    </rPh>
    <rPh sb="19" eb="21">
      <t>ニュウリョク</t>
    </rPh>
    <phoneticPr fontId="13"/>
  </si>
  <si>
    <t>プルダウンから選択</t>
    <rPh sb="7" eb="9">
      <t>センタク</t>
    </rPh>
    <phoneticPr fontId="13"/>
  </si>
  <si>
    <t>全角カタカナで入力</t>
    <rPh sb="0" eb="2">
      <t>ゼンカク</t>
    </rPh>
    <rPh sb="7" eb="9">
      <t>ニュウリョク</t>
    </rPh>
    <phoneticPr fontId="13"/>
  </si>
  <si>
    <t>入力方法</t>
    <rPh sb="0" eb="2">
      <t>ニュウリョク</t>
    </rPh>
    <rPh sb="2" eb="4">
      <t>ホウホウ</t>
    </rPh>
    <phoneticPr fontId="13"/>
  </si>
  <si>
    <t>代表担当者</t>
    <rPh sb="0" eb="2">
      <t>ダイヒョウ</t>
    </rPh>
    <rPh sb="2" eb="5">
      <t>タントウシャ</t>
    </rPh>
    <phoneticPr fontId="13"/>
  </si>
  <si>
    <t>所属部署</t>
    <rPh sb="0" eb="2">
      <t>ショゾク</t>
    </rPh>
    <rPh sb="2" eb="4">
      <t>ブショ</t>
    </rPh>
    <phoneticPr fontId="13"/>
  </si>
  <si>
    <t>担当者</t>
    <rPh sb="0" eb="2">
      <t>タントウ</t>
    </rPh>
    <rPh sb="2" eb="3">
      <t>シャ</t>
    </rPh>
    <phoneticPr fontId="13"/>
  </si>
  <si>
    <t>役職名</t>
    <rPh sb="0" eb="3">
      <t>ヤクショクメイ</t>
    </rPh>
    <phoneticPr fontId="13"/>
  </si>
  <si>
    <t>平成30年度 ネット・ゼロ・エネルギー・ビル実証事業　交付申請書情報入力シート</t>
    <rPh sb="0" eb="2">
      <t>ヘイセイ</t>
    </rPh>
    <rPh sb="4" eb="6">
      <t>ネンド</t>
    </rPh>
    <rPh sb="22" eb="24">
      <t>ジッショウ</t>
    </rPh>
    <rPh sb="24" eb="26">
      <t>ジギョウ</t>
    </rPh>
    <rPh sb="27" eb="29">
      <t>コウフ</t>
    </rPh>
    <rPh sb="29" eb="32">
      <t>シンセイショ</t>
    </rPh>
    <rPh sb="32" eb="34">
      <t>ジョウホウ</t>
    </rPh>
    <rPh sb="34" eb="36">
      <t>ニュウリョク</t>
    </rPh>
    <phoneticPr fontId="13"/>
  </si>
  <si>
    <t>担当者
住所</t>
    <rPh sb="0" eb="2">
      <t>タントウ</t>
    </rPh>
    <rPh sb="2" eb="3">
      <t>シャ</t>
    </rPh>
    <rPh sb="4" eb="6">
      <t>ジュウショ</t>
    </rPh>
    <phoneticPr fontId="13"/>
  </si>
  <si>
    <t>電話番号</t>
    <rPh sb="0" eb="2">
      <t>デンワ</t>
    </rPh>
    <rPh sb="2" eb="4">
      <t>バンゴウ</t>
    </rPh>
    <phoneticPr fontId="13"/>
  </si>
  <si>
    <t>FAX番号</t>
    <rPh sb="3" eb="5">
      <t>バンゴウ</t>
    </rPh>
    <phoneticPr fontId="13"/>
  </si>
  <si>
    <t>携帯電話番号</t>
    <rPh sb="0" eb="2">
      <t>ケイタイ</t>
    </rPh>
    <rPh sb="2" eb="4">
      <t>デンワ</t>
    </rPh>
    <rPh sb="4" eb="6">
      <t>バンゴウ</t>
    </rPh>
    <phoneticPr fontId="13"/>
  </si>
  <si>
    <t>メールアドレス</t>
    <phoneticPr fontId="13"/>
  </si>
  <si>
    <t>担当者
連絡先</t>
    <rPh sb="0" eb="2">
      <t>タントウ</t>
    </rPh>
    <rPh sb="2" eb="3">
      <t>シャ</t>
    </rPh>
    <rPh sb="4" eb="7">
      <t>レンラクサキ</t>
    </rPh>
    <phoneticPr fontId="13"/>
  </si>
  <si>
    <t>補助事業名称</t>
    <rPh sb="0" eb="2">
      <t>ホジョ</t>
    </rPh>
    <rPh sb="2" eb="4">
      <t>ジギョウ</t>
    </rPh>
    <rPh sb="4" eb="5">
      <t>メイ</t>
    </rPh>
    <rPh sb="5" eb="6">
      <t>ショウ</t>
    </rPh>
    <phoneticPr fontId="13"/>
  </si>
  <si>
    <t>入力方法</t>
    <phoneticPr fontId="13"/>
  </si>
  <si>
    <t>建物情報</t>
    <rPh sb="0" eb="2">
      <t>タテモノ</t>
    </rPh>
    <rPh sb="2" eb="4">
      <t>ジョウホウ</t>
    </rPh>
    <phoneticPr fontId="13"/>
  </si>
  <si>
    <t>建物用途</t>
    <rPh sb="0" eb="2">
      <t>タテモノ</t>
    </rPh>
    <rPh sb="2" eb="4">
      <t>ヨウト</t>
    </rPh>
    <phoneticPr fontId="13"/>
  </si>
  <si>
    <t>大分類</t>
    <rPh sb="0" eb="3">
      <t>ダイブンルイ</t>
    </rPh>
    <phoneticPr fontId="13"/>
  </si>
  <si>
    <t>小分類</t>
    <rPh sb="0" eb="3">
      <t>ショウブンルイ</t>
    </rPh>
    <phoneticPr fontId="13"/>
  </si>
  <si>
    <t>事務所等</t>
  </si>
  <si>
    <t>事務所</t>
  </si>
  <si>
    <t>ホテル等</t>
  </si>
  <si>
    <t>ホテル</t>
  </si>
  <si>
    <t>旅館</t>
  </si>
  <si>
    <t>病院等</t>
  </si>
  <si>
    <t>病院</t>
  </si>
  <si>
    <t>老人ホーム</t>
  </si>
  <si>
    <t>福祉ホーム</t>
  </si>
  <si>
    <t>百貨店等</t>
  </si>
  <si>
    <t>百貨店</t>
  </si>
  <si>
    <t>マーケット</t>
  </si>
  <si>
    <t>学校等</t>
  </si>
  <si>
    <t>小学校</t>
  </si>
  <si>
    <t>中学校</t>
  </si>
  <si>
    <t>義務教育学校</t>
  </si>
  <si>
    <t>高等学校</t>
  </si>
  <si>
    <t>大学</t>
  </si>
  <si>
    <t>高等専門学校</t>
  </si>
  <si>
    <t>専修学校</t>
  </si>
  <si>
    <t>各種学校</t>
  </si>
  <si>
    <t>集会所等</t>
  </si>
  <si>
    <t>図書館</t>
  </si>
  <si>
    <t>博物館</t>
  </si>
  <si>
    <t>体育館等</t>
  </si>
  <si>
    <t>延床面積</t>
    <rPh sb="0" eb="4">
      <t>ノベユカメンセキ</t>
    </rPh>
    <phoneticPr fontId="13"/>
  </si>
  <si>
    <t>地域区分</t>
    <rPh sb="0" eb="2">
      <t>チイキ</t>
    </rPh>
    <rPh sb="2" eb="4">
      <t>クブン</t>
    </rPh>
    <phoneticPr fontId="13"/>
  </si>
  <si>
    <t>関与</t>
    <rPh sb="0" eb="2">
      <t>カンヨ</t>
    </rPh>
    <phoneticPr fontId="13"/>
  </si>
  <si>
    <t>法人名</t>
    <rPh sb="0" eb="2">
      <t>ホウジン</t>
    </rPh>
    <rPh sb="2" eb="3">
      <t>メイ</t>
    </rPh>
    <phoneticPr fontId="13"/>
  </si>
  <si>
    <t>登録番号</t>
    <rPh sb="0" eb="2">
      <t>トウロク</t>
    </rPh>
    <rPh sb="2" eb="4">
      <t>バンゴウ</t>
    </rPh>
    <phoneticPr fontId="13"/>
  </si>
  <si>
    <t>なし</t>
    <phoneticPr fontId="13"/>
  </si>
  <si>
    <t>任意</t>
    <rPh sb="0" eb="2">
      <t>ニンイ</t>
    </rPh>
    <phoneticPr fontId="13"/>
  </si>
  <si>
    <t>必須</t>
    <rPh sb="0" eb="2">
      <t>ヒッス</t>
    </rPh>
    <phoneticPr fontId="13"/>
  </si>
  <si>
    <t>受付番号</t>
    <rPh sb="0" eb="2">
      <t>ウケツケ</t>
    </rPh>
    <rPh sb="2" eb="4">
      <t>バンゴウ</t>
    </rPh>
    <phoneticPr fontId="13"/>
  </si>
  <si>
    <t>代表担当者の場合、クリックして●を入れる</t>
    <rPh sb="0" eb="2">
      <t>ダイヒョウ</t>
    </rPh>
    <rPh sb="2" eb="5">
      <t>タントウシャ</t>
    </rPh>
    <rPh sb="6" eb="8">
      <t>バアイ</t>
    </rPh>
    <rPh sb="17" eb="18">
      <t>イ</t>
    </rPh>
    <phoneticPr fontId="13"/>
  </si>
  <si>
    <t>半角英数字で入力</t>
    <rPh sb="0" eb="2">
      <t>ハンカク</t>
    </rPh>
    <rPh sb="2" eb="5">
      <t>エイスウジ</t>
    </rPh>
    <rPh sb="6" eb="8">
      <t>ニュウリョク</t>
    </rPh>
    <phoneticPr fontId="13"/>
  </si>
  <si>
    <t>半角数字で入力</t>
    <rPh sb="0" eb="2">
      <t>ハンカク</t>
    </rPh>
    <rPh sb="2" eb="4">
      <t>スウジ</t>
    </rPh>
    <rPh sb="5" eb="7">
      <t>ニュウリョク</t>
    </rPh>
    <phoneticPr fontId="13"/>
  </si>
  <si>
    <t>全角で入力</t>
  </si>
  <si>
    <t>全角で入力</t>
    <rPh sb="0" eb="2">
      <t>ゼンカク</t>
    </rPh>
    <rPh sb="3" eb="5">
      <t>ニュウリョク</t>
    </rPh>
    <phoneticPr fontId="13"/>
  </si>
  <si>
    <t>全角で入力</t>
    <phoneticPr fontId="13"/>
  </si>
  <si>
    <t>－</t>
    <phoneticPr fontId="13"/>
  </si>
  <si>
    <t>全角で入力　ない場合はプルダウンから「－」を選択</t>
    <rPh sb="0" eb="2">
      <t>ゼンカク</t>
    </rPh>
    <rPh sb="3" eb="5">
      <t>ニュウリョク</t>
    </rPh>
    <phoneticPr fontId="13"/>
  </si>
  <si>
    <t>全角で入力　ない場合はプルダウンから「－」を選択</t>
    <phoneticPr fontId="13"/>
  </si>
  <si>
    <t>プルダウンから選択（先に大分類を選択すること）</t>
    <rPh sb="7" eb="9">
      <t>センタク</t>
    </rPh>
    <rPh sb="10" eb="11">
      <t>サキ</t>
    </rPh>
    <rPh sb="12" eb="15">
      <t>ダイブンルイ</t>
    </rPh>
    <rPh sb="16" eb="18">
      <t>センタク</t>
    </rPh>
    <phoneticPr fontId="13"/>
  </si>
  <si>
    <t>空調</t>
    <rPh sb="0" eb="2">
      <t>クウチョウ</t>
    </rPh>
    <phoneticPr fontId="13"/>
  </si>
  <si>
    <t>換気</t>
    <rPh sb="0" eb="2">
      <t>カンキ</t>
    </rPh>
    <phoneticPr fontId="13"/>
  </si>
  <si>
    <t>照明</t>
    <rPh sb="0" eb="2">
      <t>ショウメイ</t>
    </rPh>
    <phoneticPr fontId="13"/>
  </si>
  <si>
    <t>給湯</t>
    <rPh sb="0" eb="2">
      <t>キュウトウ</t>
    </rPh>
    <phoneticPr fontId="13"/>
  </si>
  <si>
    <t>昇降機</t>
    <rPh sb="0" eb="3">
      <t>ショウコウキ</t>
    </rPh>
    <phoneticPr fontId="13"/>
  </si>
  <si>
    <t>エネルギー利用
効率化設備</t>
    <rPh sb="5" eb="7">
      <t>リヨウ</t>
    </rPh>
    <rPh sb="8" eb="11">
      <t>コウリツカ</t>
    </rPh>
    <rPh sb="11" eb="13">
      <t>セツビ</t>
    </rPh>
    <phoneticPr fontId="13"/>
  </si>
  <si>
    <t>PV</t>
    <phoneticPr fontId="13"/>
  </si>
  <si>
    <t>コージェネ</t>
    <phoneticPr fontId="13"/>
  </si>
  <si>
    <t>その他</t>
    <rPh sb="2" eb="3">
      <t>タ</t>
    </rPh>
    <phoneticPr fontId="13"/>
  </si>
  <si>
    <t>PAL*</t>
    <phoneticPr fontId="13"/>
  </si>
  <si>
    <t>（MJ/m²年）</t>
    <phoneticPr fontId="13"/>
  </si>
  <si>
    <t>（MJ/m²年）</t>
    <phoneticPr fontId="13"/>
  </si>
  <si>
    <t>建築面積</t>
    <rPh sb="0" eb="2">
      <t>ケンチク</t>
    </rPh>
    <rPh sb="2" eb="4">
      <t>メンセキ</t>
    </rPh>
    <phoneticPr fontId="13"/>
  </si>
  <si>
    <t>SRC造</t>
    <rPh sb="3" eb="4">
      <t>ゾウ</t>
    </rPh>
    <phoneticPr fontId="17"/>
  </si>
  <si>
    <t>RC造</t>
    <rPh sb="2" eb="3">
      <t>ゾウ</t>
    </rPh>
    <phoneticPr fontId="17"/>
  </si>
  <si>
    <t>S造</t>
    <rPh sb="1" eb="2">
      <t>ゾウ</t>
    </rPh>
    <phoneticPr fontId="17"/>
  </si>
  <si>
    <t>木造</t>
    <rPh sb="0" eb="2">
      <t>モクゾウ</t>
    </rPh>
    <phoneticPr fontId="13"/>
  </si>
  <si>
    <t>階数</t>
    <rPh sb="0" eb="2">
      <t>カイスウ</t>
    </rPh>
    <phoneticPr fontId="13"/>
  </si>
  <si>
    <t>地上</t>
    <rPh sb="0" eb="2">
      <t>チジョウ</t>
    </rPh>
    <phoneticPr fontId="13"/>
  </si>
  <si>
    <t>地下</t>
    <rPh sb="0" eb="2">
      <t>チカ</t>
    </rPh>
    <phoneticPr fontId="13"/>
  </si>
  <si>
    <t>半角数字で入力　ない場合はプルダウンから「－」を選択</t>
    <rPh sb="0" eb="2">
      <t>ハンカク</t>
    </rPh>
    <rPh sb="2" eb="4">
      <t>スウジ</t>
    </rPh>
    <rPh sb="5" eb="7">
      <t>ニュウリョク</t>
    </rPh>
    <phoneticPr fontId="13"/>
  </si>
  <si>
    <t>事業期間区分</t>
    <rPh sb="0" eb="2">
      <t>ジギョウ</t>
    </rPh>
    <rPh sb="2" eb="4">
      <t>キカン</t>
    </rPh>
    <rPh sb="4" eb="6">
      <t>クブン</t>
    </rPh>
    <phoneticPr fontId="13"/>
  </si>
  <si>
    <t>★</t>
    <phoneticPr fontId="13"/>
  </si>
  <si>
    <t>申請者名</t>
    <phoneticPr fontId="13"/>
  </si>
  <si>
    <t>申請者名フリガナ</t>
    <rPh sb="0" eb="3">
      <t>シンセイシャ</t>
    </rPh>
    <rPh sb="3" eb="4">
      <t>メイ</t>
    </rPh>
    <phoneticPr fontId="13"/>
  </si>
  <si>
    <t>★</t>
    <phoneticPr fontId="13"/>
  </si>
  <si>
    <t>代表者</t>
    <rPh sb="0" eb="3">
      <t>ダイヒョウシャ</t>
    </rPh>
    <phoneticPr fontId="13"/>
  </si>
  <si>
    <t>フリガナ氏</t>
    <rPh sb="4" eb="5">
      <t>シ</t>
    </rPh>
    <phoneticPr fontId="13"/>
  </si>
  <si>
    <t>フリガナ名</t>
    <rPh sb="4" eb="5">
      <t>メイ</t>
    </rPh>
    <phoneticPr fontId="13"/>
  </si>
  <si>
    <t>氏</t>
    <rPh sb="0" eb="1">
      <t>シ</t>
    </rPh>
    <phoneticPr fontId="13"/>
  </si>
  <si>
    <t>名</t>
    <rPh sb="0" eb="1">
      <t>メイ</t>
    </rPh>
    <phoneticPr fontId="13"/>
  </si>
  <si>
    <t>建築物の名称</t>
    <rPh sb="0" eb="3">
      <t>ケンチクブツ</t>
    </rPh>
    <rPh sb="4" eb="6">
      <t>メイショウ</t>
    </rPh>
    <phoneticPr fontId="13"/>
  </si>
  <si>
    <t>削　減　率</t>
    <rPh sb="0" eb="1">
      <t>サク</t>
    </rPh>
    <rPh sb="2" eb="3">
      <t>ゲン</t>
    </rPh>
    <rPh sb="4" eb="5">
      <t>リツ</t>
    </rPh>
    <phoneticPr fontId="13"/>
  </si>
  <si>
    <t>全角カタカナで入力</t>
    <phoneticPr fontId="13"/>
  </si>
  <si>
    <t>全角で入力</t>
    <rPh sb="0" eb="2">
      <t>ゼンカク</t>
    </rPh>
    <rPh sb="3" eb="5">
      <t>ニュウリョク</t>
    </rPh>
    <phoneticPr fontId="13"/>
  </si>
  <si>
    <t>半角数字で0もしくはプラスの値を入力</t>
    <rPh sb="14" eb="15">
      <t>アタイ</t>
    </rPh>
    <rPh sb="16" eb="18">
      <t>ニュウリョク</t>
    </rPh>
    <phoneticPr fontId="13"/>
  </si>
  <si>
    <t>半角数字で0もしくはマイナスの値を入力</t>
    <rPh sb="15" eb="16">
      <t>アタイ</t>
    </rPh>
    <rPh sb="17" eb="19">
      <t>ニュウリョク</t>
    </rPh>
    <phoneticPr fontId="13"/>
  </si>
  <si>
    <t>PV</t>
    <phoneticPr fontId="13"/>
  </si>
  <si>
    <t>全量自家消費</t>
    <rPh sb="0" eb="2">
      <t>ゼンリョウ</t>
    </rPh>
    <rPh sb="2" eb="4">
      <t>ジカ</t>
    </rPh>
    <rPh sb="4" eb="6">
      <t>ショウヒ</t>
    </rPh>
    <phoneticPr fontId="13"/>
  </si>
  <si>
    <t>系統連系（売電しない）</t>
    <rPh sb="0" eb="4">
      <t>ケイトウレンケイ</t>
    </rPh>
    <rPh sb="5" eb="7">
      <t>バイデン</t>
    </rPh>
    <phoneticPr fontId="13"/>
  </si>
  <si>
    <t>系統連系（余剰売電）</t>
    <rPh sb="0" eb="4">
      <t>ケイトウレンケイ</t>
    </rPh>
    <rPh sb="5" eb="7">
      <t>ヨジョウ</t>
    </rPh>
    <rPh sb="7" eb="9">
      <t>バイデン</t>
    </rPh>
    <phoneticPr fontId="13"/>
  </si>
  <si>
    <t>系統連系（全量売電）</t>
    <rPh sb="0" eb="4">
      <t>ケイトウレンケイ</t>
    </rPh>
    <rPh sb="5" eb="7">
      <t>ゼンリョウ</t>
    </rPh>
    <rPh sb="7" eb="9">
      <t>バイデン</t>
    </rPh>
    <phoneticPr fontId="13"/>
  </si>
  <si>
    <t>申請者２</t>
    <rPh sb="0" eb="3">
      <t>シンセイシャ</t>
    </rPh>
    <phoneticPr fontId="13"/>
  </si>
  <si>
    <t>申請者３</t>
    <rPh sb="0" eb="3">
      <t>シンセイシャ</t>
    </rPh>
    <phoneticPr fontId="13"/>
  </si>
  <si>
    <t>システム名｜</t>
    <rPh sb="4" eb="5">
      <t>メイ</t>
    </rPh>
    <phoneticPr fontId="13"/>
  </si>
  <si>
    <t>契約予定</t>
    <rPh sb="0" eb="2">
      <t>ケイヤク</t>
    </rPh>
    <rPh sb="2" eb="4">
      <t>ヨテイ</t>
    </rPh>
    <phoneticPr fontId="13"/>
  </si>
  <si>
    <t>ESCO</t>
    <phoneticPr fontId="13"/>
  </si>
  <si>
    <t>リース</t>
    <phoneticPr fontId="13"/>
  </si>
  <si>
    <t>なし</t>
    <phoneticPr fontId="13"/>
  </si>
  <si>
    <t>他の補助金の有無</t>
    <rPh sb="0" eb="1">
      <t>タ</t>
    </rPh>
    <rPh sb="2" eb="5">
      <t>ホジョキン</t>
    </rPh>
    <rPh sb="6" eb="8">
      <t>ウム</t>
    </rPh>
    <phoneticPr fontId="13"/>
  </si>
  <si>
    <t>他の補助金名</t>
    <phoneticPr fontId="13"/>
  </si>
  <si>
    <t>当該年度
事業完了〆日</t>
    <rPh sb="0" eb="2">
      <t>トウガイ</t>
    </rPh>
    <rPh sb="2" eb="4">
      <t>ネンド</t>
    </rPh>
    <rPh sb="5" eb="7">
      <t>ジギョウ</t>
    </rPh>
    <rPh sb="7" eb="9">
      <t>カンリョウ</t>
    </rPh>
    <rPh sb="10" eb="11">
      <t>ビ</t>
    </rPh>
    <phoneticPr fontId="13"/>
  </si>
  <si>
    <t>最終年度
事業完了〆日</t>
    <rPh sb="0" eb="2">
      <t>サイシュウ</t>
    </rPh>
    <rPh sb="2" eb="4">
      <t>ネンド</t>
    </rPh>
    <rPh sb="5" eb="7">
      <t>ジギョウ</t>
    </rPh>
    <rPh sb="7" eb="9">
      <t>カンリョウ</t>
    </rPh>
    <rPh sb="10" eb="11">
      <t>ビ</t>
    </rPh>
    <phoneticPr fontId="13"/>
  </si>
  <si>
    <t>当該年度事業完了日</t>
    <rPh sb="0" eb="2">
      <t>トウガイ</t>
    </rPh>
    <rPh sb="2" eb="4">
      <t>ネンド</t>
    </rPh>
    <rPh sb="4" eb="6">
      <t>ジギョウ</t>
    </rPh>
    <rPh sb="6" eb="8">
      <t>カンリョウ</t>
    </rPh>
    <rPh sb="8" eb="9">
      <t>ビ</t>
    </rPh>
    <phoneticPr fontId="13"/>
  </si>
  <si>
    <t>最終年度事業完了日</t>
    <rPh sb="0" eb="2">
      <t>サイシュウ</t>
    </rPh>
    <rPh sb="2" eb="4">
      <t>ネンド</t>
    </rPh>
    <rPh sb="4" eb="6">
      <t>ジギョウ</t>
    </rPh>
    <rPh sb="6" eb="8">
      <t>カンリョウ</t>
    </rPh>
    <rPh sb="8" eb="9">
      <t>ビ</t>
    </rPh>
    <phoneticPr fontId="13"/>
  </si>
  <si>
    <t>平成３０年度　ネット･ゼロ･エネルギー･ビル（ＺＥＢ）実証事業</t>
    <rPh sb="0" eb="2">
      <t>ヘイセイ</t>
    </rPh>
    <rPh sb="4" eb="6">
      <t>ネンド</t>
    </rPh>
    <phoneticPr fontId="13"/>
  </si>
  <si>
    <t>ない</t>
    <phoneticPr fontId="13"/>
  </si>
  <si>
    <t>平成３０年度　ネット･ゼロ･エネルギー･ビル（ＺＥＢ）実証事業</t>
    <phoneticPr fontId="13"/>
  </si>
  <si>
    <t>平成３０年度　省エネルギー投資促進に向けた支援補助金</t>
    <rPh sb="7" eb="8">
      <t>ショウ</t>
    </rPh>
    <rPh sb="13" eb="15">
      <t>トウシ</t>
    </rPh>
    <rPh sb="15" eb="17">
      <t>ソクシン</t>
    </rPh>
    <rPh sb="18" eb="19">
      <t>ム</t>
    </rPh>
    <rPh sb="21" eb="23">
      <t>シエン</t>
    </rPh>
    <rPh sb="23" eb="26">
      <t>ホジョキン</t>
    </rPh>
    <phoneticPr fontId="13"/>
  </si>
  <si>
    <t>指定</t>
    <rPh sb="0" eb="2">
      <t>シテイ</t>
    </rPh>
    <phoneticPr fontId="13"/>
  </si>
  <si>
    <t>自由書式</t>
    <rPh sb="0" eb="2">
      <t>ジユウ</t>
    </rPh>
    <rPh sb="2" eb="4">
      <t>ショシキ</t>
    </rPh>
    <phoneticPr fontId="13"/>
  </si>
  <si>
    <t>建物の所在地及び名称</t>
    <rPh sb="6" eb="7">
      <t>オヨ</t>
    </rPh>
    <phoneticPr fontId="13"/>
  </si>
  <si>
    <t>交付決定日</t>
    <rPh sb="0" eb="2">
      <t>コウフ</t>
    </rPh>
    <rPh sb="2" eb="4">
      <t>ケッテイ</t>
    </rPh>
    <rPh sb="4" eb="5">
      <t>ビ</t>
    </rPh>
    <phoneticPr fontId="13"/>
  </si>
  <si>
    <t>事業実施予定年月日</t>
    <rPh sb="0" eb="2">
      <t>ジギョウ</t>
    </rPh>
    <rPh sb="2" eb="4">
      <t>ジッシ</t>
    </rPh>
    <rPh sb="4" eb="6">
      <t>ヨテイ</t>
    </rPh>
    <rPh sb="6" eb="9">
      <t>ネンガッピ</t>
    </rPh>
    <phoneticPr fontId="13"/>
  </si>
  <si>
    <t>省エネルギー性能評価認証取得日</t>
    <rPh sb="12" eb="14">
      <t>シュトク</t>
    </rPh>
    <rPh sb="14" eb="15">
      <t>ビ</t>
    </rPh>
    <phoneticPr fontId="13"/>
  </si>
  <si>
    <t>（２）</t>
    <phoneticPr fontId="13"/>
  </si>
  <si>
    <t>（３）</t>
    <phoneticPr fontId="13"/>
  </si>
  <si>
    <t>事業実施スケジュール</t>
    <rPh sb="0" eb="2">
      <t>ジギョウ</t>
    </rPh>
    <rPh sb="2" eb="4">
      <t>ジッシ</t>
    </rPh>
    <phoneticPr fontId="13"/>
  </si>
  <si>
    <t>補助事業名</t>
    <phoneticPr fontId="13"/>
  </si>
  <si>
    <t>➍建物概要</t>
    <phoneticPr fontId="13"/>
  </si>
  <si>
    <t>（４）</t>
    <phoneticPr fontId="13"/>
  </si>
  <si>
    <t>２．事業計画概要</t>
    <rPh sb="2" eb="4">
      <t>ジギョウ</t>
    </rPh>
    <rPh sb="4" eb="6">
      <t>ケイカク</t>
    </rPh>
    <rPh sb="6" eb="8">
      <t>ガイヨウ</t>
    </rPh>
    <phoneticPr fontId="13"/>
  </si>
  <si>
    <t>（５）</t>
    <phoneticPr fontId="13"/>
  </si>
  <si>
    <t>（６）</t>
    <phoneticPr fontId="13"/>
  </si>
  <si>
    <t>補助事業開始日</t>
    <rPh sb="0" eb="2">
      <t>ホジョ</t>
    </rPh>
    <rPh sb="2" eb="4">
      <t>ジギョウ</t>
    </rPh>
    <rPh sb="4" eb="6">
      <t>カイシ</t>
    </rPh>
    <rPh sb="6" eb="7">
      <t>ビ</t>
    </rPh>
    <phoneticPr fontId="13"/>
  </si>
  <si>
    <t>当該年度事業完了日</t>
    <rPh sb="0" eb="2">
      <t>トウガイ</t>
    </rPh>
    <rPh sb="2" eb="4">
      <t>ネンド</t>
    </rPh>
    <rPh sb="4" eb="6">
      <t>ジギョウ</t>
    </rPh>
    <rPh sb="6" eb="9">
      <t>カンリョウビ</t>
    </rPh>
    <phoneticPr fontId="13"/>
  </si>
  <si>
    <t>最終年度事業完了日</t>
    <rPh sb="0" eb="2">
      <t>サイシュウ</t>
    </rPh>
    <rPh sb="2" eb="4">
      <t>ネンド</t>
    </rPh>
    <rPh sb="4" eb="6">
      <t>ジギョウ</t>
    </rPh>
    <rPh sb="6" eb="8">
      <t>カンリョウ</t>
    </rPh>
    <rPh sb="8" eb="9">
      <t>ビ</t>
    </rPh>
    <phoneticPr fontId="13"/>
  </si>
  <si>
    <t>建築工事契約日</t>
    <rPh sb="0" eb="2">
      <t>ケンチク</t>
    </rPh>
    <rPh sb="2" eb="4">
      <t>コウジ</t>
    </rPh>
    <rPh sb="4" eb="6">
      <t>ケイヤク</t>
    </rPh>
    <rPh sb="6" eb="7">
      <t>ビ</t>
    </rPh>
    <phoneticPr fontId="13"/>
  </si>
  <si>
    <t>着工日</t>
    <rPh sb="0" eb="2">
      <t>チャッコウ</t>
    </rPh>
    <rPh sb="2" eb="3">
      <t>ビ</t>
    </rPh>
    <phoneticPr fontId="13"/>
  </si>
  <si>
    <t>竣工日</t>
    <rPh sb="0" eb="2">
      <t>シュンコウ</t>
    </rPh>
    <rPh sb="2" eb="3">
      <t>ビ</t>
    </rPh>
    <phoneticPr fontId="13"/>
  </si>
  <si>
    <t>補助対象工事契約日</t>
    <rPh sb="0" eb="2">
      <t>ホジョ</t>
    </rPh>
    <rPh sb="2" eb="4">
      <t>タイショウ</t>
    </rPh>
    <rPh sb="4" eb="6">
      <t>コウジ</t>
    </rPh>
    <rPh sb="6" eb="8">
      <t>ケイヤク</t>
    </rPh>
    <rPh sb="8" eb="9">
      <t>ビ</t>
    </rPh>
    <phoneticPr fontId="13"/>
  </si>
  <si>
    <t>３．システム提案概要（１）</t>
    <phoneticPr fontId="13"/>
  </si>
  <si>
    <t>補助事業者名</t>
    <phoneticPr fontId="13"/>
  </si>
  <si>
    <t>オーナー名</t>
    <rPh sb="4" eb="5">
      <t>メイ</t>
    </rPh>
    <phoneticPr fontId="13"/>
  </si>
  <si>
    <t>登録状況</t>
    <rPh sb="0" eb="2">
      <t>トウロク</t>
    </rPh>
    <rPh sb="2" eb="4">
      <t>ジョウキョウ</t>
    </rPh>
    <phoneticPr fontId="13"/>
  </si>
  <si>
    <t>住　　　所</t>
    <phoneticPr fontId="13"/>
  </si>
  <si>
    <t>主な構造</t>
    <rPh sb="0" eb="1">
      <t>オモ</t>
    </rPh>
    <rPh sb="2" eb="4">
      <t>コウゾウ</t>
    </rPh>
    <phoneticPr fontId="13"/>
  </si>
  <si>
    <t>CLT使用</t>
    <rPh sb="3" eb="5">
      <t>シヨウ</t>
    </rPh>
    <phoneticPr fontId="13"/>
  </si>
  <si>
    <t>計算方法</t>
    <rPh sb="0" eb="2">
      <t>ケイサン</t>
    </rPh>
    <rPh sb="2" eb="4">
      <t>ホウホウ</t>
    </rPh>
    <phoneticPr fontId="13"/>
  </si>
  <si>
    <t>事業期間</t>
    <phoneticPr fontId="13"/>
  </si>
  <si>
    <r>
      <rPr>
        <b/>
        <sz val="12"/>
        <rFont val="ＭＳ Ｐゴシック"/>
        <family val="3"/>
        <charset val="128"/>
      </rPr>
      <t>➊</t>
    </r>
    <r>
      <rPr>
        <b/>
        <sz val="11"/>
        <rFont val="ＭＳ Ｐゴシック"/>
        <family val="3"/>
        <charset val="128"/>
      </rPr>
      <t>事業情報</t>
    </r>
    <rPh sb="1" eb="3">
      <t>ジギョウ</t>
    </rPh>
    <rPh sb="3" eb="5">
      <t>ジョウホウ</t>
    </rPh>
    <phoneticPr fontId="13"/>
  </si>
  <si>
    <t>⓬ＺＥＢ実現のコンセプト</t>
    <rPh sb="4" eb="6">
      <t>ジツゲン</t>
    </rPh>
    <phoneticPr fontId="13"/>
  </si>
  <si>
    <t>申請期間</t>
    <rPh sb="0" eb="2">
      <t>シンセイ</t>
    </rPh>
    <rPh sb="2" eb="4">
      <t>キカン</t>
    </rPh>
    <phoneticPr fontId="13"/>
  </si>
  <si>
    <t>資金調達
計画</t>
    <rPh sb="0" eb="2">
      <t>シキン</t>
    </rPh>
    <rPh sb="2" eb="4">
      <t>チョウタツ</t>
    </rPh>
    <rPh sb="5" eb="7">
      <t>ケイカク</t>
    </rPh>
    <phoneticPr fontId="13"/>
  </si>
  <si>
    <t>プルダウンから選択</t>
    <phoneticPr fontId="13"/>
  </si>
  <si>
    <t>1.基本情報</t>
    <rPh sb="2" eb="4">
      <t>キホン</t>
    </rPh>
    <rPh sb="4" eb="6">
      <t>ジョウホウ</t>
    </rPh>
    <phoneticPr fontId="13"/>
  </si>
  <si>
    <t>2.申請者情報</t>
    <rPh sb="2" eb="5">
      <t>シンセイシャ</t>
    </rPh>
    <rPh sb="5" eb="7">
      <t>ジョウホウ</t>
    </rPh>
    <phoneticPr fontId="13"/>
  </si>
  <si>
    <t>CLT</t>
    <phoneticPr fontId="13"/>
  </si>
  <si>
    <t>CLT使用部位</t>
    <phoneticPr fontId="13"/>
  </si>
  <si>
    <t>CLT使用部位</t>
    <rPh sb="3" eb="5">
      <t>シヨウ</t>
    </rPh>
    <rPh sb="5" eb="7">
      <t>ブイ</t>
    </rPh>
    <phoneticPr fontId="13"/>
  </si>
  <si>
    <t>壁</t>
    <rPh sb="0" eb="1">
      <t>カベ</t>
    </rPh>
    <phoneticPr fontId="3"/>
  </si>
  <si>
    <t>柱</t>
    <rPh sb="0" eb="1">
      <t>ハシラ</t>
    </rPh>
    <phoneticPr fontId="3"/>
  </si>
  <si>
    <t>斜材（筋かいなど）</t>
    <rPh sb="0" eb="2">
      <t>シャザイ</t>
    </rPh>
    <rPh sb="3" eb="4">
      <t>スジ</t>
    </rPh>
    <phoneticPr fontId="3"/>
  </si>
  <si>
    <t>床版</t>
    <rPh sb="0" eb="1">
      <t>ユカ</t>
    </rPh>
    <rPh sb="1" eb="2">
      <t>ハン</t>
    </rPh>
    <phoneticPr fontId="3"/>
  </si>
  <si>
    <t>屋根版</t>
    <rPh sb="0" eb="2">
      <t>ヤネ</t>
    </rPh>
    <rPh sb="2" eb="3">
      <t>ハン</t>
    </rPh>
    <phoneticPr fontId="3"/>
  </si>
  <si>
    <t>横架材（梁など）</t>
    <rPh sb="0" eb="1">
      <t>ヨコ</t>
    </rPh>
    <rPh sb="1" eb="2">
      <t>カ</t>
    </rPh>
    <rPh sb="2" eb="3">
      <t>ザイ</t>
    </rPh>
    <rPh sb="4" eb="5">
      <t>ハリ</t>
    </rPh>
    <phoneticPr fontId="3"/>
  </si>
  <si>
    <t>CLT使用割合</t>
    <rPh sb="3" eb="5">
      <t>シヨウ</t>
    </rPh>
    <rPh sb="5" eb="7">
      <t>ワリアイ</t>
    </rPh>
    <phoneticPr fontId="13"/>
  </si>
  <si>
    <t>竣工年</t>
    <rPh sb="0" eb="2">
      <t>シュンコウ</t>
    </rPh>
    <rPh sb="2" eb="3">
      <t>ネン</t>
    </rPh>
    <phoneticPr fontId="13"/>
  </si>
  <si>
    <t>まるハイ</t>
    <phoneticPr fontId="13"/>
  </si>
  <si>
    <t>○</t>
    <phoneticPr fontId="13"/>
  </si>
  <si>
    <t>－</t>
    <phoneticPr fontId="13"/>
  </si>
  <si>
    <t>➓ＢＥＭＳ装置</t>
    <rPh sb="5" eb="7">
      <t>ソウチ</t>
    </rPh>
    <phoneticPr fontId="13"/>
  </si>
  <si>
    <t>⓫システム制御技術</t>
    <rPh sb="5" eb="7">
      <t>セイギョ</t>
    </rPh>
    <rPh sb="7" eb="9">
      <t>ギジュツ</t>
    </rPh>
    <phoneticPr fontId="13"/>
  </si>
  <si>
    <t>ルームエアコン</t>
    <phoneticPr fontId="13"/>
  </si>
  <si>
    <t>補助熱源利用システム</t>
    <rPh sb="0" eb="2">
      <t>ホジョ</t>
    </rPh>
    <rPh sb="2" eb="4">
      <t>ネツゲン</t>
    </rPh>
    <rPh sb="4" eb="6">
      <t>リヨウ</t>
    </rPh>
    <phoneticPr fontId="13"/>
  </si>
  <si>
    <t>ビルマル（ＥＨＰ）</t>
    <phoneticPr fontId="13"/>
  </si>
  <si>
    <t>ビルマル（ＧＨＰ）</t>
    <phoneticPr fontId="13"/>
  </si>
  <si>
    <t>パッケージユニット</t>
    <phoneticPr fontId="13"/>
  </si>
  <si>
    <t>その他空調機器</t>
    <rPh sb="2" eb="3">
      <t>タ</t>
    </rPh>
    <rPh sb="3" eb="5">
      <t>クウチョウ</t>
    </rPh>
    <rPh sb="5" eb="7">
      <t>キキ</t>
    </rPh>
    <phoneticPr fontId="13"/>
  </si>
  <si>
    <t>チリングユニット</t>
    <phoneticPr fontId="13"/>
  </si>
  <si>
    <t>モジュールチラーユニット</t>
    <phoneticPr fontId="13"/>
  </si>
  <si>
    <t>換気設備</t>
    <rPh sb="0" eb="2">
      <t>カンキ</t>
    </rPh>
    <rPh sb="2" eb="4">
      <t>セツビ</t>
    </rPh>
    <phoneticPr fontId="13"/>
  </si>
  <si>
    <t>照明設備</t>
    <rPh sb="0" eb="2">
      <t>ショウメイ</t>
    </rPh>
    <rPh sb="2" eb="4">
      <t>セツビ</t>
    </rPh>
    <phoneticPr fontId="13"/>
  </si>
  <si>
    <t>【補助熱源利用システム】</t>
    <rPh sb="1" eb="3">
      <t>ホジョ</t>
    </rPh>
    <rPh sb="3" eb="5">
      <t>ネツゲン</t>
    </rPh>
    <rPh sb="5" eb="7">
      <t>リヨウ</t>
    </rPh>
    <phoneticPr fontId="13"/>
  </si>
  <si>
    <t>地中熱利用システム（ヒートポンプ）</t>
    <rPh sb="0" eb="2">
      <t>チチュウ</t>
    </rPh>
    <rPh sb="2" eb="3">
      <t>ネツ</t>
    </rPh>
    <rPh sb="3" eb="5">
      <t>リヨウ</t>
    </rPh>
    <phoneticPr fontId="13"/>
  </si>
  <si>
    <t>地中熱利用システム（C/Hチューブ）</t>
    <rPh sb="0" eb="2">
      <t>チチュウ</t>
    </rPh>
    <rPh sb="2" eb="3">
      <t>ネツ</t>
    </rPh>
    <rPh sb="3" eb="5">
      <t>リヨウ</t>
    </rPh>
    <phoneticPr fontId="13"/>
  </si>
  <si>
    <t>照明制御等</t>
    <rPh sb="0" eb="2">
      <t>ショウメイ</t>
    </rPh>
    <rPh sb="2" eb="4">
      <t>セイギョ</t>
    </rPh>
    <rPh sb="4" eb="5">
      <t>トウ</t>
    </rPh>
    <phoneticPr fontId="13"/>
  </si>
  <si>
    <t>井水熱利用システム</t>
    <rPh sb="0" eb="1">
      <t>イ</t>
    </rPh>
    <rPh sb="1" eb="2">
      <t>スイ</t>
    </rPh>
    <rPh sb="2" eb="3">
      <t>ネツ</t>
    </rPh>
    <rPh sb="3" eb="5">
      <t>リヨウ</t>
    </rPh>
    <phoneticPr fontId="13"/>
  </si>
  <si>
    <t>太陽熱利用システム</t>
    <rPh sb="0" eb="3">
      <t>タイヨウネツ</t>
    </rPh>
    <rPh sb="3" eb="5">
      <t>リヨウ</t>
    </rPh>
    <phoneticPr fontId="13"/>
  </si>
  <si>
    <t>建物配置計画</t>
    <rPh sb="0" eb="2">
      <t>タテモノ</t>
    </rPh>
    <rPh sb="2" eb="4">
      <t>ハイチ</t>
    </rPh>
    <rPh sb="4" eb="6">
      <t>ケイカク</t>
    </rPh>
    <phoneticPr fontId="13"/>
  </si>
  <si>
    <t>【建物配置計画】</t>
    <rPh sb="1" eb="3">
      <t>タテモノ</t>
    </rPh>
    <rPh sb="3" eb="5">
      <t>ハイチ</t>
    </rPh>
    <rPh sb="5" eb="7">
      <t>ケイカク</t>
    </rPh>
    <phoneticPr fontId="13"/>
  </si>
  <si>
    <t>標準型交流電動機</t>
    <rPh sb="0" eb="3">
      <t>ヒョウジュンガタ</t>
    </rPh>
    <rPh sb="3" eb="5">
      <t>コウリュウ</t>
    </rPh>
    <rPh sb="5" eb="8">
      <t>デンドウキ</t>
    </rPh>
    <phoneticPr fontId="13"/>
  </si>
  <si>
    <t>高効率給湯機</t>
    <rPh sb="0" eb="1">
      <t>コウ</t>
    </rPh>
    <rPh sb="1" eb="3">
      <t>コウリツ</t>
    </rPh>
    <rPh sb="3" eb="5">
      <t>キュウトウ</t>
    </rPh>
    <rPh sb="5" eb="6">
      <t>キ</t>
    </rPh>
    <phoneticPr fontId="13"/>
  </si>
  <si>
    <t>コージェネ排熱利用システム</t>
    <rPh sb="5" eb="7">
      <t>ハイネツ</t>
    </rPh>
    <rPh sb="7" eb="9">
      <t>リヨウ</t>
    </rPh>
    <phoneticPr fontId="13"/>
  </si>
  <si>
    <t>高効率電動機(JIS C4212 4213)</t>
    <rPh sb="0" eb="1">
      <t>コウ</t>
    </rPh>
    <rPh sb="1" eb="3">
      <t>コウリツ</t>
    </rPh>
    <rPh sb="3" eb="6">
      <t>デンドウキ</t>
    </rPh>
    <phoneticPr fontId="13"/>
  </si>
  <si>
    <t>定風量システム</t>
    <rPh sb="0" eb="1">
      <t>テイ</t>
    </rPh>
    <rPh sb="1" eb="3">
      <t>フウリョウ</t>
    </rPh>
    <phoneticPr fontId="13"/>
  </si>
  <si>
    <t>在室検知制御システム</t>
    <rPh sb="0" eb="2">
      <t>ザイシツ</t>
    </rPh>
    <rPh sb="2" eb="4">
      <t>ケンチ</t>
    </rPh>
    <rPh sb="4" eb="6">
      <t>セイギョ</t>
    </rPh>
    <phoneticPr fontId="13"/>
  </si>
  <si>
    <t>【外気利用・制御システム】</t>
    <rPh sb="1" eb="3">
      <t>ガイキ</t>
    </rPh>
    <rPh sb="3" eb="5">
      <t>リヨウ</t>
    </rPh>
    <rPh sb="6" eb="8">
      <t>セイギョ</t>
    </rPh>
    <phoneticPr fontId="13"/>
  </si>
  <si>
    <t>ＤＣモーター</t>
    <phoneticPr fontId="13"/>
  </si>
  <si>
    <t>明るさ検知制御システム</t>
    <rPh sb="0" eb="1">
      <t>アカ</t>
    </rPh>
    <rPh sb="3" eb="5">
      <t>ケンチ</t>
    </rPh>
    <rPh sb="5" eb="7">
      <t>セイギョ</t>
    </rPh>
    <phoneticPr fontId="13"/>
  </si>
  <si>
    <t>タイムスケジュール制御システム</t>
    <rPh sb="9" eb="11">
      <t>セイギョ</t>
    </rPh>
    <phoneticPr fontId="13"/>
  </si>
  <si>
    <t>温度制御システム</t>
    <rPh sb="0" eb="2">
      <t>オンド</t>
    </rPh>
    <rPh sb="2" eb="4">
      <t>セイギョ</t>
    </rPh>
    <phoneticPr fontId="13"/>
  </si>
  <si>
    <t>デジタル個別制御システム</t>
    <rPh sb="4" eb="6">
      <t>コベツ</t>
    </rPh>
    <rPh sb="6" eb="8">
      <t>セイギョ</t>
    </rPh>
    <phoneticPr fontId="13"/>
  </si>
  <si>
    <t>バイオマスボイラ</t>
    <phoneticPr fontId="13"/>
  </si>
  <si>
    <t>自然通風</t>
    <rPh sb="0" eb="2">
      <t>シゼン</t>
    </rPh>
    <rPh sb="2" eb="4">
      <t>ツウフウ</t>
    </rPh>
    <phoneticPr fontId="13"/>
  </si>
  <si>
    <t>太陽光パネル、その他日射遮蔽物</t>
    <rPh sb="0" eb="3">
      <t>タイヨウコウ</t>
    </rPh>
    <rPh sb="9" eb="10">
      <t>タ</t>
    </rPh>
    <rPh sb="10" eb="12">
      <t>ニッシャ</t>
    </rPh>
    <rPh sb="12" eb="14">
      <t>シャヘイ</t>
    </rPh>
    <rPh sb="14" eb="15">
      <t>ブツ</t>
    </rPh>
    <phoneticPr fontId="13"/>
  </si>
  <si>
    <t>エンタルピー制御システム</t>
    <rPh sb="6" eb="8">
      <t>セイギョ</t>
    </rPh>
    <phoneticPr fontId="13"/>
  </si>
  <si>
    <t>タスク／アンビエント照明</t>
    <rPh sb="10" eb="12">
      <t>ショウメイ</t>
    </rPh>
    <phoneticPr fontId="13"/>
  </si>
  <si>
    <t>入退室連動制御システム</t>
    <rPh sb="0" eb="3">
      <t>ニュウタイシツ</t>
    </rPh>
    <rPh sb="3" eb="5">
      <t>レンドウ</t>
    </rPh>
    <rPh sb="5" eb="7">
      <t>セイギョ</t>
    </rPh>
    <phoneticPr fontId="13"/>
  </si>
  <si>
    <t>ナイトパージシステム（エンタルピー制御）</t>
    <rPh sb="17" eb="19">
      <t>セイギョ</t>
    </rPh>
    <phoneticPr fontId="13"/>
  </si>
  <si>
    <t>自然採光</t>
    <rPh sb="0" eb="2">
      <t>シゼン</t>
    </rPh>
    <rPh sb="2" eb="4">
      <t>サイコウ</t>
    </rPh>
    <phoneticPr fontId="13"/>
  </si>
  <si>
    <t>フリークーリングシステム</t>
    <phoneticPr fontId="13"/>
  </si>
  <si>
    <t>【高断熱化】</t>
    <rPh sb="1" eb="2">
      <t>コウ</t>
    </rPh>
    <rPh sb="2" eb="4">
      <t>ダンネツ</t>
    </rPh>
    <rPh sb="4" eb="5">
      <t>カ</t>
    </rPh>
    <phoneticPr fontId="13"/>
  </si>
  <si>
    <t>ガス使用量検知制御システム</t>
    <rPh sb="2" eb="5">
      <t>シヨウリョウ</t>
    </rPh>
    <rPh sb="5" eb="7">
      <t>ケンチ</t>
    </rPh>
    <rPh sb="7" eb="9">
      <t>セイギョ</t>
    </rPh>
    <phoneticPr fontId="13"/>
  </si>
  <si>
    <t>【流量可変システム】</t>
    <rPh sb="1" eb="3">
      <t>リュウリョウ</t>
    </rPh>
    <rPh sb="3" eb="5">
      <t>カヘン</t>
    </rPh>
    <phoneticPr fontId="13"/>
  </si>
  <si>
    <t>電気使用量検知制御システム</t>
    <rPh sb="0" eb="2">
      <t>デンキ</t>
    </rPh>
    <rPh sb="2" eb="5">
      <t>シヨウリョウ</t>
    </rPh>
    <rPh sb="5" eb="7">
      <t>ケンチ</t>
    </rPh>
    <rPh sb="7" eb="9">
      <t>セイギョ</t>
    </rPh>
    <phoneticPr fontId="13"/>
  </si>
  <si>
    <t>温泉熱利用システム</t>
    <rPh sb="0" eb="2">
      <t>オンセン</t>
    </rPh>
    <rPh sb="2" eb="3">
      <t>ネツ</t>
    </rPh>
    <rPh sb="3" eb="5">
      <t>リヨウ</t>
    </rPh>
    <phoneticPr fontId="13"/>
  </si>
  <si>
    <t>雑ガス濃度検知制御システム</t>
    <rPh sb="0" eb="1">
      <t>ザツ</t>
    </rPh>
    <rPh sb="3" eb="5">
      <t>ノウド</t>
    </rPh>
    <rPh sb="5" eb="7">
      <t>ケンチ</t>
    </rPh>
    <rPh sb="7" eb="9">
      <t>セイギョ</t>
    </rPh>
    <phoneticPr fontId="13"/>
  </si>
  <si>
    <t>【高性能窓ガラス】</t>
    <rPh sb="1" eb="4">
      <t>コウセイノウ</t>
    </rPh>
    <rPh sb="4" eb="5">
      <t>マド</t>
    </rPh>
    <phoneticPr fontId="13"/>
  </si>
  <si>
    <t>Ｌｏｗ－Ｅ複層ガラス（断熱ガス層）</t>
    <rPh sb="5" eb="7">
      <t>フクソウ</t>
    </rPh>
    <rPh sb="11" eb="13">
      <t>ダンネツ</t>
    </rPh>
    <rPh sb="15" eb="16">
      <t>ソウ</t>
    </rPh>
    <rPh sb="16" eb="17">
      <t>キソウ</t>
    </rPh>
    <phoneticPr fontId="13"/>
  </si>
  <si>
    <t>【その他空調機器】</t>
    <rPh sb="3" eb="4">
      <t>タ</t>
    </rPh>
    <rPh sb="4" eb="6">
      <t>クウチョウ</t>
    </rPh>
    <rPh sb="6" eb="8">
      <t>キキ</t>
    </rPh>
    <phoneticPr fontId="13"/>
  </si>
  <si>
    <t>エアーフローウインドウ</t>
    <phoneticPr fontId="13"/>
  </si>
  <si>
    <t>【その他空調システム】</t>
    <rPh sb="3" eb="4">
      <t>タ</t>
    </rPh>
    <rPh sb="4" eb="6">
      <t>クウチョウ</t>
    </rPh>
    <phoneticPr fontId="13"/>
  </si>
  <si>
    <t>ダブルスキン</t>
    <phoneticPr fontId="13"/>
  </si>
  <si>
    <t>【高性能窓サッシ】</t>
    <rPh sb="1" eb="4">
      <t>コウセイノウ</t>
    </rPh>
    <rPh sb="4" eb="5">
      <t>マド</t>
    </rPh>
    <phoneticPr fontId="13"/>
  </si>
  <si>
    <t>デシカント空調システム</t>
    <rPh sb="5" eb="7">
      <t>クウチョウ</t>
    </rPh>
    <phoneticPr fontId="13"/>
  </si>
  <si>
    <t>ＮＯ．</t>
    <phoneticPr fontId="13"/>
  </si>
  <si>
    <t>タスク／アンビエント空調システム</t>
    <rPh sb="10" eb="12">
      <t>クウチョウ</t>
    </rPh>
    <phoneticPr fontId="13"/>
  </si>
  <si>
    <t>①</t>
    <phoneticPr fontId="13"/>
  </si>
  <si>
    <t>②</t>
    <phoneticPr fontId="13"/>
  </si>
  <si>
    <t>【日射しゃへい】</t>
    <rPh sb="1" eb="3">
      <t>ニッシャ</t>
    </rPh>
    <phoneticPr fontId="13"/>
  </si>
  <si>
    <t>③</t>
    <phoneticPr fontId="13"/>
  </si>
  <si>
    <t>④</t>
    <phoneticPr fontId="13"/>
  </si>
  <si>
    <t>ＺＥＢランク</t>
    <phoneticPr fontId="13"/>
  </si>
  <si>
    <t>⑤</t>
    <phoneticPr fontId="13"/>
  </si>
  <si>
    <t>グラデーションブラインド</t>
    <phoneticPr fontId="13"/>
  </si>
  <si>
    <t>⑥</t>
    <phoneticPr fontId="13"/>
  </si>
  <si>
    <t>ルーバー（日射追従型）</t>
    <rPh sb="5" eb="7">
      <t>ニッシャ</t>
    </rPh>
    <rPh sb="7" eb="10">
      <t>ツイジュウガタ</t>
    </rPh>
    <phoneticPr fontId="13"/>
  </si>
  <si>
    <t>⑦</t>
    <phoneticPr fontId="13"/>
  </si>
  <si>
    <t>⑧</t>
    <phoneticPr fontId="13"/>
  </si>
  <si>
    <t>【自然通風】</t>
    <rPh sb="1" eb="3">
      <t>シゼン</t>
    </rPh>
    <rPh sb="3" eb="5">
      <t>ツウフウ</t>
    </rPh>
    <phoneticPr fontId="13"/>
  </si>
  <si>
    <t>⑨</t>
    <phoneticPr fontId="13"/>
  </si>
  <si>
    <t>【発電】</t>
    <rPh sb="1" eb="3">
      <t>ハツデン</t>
    </rPh>
    <phoneticPr fontId="13"/>
  </si>
  <si>
    <t>ガスタービン</t>
    <phoneticPr fontId="13"/>
  </si>
  <si>
    <t>【排熱利用】</t>
    <rPh sb="1" eb="3">
      <t>ハイネツ</t>
    </rPh>
    <rPh sb="3" eb="5">
      <t>リヨウ</t>
    </rPh>
    <phoneticPr fontId="13"/>
  </si>
  <si>
    <t>ＺＥＢ</t>
    <phoneticPr fontId="13"/>
  </si>
  <si>
    <t>⑩</t>
    <phoneticPr fontId="13"/>
  </si>
  <si>
    <t>自家消費</t>
    <rPh sb="0" eb="2">
      <t>ジカ</t>
    </rPh>
    <rPh sb="2" eb="4">
      <t>ショウヒ</t>
    </rPh>
    <phoneticPr fontId="13"/>
  </si>
  <si>
    <t>ガスエンジン</t>
    <phoneticPr fontId="13"/>
  </si>
  <si>
    <t>排熱利用なし</t>
    <rPh sb="0" eb="2">
      <t>ハイネツ</t>
    </rPh>
    <rPh sb="2" eb="4">
      <t>リヨウ</t>
    </rPh>
    <phoneticPr fontId="13"/>
  </si>
  <si>
    <t>Ｎｅａｒｌｙ　ＺＥＢ</t>
    <phoneticPr fontId="13"/>
  </si>
  <si>
    <t>⑪</t>
    <phoneticPr fontId="13"/>
  </si>
  <si>
    <t>全量売電</t>
    <rPh sb="0" eb="2">
      <t>ゼンリョウ</t>
    </rPh>
    <rPh sb="2" eb="4">
      <t>バイデン</t>
    </rPh>
    <phoneticPr fontId="13"/>
  </si>
  <si>
    <t>ディーゼルエンジン</t>
    <phoneticPr fontId="13"/>
  </si>
  <si>
    <t>ＺＥＢ　Ｒｅａｄｙ</t>
    <phoneticPr fontId="13"/>
  </si>
  <si>
    <t>⑫</t>
    <phoneticPr fontId="13"/>
  </si>
  <si>
    <t>クールチューブ、ヒートチューブ</t>
    <phoneticPr fontId="13"/>
  </si>
  <si>
    <t>余剰売電</t>
    <rPh sb="0" eb="2">
      <t>ヨジョウ</t>
    </rPh>
    <rPh sb="2" eb="4">
      <t>バイデン</t>
    </rPh>
    <phoneticPr fontId="13"/>
  </si>
  <si>
    <t>⑬</t>
    <phoneticPr fontId="13"/>
  </si>
  <si>
    <t>【熱利用】</t>
    <rPh sb="1" eb="2">
      <t>ネツ</t>
    </rPh>
    <rPh sb="2" eb="4">
      <t>リヨウ</t>
    </rPh>
    <phoneticPr fontId="13"/>
  </si>
  <si>
    <t>空調＋給湯</t>
    <rPh sb="0" eb="2">
      <t>クウチョウ</t>
    </rPh>
    <rPh sb="3" eb="5">
      <t>キュウトウ</t>
    </rPh>
    <phoneticPr fontId="13"/>
  </si>
  <si>
    <t>⑭</t>
    <phoneticPr fontId="13"/>
  </si>
  <si>
    <t>【自然採光】</t>
    <rPh sb="1" eb="3">
      <t>シゼン</t>
    </rPh>
    <rPh sb="3" eb="5">
      <t>サイコウ</t>
    </rPh>
    <phoneticPr fontId="13"/>
  </si>
  <si>
    <t>⑮</t>
    <phoneticPr fontId="13"/>
  </si>
  <si>
    <t>⑯</t>
    <phoneticPr fontId="13"/>
  </si>
  <si>
    <t>⑰</t>
    <phoneticPr fontId="13"/>
  </si>
  <si>
    <t>ＺＥＢ実現に資する省エネ技術
設備・システム名</t>
    <rPh sb="3" eb="5">
      <t>ジツゲン</t>
    </rPh>
    <rPh sb="6" eb="7">
      <t>シ</t>
    </rPh>
    <rPh sb="9" eb="10">
      <t>ショウ</t>
    </rPh>
    <rPh sb="12" eb="14">
      <t>ギジュツ</t>
    </rPh>
    <rPh sb="15" eb="17">
      <t>セツビ</t>
    </rPh>
    <rPh sb="22" eb="23">
      <t>メイ</t>
    </rPh>
    <phoneticPr fontId="13"/>
  </si>
  <si>
    <t>まるばつ</t>
    <phoneticPr fontId="13"/>
  </si>
  <si>
    <t>×</t>
    <phoneticPr fontId="13"/>
  </si>
  <si>
    <t>中央式高性能熱源機</t>
    <rPh sb="3" eb="6">
      <t>コウセイノウ</t>
    </rPh>
    <rPh sb="6" eb="8">
      <t>ネツゲン</t>
    </rPh>
    <rPh sb="8" eb="9">
      <t>キ</t>
    </rPh>
    <phoneticPr fontId="13"/>
  </si>
  <si>
    <t>【中央式高性能熱源機】</t>
    <rPh sb="1" eb="3">
      <t>チュウオウ</t>
    </rPh>
    <rPh sb="3" eb="4">
      <t>シキ</t>
    </rPh>
    <rPh sb="4" eb="7">
      <t>コウセイノウ</t>
    </rPh>
    <rPh sb="7" eb="10">
      <t>ネツゲンキ</t>
    </rPh>
    <phoneticPr fontId="13"/>
  </si>
  <si>
    <t>個別分散型高性能空調機</t>
    <phoneticPr fontId="13"/>
  </si>
  <si>
    <t>【個別分散型高性能空調機】</t>
    <rPh sb="1" eb="3">
      <t>コベツ</t>
    </rPh>
    <rPh sb="3" eb="6">
      <t>ブンサンガタ</t>
    </rPh>
    <rPh sb="6" eb="9">
      <t>コウセイノウ</t>
    </rPh>
    <rPh sb="9" eb="12">
      <t>クウチョウキ</t>
    </rPh>
    <phoneticPr fontId="13"/>
  </si>
  <si>
    <t>【高効率給湯機】</t>
    <phoneticPr fontId="13"/>
  </si>
  <si>
    <t>【補助熱源併用方式】</t>
    <rPh sb="1" eb="3">
      <t>ホジョ</t>
    </rPh>
    <rPh sb="3" eb="5">
      <t>ネツゲン</t>
    </rPh>
    <rPh sb="5" eb="7">
      <t>ヘイヨウ</t>
    </rPh>
    <rPh sb="7" eb="9">
      <t>ホウシキ</t>
    </rPh>
    <phoneticPr fontId="13"/>
  </si>
  <si>
    <t>－</t>
    <phoneticPr fontId="13"/>
  </si>
  <si>
    <t>２年度事業（１年目）</t>
    <rPh sb="1" eb="3">
      <t>ネンド</t>
    </rPh>
    <rPh sb="3" eb="5">
      <t>ジギョウ</t>
    </rPh>
    <rPh sb="7" eb="9">
      <t>ネンメ</t>
    </rPh>
    <phoneticPr fontId="13"/>
  </si>
  <si>
    <t>３年度事業（１年目）</t>
    <rPh sb="1" eb="3">
      <t>ネンド</t>
    </rPh>
    <rPh sb="3" eb="5">
      <t>ジギョウ</t>
    </rPh>
    <rPh sb="7" eb="9">
      <t>ネンメ</t>
    </rPh>
    <phoneticPr fontId="13"/>
  </si>
  <si>
    <t>４．概略予算書（まとめ）</t>
    <rPh sb="2" eb="4">
      <t>ガイリャク</t>
    </rPh>
    <rPh sb="4" eb="6">
      <t>ヨサン</t>
    </rPh>
    <rPh sb="6" eb="7">
      <t>ショ</t>
    </rPh>
    <phoneticPr fontId="13"/>
  </si>
  <si>
    <t>建築工事契約日</t>
    <rPh sb="0" eb="2">
      <t>ケンチク</t>
    </rPh>
    <rPh sb="2" eb="4">
      <t>コウジ</t>
    </rPh>
    <rPh sb="4" eb="6">
      <t>ケイヤク</t>
    </rPh>
    <rPh sb="6" eb="7">
      <t>ビ</t>
    </rPh>
    <phoneticPr fontId="13"/>
  </si>
  <si>
    <t>竣工日</t>
    <rPh sb="0" eb="2">
      <t>シュンコウ</t>
    </rPh>
    <rPh sb="2" eb="3">
      <t>ビ</t>
    </rPh>
    <phoneticPr fontId="13"/>
  </si>
  <si>
    <t>補助対象工事契約日</t>
    <rPh sb="0" eb="2">
      <t>ホジョ</t>
    </rPh>
    <rPh sb="2" eb="4">
      <t>タイショウ</t>
    </rPh>
    <rPh sb="4" eb="6">
      <t>コウジ</t>
    </rPh>
    <rPh sb="6" eb="8">
      <t>ケイヤク</t>
    </rPh>
    <rPh sb="8" eb="9">
      <t>ビ</t>
    </rPh>
    <phoneticPr fontId="13"/>
  </si>
  <si>
    <t>省エネルギー性能評価認証取得日</t>
    <rPh sb="0" eb="1">
      <t>ショウ</t>
    </rPh>
    <rPh sb="6" eb="8">
      <t>セイノウ</t>
    </rPh>
    <rPh sb="8" eb="10">
      <t>ヒョウカ</t>
    </rPh>
    <rPh sb="10" eb="12">
      <t>ニンショウ</t>
    </rPh>
    <rPh sb="12" eb="14">
      <t>シュトク</t>
    </rPh>
    <rPh sb="14" eb="15">
      <t>ビ</t>
    </rPh>
    <phoneticPr fontId="13"/>
  </si>
  <si>
    <t>取得予定</t>
    <rPh sb="0" eb="2">
      <t>シュトク</t>
    </rPh>
    <rPh sb="2" eb="4">
      <t>ヨテイ</t>
    </rPh>
    <phoneticPr fontId="13"/>
  </si>
  <si>
    <t>事業計画概要</t>
    <rPh sb="0" eb="2">
      <t>ジギョウ</t>
    </rPh>
    <rPh sb="2" eb="4">
      <t>ケイカク</t>
    </rPh>
    <rPh sb="4" eb="6">
      <t>ガイヨウ</t>
    </rPh>
    <phoneticPr fontId="13"/>
  </si>
  <si>
    <t>登録制度</t>
    <rPh sb="0" eb="2">
      <t>トウロク</t>
    </rPh>
    <rPh sb="2" eb="4">
      <t>セイド</t>
    </rPh>
    <phoneticPr fontId="13"/>
  </si>
  <si>
    <t>←事業者登記簿謄本の記載に合わせて入力してください。</t>
    <rPh sb="1" eb="3">
      <t>ジギョウ</t>
    </rPh>
    <rPh sb="3" eb="4">
      <t>シャ</t>
    </rPh>
    <rPh sb="4" eb="7">
      <t>トウキボ</t>
    </rPh>
    <rPh sb="7" eb="9">
      <t>トウホン</t>
    </rPh>
    <rPh sb="10" eb="12">
      <t>キサイ</t>
    </rPh>
    <rPh sb="13" eb="14">
      <t>ア</t>
    </rPh>
    <rPh sb="17" eb="19">
      <t>ニュウリョク</t>
    </rPh>
    <phoneticPr fontId="13"/>
  </si>
  <si>
    <t>CLT</t>
    <phoneticPr fontId="17"/>
  </si>
  <si>
    <t>④会社
　案内</t>
    <rPh sb="1" eb="3">
      <t>カイシャ</t>
    </rPh>
    <rPh sb="5" eb="7">
      <t>アンナイ</t>
    </rPh>
    <phoneticPr fontId="13"/>
  </si>
  <si>
    <t>※２ページ目印刷/添付不要※</t>
    <rPh sb="5" eb="6">
      <t>メ</t>
    </rPh>
    <rPh sb="6" eb="8">
      <t>インサツ</t>
    </rPh>
    <rPh sb="9" eb="11">
      <t>テンプ</t>
    </rPh>
    <rPh sb="11" eb="13">
      <t>フヨウ</t>
    </rPh>
    <phoneticPr fontId="13"/>
  </si>
  <si>
    <t>※３ページ目印刷/添付不要※</t>
    <rPh sb="5" eb="6">
      <t>メ</t>
    </rPh>
    <rPh sb="6" eb="8">
      <t>インサツ</t>
    </rPh>
    <rPh sb="9" eb="11">
      <t>テンプ</t>
    </rPh>
    <rPh sb="11" eb="13">
      <t>フヨウ</t>
    </rPh>
    <phoneticPr fontId="13"/>
  </si>
  <si>
    <t>登録済</t>
    <rPh sb="0" eb="2">
      <t>トウロク</t>
    </rPh>
    <rPh sb="2" eb="3">
      <t>ズ</t>
    </rPh>
    <phoneticPr fontId="13"/>
  </si>
  <si>
    <t>登録予定</t>
    <rPh sb="0" eb="2">
      <t>トウロク</t>
    </rPh>
    <rPh sb="2" eb="4">
      <t>ヨテイ</t>
    </rPh>
    <phoneticPr fontId="13"/>
  </si>
  <si>
    <t>プルダウンから選択　未登録の場合は「登録予定」を選択</t>
    <rPh sb="7" eb="9">
      <t>センタク</t>
    </rPh>
    <rPh sb="10" eb="13">
      <t>ミトウロク</t>
    </rPh>
    <rPh sb="14" eb="16">
      <t>バアイ</t>
    </rPh>
    <rPh sb="18" eb="20">
      <t>トウロク</t>
    </rPh>
    <rPh sb="20" eb="22">
      <t>ヨテイ</t>
    </rPh>
    <rPh sb="24" eb="26">
      <t>センタク</t>
    </rPh>
    <phoneticPr fontId="13"/>
  </si>
  <si>
    <t>複数年度事業の場合、１年目の補助対象経費は全体の補助対象経費の１／２以上になっていますか</t>
    <rPh sb="0" eb="2">
      <t>フクスウ</t>
    </rPh>
    <rPh sb="2" eb="4">
      <t>ネンド</t>
    </rPh>
    <rPh sb="4" eb="6">
      <t>ジギョウ</t>
    </rPh>
    <rPh sb="7" eb="9">
      <t>バアイ</t>
    </rPh>
    <rPh sb="11" eb="13">
      <t>ネンメ</t>
    </rPh>
    <rPh sb="14" eb="16">
      <t>ホジョ</t>
    </rPh>
    <rPh sb="16" eb="18">
      <t>タイショウ</t>
    </rPh>
    <rPh sb="18" eb="20">
      <t>ケイヒ</t>
    </rPh>
    <rPh sb="21" eb="23">
      <t>ゼンタイ</t>
    </rPh>
    <rPh sb="24" eb="26">
      <t>ホジョ</t>
    </rPh>
    <rPh sb="26" eb="28">
      <t>タイショウ</t>
    </rPh>
    <rPh sb="28" eb="30">
      <t>ケイヒ</t>
    </rPh>
    <rPh sb="34" eb="36">
      <t>イジョウ</t>
    </rPh>
    <phoneticPr fontId="13"/>
  </si>
  <si>
    <t>全角で入力　</t>
    <phoneticPr fontId="13"/>
  </si>
  <si>
    <t>ZEB
プランナー</t>
    <phoneticPr fontId="13"/>
  </si>
  <si>
    <t>補助対象建築物の地域区分を入力</t>
    <rPh sb="0" eb="2">
      <t>ホジョ</t>
    </rPh>
    <rPh sb="2" eb="4">
      <t>タイショウ</t>
    </rPh>
    <rPh sb="4" eb="7">
      <t>ケンチクブツ</t>
    </rPh>
    <rPh sb="13" eb="15">
      <t>ニュウリョク</t>
    </rPh>
    <phoneticPr fontId="13"/>
  </si>
  <si>
    <t>全体</t>
    <rPh sb="0" eb="2">
      <t>ゼンタイ</t>
    </rPh>
    <phoneticPr fontId="13"/>
  </si>
  <si>
    <t>概略予算書</t>
    <rPh sb="0" eb="2">
      <t>ガイリャク</t>
    </rPh>
    <rPh sb="2" eb="5">
      <t>ヨサンショ</t>
    </rPh>
    <phoneticPr fontId="13"/>
  </si>
  <si>
    <t>補助事業に
要する経費</t>
    <phoneticPr fontId="13"/>
  </si>
  <si>
    <t>設計費</t>
    <rPh sb="0" eb="2">
      <t>セッケイ</t>
    </rPh>
    <rPh sb="2" eb="3">
      <t>ヒ</t>
    </rPh>
    <phoneticPr fontId="13"/>
  </si>
  <si>
    <t>設備費</t>
    <rPh sb="0" eb="2">
      <t>セツビ</t>
    </rPh>
    <rPh sb="2" eb="3">
      <t>ヒ</t>
    </rPh>
    <phoneticPr fontId="13"/>
  </si>
  <si>
    <t>工事費</t>
    <rPh sb="0" eb="2">
      <t>コウジ</t>
    </rPh>
    <rPh sb="2" eb="3">
      <t>ヒ</t>
    </rPh>
    <phoneticPr fontId="13"/>
  </si>
  <si>
    <t>補助対象
経費</t>
    <rPh sb="0" eb="2">
      <t>ホジョ</t>
    </rPh>
    <rPh sb="2" eb="4">
      <t>タイショウ</t>
    </rPh>
    <rPh sb="5" eb="7">
      <t>ケイヒ</t>
    </rPh>
    <phoneticPr fontId="13"/>
  </si>
  <si>
    <t>補助金の額</t>
    <rPh sb="0" eb="3">
      <t>ホジョキン</t>
    </rPh>
    <rPh sb="4" eb="5">
      <t>ガク</t>
    </rPh>
    <phoneticPr fontId="13"/>
  </si>
  <si>
    <t>１年目</t>
    <rPh sb="1" eb="3">
      <t>ネンメ</t>
    </rPh>
    <phoneticPr fontId="13"/>
  </si>
  <si>
    <t>２年目</t>
    <rPh sb="1" eb="3">
      <t>ネンメ</t>
    </rPh>
    <phoneticPr fontId="13"/>
  </si>
  <si>
    <t>３年目</t>
    <rPh sb="1" eb="3">
      <t>ネンメ</t>
    </rPh>
    <phoneticPr fontId="13"/>
  </si>
  <si>
    <r>
      <t>　その際は、必ず</t>
    </r>
    <r>
      <rPr>
        <b/>
        <sz val="11"/>
        <color rgb="FF0000FF"/>
        <rFont val="ＭＳ Ｐゴシック"/>
        <family val="3"/>
        <charset val="128"/>
      </rPr>
      <t>各概略予算書の金額と整合</t>
    </r>
    <r>
      <rPr>
        <b/>
        <sz val="11"/>
        <color rgb="FFFFFF00"/>
        <rFont val="ＭＳ Ｐゴシック"/>
        <family val="3"/>
        <charset val="128"/>
      </rPr>
      <t>をとってください。</t>
    </r>
    <rPh sb="3" eb="4">
      <t>サイ</t>
    </rPh>
    <rPh sb="6" eb="7">
      <t>カナラ</t>
    </rPh>
    <phoneticPr fontId="13"/>
  </si>
  <si>
    <t>各入力シートに必要事項を入力し、オレンジ色のセルが残っていませんか</t>
    <rPh sb="0" eb="3">
      <t>カクニュウリョク</t>
    </rPh>
    <rPh sb="7" eb="9">
      <t>ヒツヨウ</t>
    </rPh>
    <rPh sb="9" eb="11">
      <t>ジコウ</t>
    </rPh>
    <rPh sb="12" eb="14">
      <t>ニュウリョク</t>
    </rPh>
    <rPh sb="20" eb="21">
      <t>イロ</t>
    </rPh>
    <rPh sb="25" eb="26">
      <t>ノコ</t>
    </rPh>
    <phoneticPr fontId="13"/>
  </si>
  <si>
    <t>✔</t>
    <phoneticPr fontId="13"/>
  </si>
  <si>
    <t>チェック</t>
    <phoneticPr fontId="13"/>
  </si>
  <si>
    <t>－</t>
    <phoneticPr fontId="13"/>
  </si>
  <si>
    <t>確定していない場合は予定を入力</t>
    <rPh sb="0" eb="2">
      <t>カクテイ</t>
    </rPh>
    <rPh sb="7" eb="9">
      <t>バアイ</t>
    </rPh>
    <rPh sb="10" eb="12">
      <t>ヨテイ</t>
    </rPh>
    <rPh sb="13" eb="15">
      <t>ニュウリョク</t>
    </rPh>
    <phoneticPr fontId="13"/>
  </si>
  <si>
    <t>確定していない場合は予定を入力</t>
    <phoneticPr fontId="13"/>
  </si>
  <si>
    <t>文書番号が必要な場合は入力し、不要な場合は「番号」を削除していますか</t>
    <rPh sb="0" eb="2">
      <t>ブンショ</t>
    </rPh>
    <rPh sb="2" eb="4">
      <t>バンゴウ</t>
    </rPh>
    <rPh sb="5" eb="7">
      <t>ヒツヨウ</t>
    </rPh>
    <rPh sb="8" eb="10">
      <t>バアイ</t>
    </rPh>
    <rPh sb="11" eb="13">
      <t>ニュウリョク</t>
    </rPh>
    <rPh sb="15" eb="17">
      <t>フヨウ</t>
    </rPh>
    <rPh sb="18" eb="20">
      <t>バアイ</t>
    </rPh>
    <rPh sb="22" eb="24">
      <t>バンゴウ</t>
    </rPh>
    <rPh sb="26" eb="28">
      <t>サクジョ</t>
    </rPh>
    <phoneticPr fontId="13"/>
  </si>
  <si>
    <t>E-MAIL</t>
    <phoneticPr fontId="13"/>
  </si>
  <si>
    <t>（５）事業実施スケジュール</t>
    <rPh sb="3" eb="5">
      <t>ジギョウ</t>
    </rPh>
    <rPh sb="5" eb="7">
      <t>ジッシ</t>
    </rPh>
    <phoneticPr fontId="13"/>
  </si>
  <si>
    <t>補助事業の遂行に係わる融資計画の有無</t>
    <rPh sb="0" eb="2">
      <t>ホジョ</t>
    </rPh>
    <rPh sb="2" eb="4">
      <t>ジギョウ</t>
    </rPh>
    <rPh sb="5" eb="7">
      <t>スイコウ</t>
    </rPh>
    <rPh sb="8" eb="9">
      <t>カカ</t>
    </rPh>
    <rPh sb="11" eb="13">
      <t>ユウシ</t>
    </rPh>
    <rPh sb="13" eb="15">
      <t>ケイカク</t>
    </rPh>
    <rPh sb="16" eb="18">
      <t>ウム</t>
    </rPh>
    <phoneticPr fontId="13"/>
  </si>
  <si>
    <t>補助対象建築物に対する担保権設定予定の有無</t>
    <rPh sb="0" eb="2">
      <t>ホジョ</t>
    </rPh>
    <rPh sb="2" eb="4">
      <t>タイショウ</t>
    </rPh>
    <rPh sb="16" eb="18">
      <t>ヨテイ</t>
    </rPh>
    <rPh sb="19" eb="21">
      <t>ウム</t>
    </rPh>
    <phoneticPr fontId="13"/>
  </si>
  <si>
    <t>補助事業の遂行に
係わる融資計画の有無</t>
    <rPh sb="17" eb="19">
      <t>ウム</t>
    </rPh>
    <phoneticPr fontId="13"/>
  </si>
  <si>
    <t>他の
補助金</t>
    <rPh sb="0" eb="1">
      <t>タ</t>
    </rPh>
    <rPh sb="3" eb="6">
      <t>ホジョキン</t>
    </rPh>
    <phoneticPr fontId="13"/>
  </si>
  <si>
    <t>補助対象建築物に対する
担保権設定予定の有無</t>
    <rPh sb="20" eb="22">
      <t>ウム</t>
    </rPh>
    <phoneticPr fontId="13"/>
  </si>
  <si>
    <t>プルダウンから選択（予定を含む）</t>
    <rPh sb="7" eb="9">
      <t>センタク</t>
    </rPh>
    <rPh sb="10" eb="12">
      <t>ヨテイ</t>
    </rPh>
    <rPh sb="13" eb="14">
      <t>フク</t>
    </rPh>
    <phoneticPr fontId="13"/>
  </si>
  <si>
    <t>他の補助金の有無（予定を含む）</t>
    <rPh sb="0" eb="8">
      <t>タホジョキンウム</t>
    </rPh>
    <rPh sb="9" eb="11">
      <t>ヨテイ</t>
    </rPh>
    <rPh sb="12" eb="13">
      <t>フク</t>
    </rPh>
    <phoneticPr fontId="13"/>
  </si>
  <si>
    <t>自動反映されている情報に誤りはありませんか（（１）～（４）は入力シートから自動反映）</t>
    <rPh sb="0" eb="2">
      <t>ジドウ</t>
    </rPh>
    <rPh sb="2" eb="4">
      <t>ハンエイ</t>
    </rPh>
    <rPh sb="9" eb="11">
      <t>ジョウホウ</t>
    </rPh>
    <rPh sb="12" eb="13">
      <t>アヤマ</t>
    </rPh>
    <phoneticPr fontId="13"/>
  </si>
  <si>
    <t>➍建物概要</t>
    <rPh sb="1" eb="3">
      <t>タテモノ</t>
    </rPh>
    <rPh sb="3" eb="5">
      <t>ガイヨウ</t>
    </rPh>
    <phoneticPr fontId="13"/>
  </si>
  <si>
    <t>自動反映されている情報に誤りはありませんか（❶～❾は入力シート、❿～⓭は入力シート２から自動反映）</t>
    <rPh sb="36" eb="38">
      <t>ニュウリョク</t>
    </rPh>
    <phoneticPr fontId="13"/>
  </si>
  <si>
    <t>４.概略予算書
（まとめ）</t>
    <rPh sb="2" eb="4">
      <t>ガイリャク</t>
    </rPh>
    <rPh sb="4" eb="7">
      <t>ヨサンショ</t>
    </rPh>
    <phoneticPr fontId="13"/>
  </si>
  <si>
    <r>
      <t>m</t>
    </r>
    <r>
      <rPr>
        <b/>
        <vertAlign val="superscript"/>
        <sz val="10"/>
        <color theme="1" tint="0.14999847407452621"/>
        <rFont val="Meiryo UI"/>
        <family val="3"/>
        <charset val="128"/>
      </rPr>
      <t>2</t>
    </r>
    <phoneticPr fontId="13"/>
  </si>
  <si>
    <r>
      <t>※</t>
    </r>
    <r>
      <rPr>
        <b/>
        <sz val="11"/>
        <color theme="9" tint="0.59999389629810485"/>
        <rFont val="Meiryo UI"/>
        <family val="3"/>
        <charset val="128"/>
      </rPr>
      <t>██</t>
    </r>
    <r>
      <rPr>
        <b/>
        <sz val="11"/>
        <color theme="1" tint="0.14999847407452621"/>
        <rFont val="Meiryo UI"/>
        <family val="3"/>
        <charset val="128"/>
      </rPr>
      <t>オレンジのセルは入力必須項目です。
※</t>
    </r>
    <r>
      <rPr>
        <b/>
        <sz val="11"/>
        <color theme="0" tint="-0.14999847407452621"/>
        <rFont val="Meiryo UI"/>
        <family val="3"/>
        <charset val="128"/>
      </rPr>
      <t>██</t>
    </r>
    <r>
      <rPr>
        <b/>
        <sz val="11"/>
        <color theme="1" tint="0.14999847407452621"/>
        <rFont val="Meiryo UI"/>
        <family val="3"/>
        <charset val="128"/>
      </rPr>
      <t>グレーのセルは入力不要項目です。</t>
    </r>
    <phoneticPr fontId="13"/>
  </si>
  <si>
    <t>＜平成３１年度＞</t>
    <phoneticPr fontId="13"/>
  </si>
  <si>
    <t>＜平成３０年度＞</t>
    <phoneticPr fontId="13"/>
  </si>
  <si>
    <t>＜平成３２年度＞</t>
    <phoneticPr fontId="13"/>
  </si>
  <si>
    <t>PL登録状況</t>
    <rPh sb="2" eb="4">
      <t>トウロク</t>
    </rPh>
    <rPh sb="4" eb="6">
      <t>ジョウキョウ</t>
    </rPh>
    <phoneticPr fontId="13"/>
  </si>
  <si>
    <t>登録済</t>
    <rPh sb="0" eb="2">
      <t>トウロク</t>
    </rPh>
    <rPh sb="2" eb="3">
      <t>ズ</t>
    </rPh>
    <phoneticPr fontId="13"/>
  </si>
  <si>
    <t>登録申請中</t>
    <rPh sb="0" eb="5">
      <t>トウロクシンセイチュウ</t>
    </rPh>
    <phoneticPr fontId="13"/>
  </si>
  <si>
    <t>LO登録状況</t>
    <rPh sb="2" eb="4">
      <t>トウロク</t>
    </rPh>
    <rPh sb="4" eb="6">
      <t>ジョウキョウ</t>
    </rPh>
    <phoneticPr fontId="13"/>
  </si>
  <si>
    <t>設計</t>
    <rPh sb="0" eb="2">
      <t>セッケイ</t>
    </rPh>
    <phoneticPr fontId="13"/>
  </si>
  <si>
    <t>設備</t>
    <rPh sb="0" eb="2">
      <t>セツビ</t>
    </rPh>
    <phoneticPr fontId="13"/>
  </si>
  <si>
    <t>工事</t>
    <rPh sb="0" eb="2">
      <t>コウジ</t>
    </rPh>
    <phoneticPr fontId="13"/>
  </si>
  <si>
    <t>区分</t>
    <rPh sb="0" eb="2">
      <t>クブン</t>
    </rPh>
    <phoneticPr fontId="13"/>
  </si>
  <si>
    <t>ZEB
リーディング・オーナー</t>
    <phoneticPr fontId="13"/>
  </si>
  <si>
    <t>（住宅・ビルの革新的省エネルギー技術導入促進事業）</t>
    <rPh sb="1" eb="3">
      <t>ジュウタク</t>
    </rPh>
    <rPh sb="7" eb="10">
      <t>カクシンテキ</t>
    </rPh>
    <rPh sb="10" eb="11">
      <t>ショウ</t>
    </rPh>
    <rPh sb="16" eb="18">
      <t>ギジュツ</t>
    </rPh>
    <rPh sb="18" eb="20">
      <t>ドウニュウ</t>
    </rPh>
    <rPh sb="20" eb="22">
      <t>ソクシン</t>
    </rPh>
    <rPh sb="22" eb="24">
      <t>ジギョウ</t>
    </rPh>
    <phoneticPr fontId="13"/>
  </si>
  <si>
    <t>省エネルギー投資促進に向けた支援補助金（住宅・ビルの革新的省エネルギー技術導入促進事業）（ネット・ゼロ・エネルギー・ビル実証事業）交付規程（以下「交付規程」という。）第４条の規定に基づき、下記のとおり経済産業省からの省エネルギー投資促進に向けた支援補助金交付要綱第３条に基づく国庫補助金の交付を申請します。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13"/>
  </si>
  <si>
    <t>補助金に係る工事の完了予定日及び工事代金の支払完了予定日が事業期間内であることを了承している。</t>
    <rPh sb="14" eb="15">
      <t>オヨ</t>
    </rPh>
    <rPh sb="40" eb="42">
      <t>リョウショウ</t>
    </rPh>
    <phoneticPr fontId="48"/>
  </si>
  <si>
    <t>提出ファイル形式、書式等の確認</t>
    <rPh sb="0" eb="2">
      <t>テイシュツ</t>
    </rPh>
    <rPh sb="11" eb="12">
      <t>トウ</t>
    </rPh>
    <rPh sb="13" eb="15">
      <t>カクニン</t>
    </rPh>
    <phoneticPr fontId="13"/>
  </si>
  <si>
    <t>インデックス名</t>
    <rPh sb="6" eb="7">
      <t>メイ</t>
    </rPh>
    <phoneticPr fontId="13"/>
  </si>
  <si>
    <t>インデックス内の書類が提出書類に該当しない場合、「該当なし」である旨を示したページを綴じていますか</t>
    <rPh sb="6" eb="7">
      <t>ナイ</t>
    </rPh>
    <rPh sb="8" eb="10">
      <t>ショルイ</t>
    </rPh>
    <rPh sb="11" eb="13">
      <t>テイシュツ</t>
    </rPh>
    <rPh sb="13" eb="15">
      <t>ショルイ</t>
    </rPh>
    <rPh sb="16" eb="18">
      <t>ガイトウ</t>
    </rPh>
    <rPh sb="21" eb="23">
      <t>バアイ</t>
    </rPh>
    <rPh sb="25" eb="27">
      <t>ガイトウ</t>
    </rPh>
    <rPh sb="33" eb="34">
      <t>ムネ</t>
    </rPh>
    <rPh sb="35" eb="36">
      <t>シメ</t>
    </rPh>
    <rPh sb="42" eb="43">
      <t>ト</t>
    </rPh>
    <phoneticPr fontId="13"/>
  </si>
  <si>
    <t>申請者自身で提出書類の確認を行い、申請者確認欄にチェックを入れた提出書類チェックシートをファイリングしていますか</t>
    <rPh sb="0" eb="3">
      <t>シンセイシャ</t>
    </rPh>
    <rPh sb="3" eb="5">
      <t>ジシン</t>
    </rPh>
    <rPh sb="6" eb="8">
      <t>テイシュツ</t>
    </rPh>
    <rPh sb="8" eb="10">
      <t>ショルイ</t>
    </rPh>
    <rPh sb="11" eb="13">
      <t>カクニン</t>
    </rPh>
    <rPh sb="14" eb="15">
      <t>オコナ</t>
    </rPh>
    <rPh sb="29" eb="30">
      <t>イ</t>
    </rPh>
    <phoneticPr fontId="13"/>
  </si>
  <si>
    <t>公募期間内の日付を記入していますか（入力シートから自動反映）</t>
    <rPh sb="9" eb="11">
      <t>キニュウ</t>
    </rPh>
    <rPh sb="18" eb="20">
      <t>ニュウリョク</t>
    </rPh>
    <rPh sb="25" eb="27">
      <t>ジドウ</t>
    </rPh>
    <rPh sb="27" eb="29">
      <t>ハンエイ</t>
    </rPh>
    <phoneticPr fontId="13"/>
  </si>
  <si>
    <t>共同申請の場合、全ての申請者情報を記入していますか（入力シートから自動反映）</t>
    <rPh sb="0" eb="2">
      <t>キョウドウ</t>
    </rPh>
    <rPh sb="2" eb="4">
      <t>シンセイ</t>
    </rPh>
    <rPh sb="5" eb="7">
      <t>バアイ</t>
    </rPh>
    <rPh sb="8" eb="9">
      <t>スベ</t>
    </rPh>
    <rPh sb="11" eb="14">
      <t>シンセイシャ</t>
    </rPh>
    <rPh sb="14" eb="16">
      <t>ジョウホウ</t>
    </rPh>
    <rPh sb="17" eb="19">
      <t>キニュウ</t>
    </rPh>
    <phoneticPr fontId="13"/>
  </si>
  <si>
    <t>申請者の名称を記入していますか（入力シートから自動反映）</t>
    <rPh sb="4" eb="6">
      <t>メイショウ</t>
    </rPh>
    <rPh sb="7" eb="9">
      <t>キニュウ</t>
    </rPh>
    <phoneticPr fontId="13"/>
  </si>
  <si>
    <t>申請者の代表者役職・氏名を記入していますか（入力シートから自動反映）</t>
    <rPh sb="4" eb="7">
      <t>ダイヒョウシャ</t>
    </rPh>
    <rPh sb="7" eb="9">
      <t>ヤクショク</t>
    </rPh>
    <rPh sb="10" eb="12">
      <t>シメイ</t>
    </rPh>
    <rPh sb="13" eb="15">
      <t>キニュウ</t>
    </rPh>
    <phoneticPr fontId="13"/>
  </si>
  <si>
    <t>建物名称を付ける等、25字以内で分かりやすく事業を特定できる名称にしていますか(仮称等の表現は不可)（入力シートから自動反映）</t>
    <rPh sb="0" eb="2">
      <t>タテモノ</t>
    </rPh>
    <rPh sb="2" eb="4">
      <t>メイショウ</t>
    </rPh>
    <rPh sb="5" eb="6">
      <t>ツ</t>
    </rPh>
    <rPh sb="8" eb="9">
      <t>トウ</t>
    </rPh>
    <rPh sb="16" eb="17">
      <t>ワ</t>
    </rPh>
    <rPh sb="22" eb="24">
      <t>ジギョウ</t>
    </rPh>
    <rPh sb="25" eb="27">
      <t>トクテイ</t>
    </rPh>
    <rPh sb="30" eb="32">
      <t>メイショウ</t>
    </rPh>
    <phoneticPr fontId="13"/>
  </si>
  <si>
    <t>ＥＳＣＯ事業の場合は、「ＥＳＣＯ」の文字を入れていますか</t>
    <rPh sb="7" eb="9">
      <t>バアイ</t>
    </rPh>
    <phoneticPr fontId="13"/>
  </si>
  <si>
    <t>補助事業の目的を記入していますか</t>
    <rPh sb="8" eb="10">
      <t>キニュウ</t>
    </rPh>
    <phoneticPr fontId="13"/>
  </si>
  <si>
    <t>最終事業完了予定日</t>
    <rPh sb="0" eb="2">
      <t>サイシュウ</t>
    </rPh>
    <rPh sb="2" eb="4">
      <t>ジギョウ</t>
    </rPh>
    <rPh sb="4" eb="6">
      <t>カンリョウ</t>
    </rPh>
    <rPh sb="6" eb="8">
      <t>ヨテイ</t>
    </rPh>
    <rPh sb="8" eb="9">
      <t>ヒ</t>
    </rPh>
    <phoneticPr fontId="13"/>
  </si>
  <si>
    <t>交付申請書_様式第１（１／２）に記入した申請者と一致していますか（入力シートから自動反映）</t>
    <rPh sb="0" eb="2">
      <t>コウフ</t>
    </rPh>
    <rPh sb="2" eb="5">
      <t>シンセイショ</t>
    </rPh>
    <rPh sb="6" eb="8">
      <t>ヨウシキ</t>
    </rPh>
    <rPh sb="8" eb="9">
      <t>ダイ</t>
    </rPh>
    <rPh sb="16" eb="18">
      <t>キニュウ</t>
    </rPh>
    <rPh sb="20" eb="23">
      <t>シンセイシャ</t>
    </rPh>
    <rPh sb="24" eb="26">
      <t>イッチ</t>
    </rPh>
    <phoneticPr fontId="13"/>
  </si>
  <si>
    <t>「⑥事業実績」の財務諸表・決算短信等の金額と整合がとれていますか</t>
    <rPh sb="8" eb="10">
      <t>ザイム</t>
    </rPh>
    <rPh sb="10" eb="12">
      <t>ショヒョウ</t>
    </rPh>
    <rPh sb="13" eb="15">
      <t>ケッサン</t>
    </rPh>
    <rPh sb="15" eb="17">
      <t>タンシン</t>
    </rPh>
    <rPh sb="17" eb="18">
      <t>トウ</t>
    </rPh>
    <rPh sb="19" eb="21">
      <t>キンガク</t>
    </rPh>
    <rPh sb="22" eb="24">
      <t>セイゴウ</t>
    </rPh>
    <phoneticPr fontId="13"/>
  </si>
  <si>
    <t>補助事業の遂行に係わる融資計画の有無、融資計画がある場合は融資契約予定時期を記入していますか</t>
    <rPh sb="16" eb="18">
      <t>ウム</t>
    </rPh>
    <rPh sb="19" eb="21">
      <t>ユウシ</t>
    </rPh>
    <rPh sb="21" eb="23">
      <t>ケイカク</t>
    </rPh>
    <rPh sb="26" eb="28">
      <t>バアイ</t>
    </rPh>
    <rPh sb="29" eb="31">
      <t>ユウシ</t>
    </rPh>
    <rPh sb="31" eb="33">
      <t>ケイヤク</t>
    </rPh>
    <rPh sb="33" eb="35">
      <t>ヨテイ</t>
    </rPh>
    <rPh sb="35" eb="37">
      <t>ジキ</t>
    </rPh>
    <rPh sb="38" eb="40">
      <t>キニュウ</t>
    </rPh>
    <phoneticPr fontId="13"/>
  </si>
  <si>
    <t>補助事業を実施する年度ごとにスケジュールを作成していますか</t>
    <rPh sb="0" eb="2">
      <t>ホジョ</t>
    </rPh>
    <rPh sb="2" eb="4">
      <t>ジギョウ</t>
    </rPh>
    <rPh sb="5" eb="7">
      <t>ジッシ</t>
    </rPh>
    <rPh sb="9" eb="11">
      <t>ネンド</t>
    </rPh>
    <rPh sb="21" eb="23">
      <t>サクセイ</t>
    </rPh>
    <phoneticPr fontId="13"/>
  </si>
  <si>
    <t>補助事業名・補助事業者名を記入していますか（入力シートから自動反映）</t>
    <rPh sb="13" eb="15">
      <t>キニュウ</t>
    </rPh>
    <phoneticPr fontId="13"/>
  </si>
  <si>
    <t>システム全体の概要図・BEMSの系統がわかる図を記入していますか</t>
    <rPh sb="24" eb="26">
      <t>キニュウ</t>
    </rPh>
    <phoneticPr fontId="13"/>
  </si>
  <si>
    <t>「４．概略予算書（全体）（１年目）（２年目）（３年目）」それぞれの金額と整合がとれていますか</t>
    <rPh sb="3" eb="5">
      <t>ガイリャク</t>
    </rPh>
    <rPh sb="5" eb="8">
      <t>ヨサンショ</t>
    </rPh>
    <rPh sb="9" eb="11">
      <t>ゼンタイ</t>
    </rPh>
    <rPh sb="14" eb="16">
      <t>ネンメ</t>
    </rPh>
    <rPh sb="19" eb="21">
      <t>ネンメ</t>
    </rPh>
    <rPh sb="24" eb="26">
      <t>ネンメ</t>
    </rPh>
    <rPh sb="33" eb="35">
      <t>キンガク</t>
    </rPh>
    <rPh sb="36" eb="38">
      <t>セイゴウ</t>
    </rPh>
    <phoneticPr fontId="13"/>
  </si>
  <si>
    <t>設備費・工事費はシステムごとに記入していますか</t>
    <rPh sb="0" eb="2">
      <t>セツビ</t>
    </rPh>
    <rPh sb="2" eb="3">
      <t>ヒ</t>
    </rPh>
    <rPh sb="4" eb="6">
      <t>コウジ</t>
    </rPh>
    <rPh sb="6" eb="7">
      <t>ヒ</t>
    </rPh>
    <rPh sb="15" eb="17">
      <t>キニュウ</t>
    </rPh>
    <phoneticPr fontId="13"/>
  </si>
  <si>
    <t xml:space="preserve">補助対象設備を実施年度ごとに色分けして示してしていますか
1年目（単年度事業）：赤、2年目：青、3年目：緑 </t>
    <rPh sb="4" eb="6">
      <t>セツビ</t>
    </rPh>
    <rPh sb="7" eb="9">
      <t>ジッシ</t>
    </rPh>
    <rPh sb="9" eb="11">
      <t>ネンド</t>
    </rPh>
    <rPh sb="14" eb="16">
      <t>イロワ</t>
    </rPh>
    <rPh sb="19" eb="20">
      <t>シメ</t>
    </rPh>
    <rPh sb="33" eb="36">
      <t>タンネンド</t>
    </rPh>
    <rPh sb="36" eb="38">
      <t>ジギョウ</t>
    </rPh>
    <phoneticPr fontId="13"/>
  </si>
  <si>
    <t xml:space="preserve">補助対象設備を実施年度ごとに色分けして示してしていますか
1年目（単年度事業）：赤、2年目：青、3年目：緑 </t>
    <rPh sb="0" eb="2">
      <t>ホジョ</t>
    </rPh>
    <rPh sb="2" eb="4">
      <t>タイショウ</t>
    </rPh>
    <rPh sb="4" eb="6">
      <t>セツビ</t>
    </rPh>
    <rPh sb="7" eb="9">
      <t>ジッシ</t>
    </rPh>
    <rPh sb="9" eb="11">
      <t>ネンド</t>
    </rPh>
    <rPh sb="14" eb="16">
      <t>イロワ</t>
    </rPh>
    <rPh sb="19" eb="20">
      <t>シメ</t>
    </rPh>
    <rPh sb="30" eb="32">
      <t>ネンメ</t>
    </rPh>
    <rPh sb="33" eb="36">
      <t>タンネンド</t>
    </rPh>
    <rPh sb="36" eb="38">
      <t>ジギョウ</t>
    </rPh>
    <rPh sb="40" eb="41">
      <t>アカ</t>
    </rPh>
    <rPh sb="43" eb="45">
      <t>ネンメ</t>
    </rPh>
    <rPh sb="46" eb="47">
      <t>アオ</t>
    </rPh>
    <rPh sb="49" eb="51">
      <t>ネンメ</t>
    </rPh>
    <rPh sb="52" eb="53">
      <t>ミドリ</t>
    </rPh>
    <phoneticPr fontId="13"/>
  </si>
  <si>
    <t>凡例等を用いてわかりやすく記入していますか</t>
    <rPh sb="0" eb="1">
      <t>ボン</t>
    </rPh>
    <rPh sb="1" eb="2">
      <t>レイ</t>
    </rPh>
    <rPh sb="2" eb="3">
      <t>トウ</t>
    </rPh>
    <rPh sb="4" eb="5">
      <t>モチ</t>
    </rPh>
    <rPh sb="13" eb="15">
      <t>キニュウ</t>
    </rPh>
    <phoneticPr fontId="13"/>
  </si>
  <si>
    <t>計量区分ごとに計量メータが設置されていますか</t>
    <rPh sb="0" eb="2">
      <t>ケイリョウ</t>
    </rPh>
    <rPh sb="2" eb="4">
      <t>クブン</t>
    </rPh>
    <rPh sb="7" eb="9">
      <t>ケイリョウ</t>
    </rPh>
    <rPh sb="13" eb="15">
      <t>セッチ</t>
    </rPh>
    <phoneticPr fontId="13"/>
  </si>
  <si>
    <t>会社概要書(会社案内等)を添付していますか</t>
    <rPh sb="0" eb="2">
      <t>カイシャ</t>
    </rPh>
    <rPh sb="2" eb="4">
      <t>ガイヨウ</t>
    </rPh>
    <rPh sb="4" eb="5">
      <t>ショ</t>
    </rPh>
    <rPh sb="6" eb="8">
      <t>カイシャ</t>
    </rPh>
    <rPh sb="8" eb="10">
      <t>アンナイ</t>
    </rPh>
    <rPh sb="10" eb="11">
      <t>トウ</t>
    </rPh>
    <rPh sb="13" eb="15">
      <t>テンプ</t>
    </rPh>
    <phoneticPr fontId="13"/>
  </si>
  <si>
    <t>個人の場合</t>
    <rPh sb="0" eb="2">
      <t>コジン</t>
    </rPh>
    <rPh sb="3" eb="5">
      <t>バアイ</t>
    </rPh>
    <phoneticPr fontId="13"/>
  </si>
  <si>
    <t>直近3年分の「確定申告書」の写し※を添付していますか
　※個人番号欄は判読できないように黒塗りにすること</t>
    <rPh sb="0" eb="2">
      <t>チョッキン</t>
    </rPh>
    <rPh sb="3" eb="5">
      <t>ネンブン</t>
    </rPh>
    <rPh sb="7" eb="9">
      <t>カクテイ</t>
    </rPh>
    <rPh sb="9" eb="11">
      <t>シンコク</t>
    </rPh>
    <rPh sb="11" eb="12">
      <t>ショ</t>
    </rPh>
    <rPh sb="35" eb="37">
      <t>ハンドク</t>
    </rPh>
    <phoneticPr fontId="13"/>
  </si>
  <si>
    <t>発行から3カ月以内の「印鑑登録証明書」の写しを添付していますか</t>
    <rPh sb="6" eb="7">
      <t>ゲツ</t>
    </rPh>
    <rPh sb="7" eb="9">
      <t>イナイ</t>
    </rPh>
    <rPh sb="11" eb="13">
      <t>インカン</t>
    </rPh>
    <rPh sb="13" eb="15">
      <t>トウロク</t>
    </rPh>
    <rPh sb="15" eb="17">
      <t>ショウメイ</t>
    </rPh>
    <rPh sb="17" eb="18">
      <t>ショ</t>
    </rPh>
    <rPh sb="20" eb="21">
      <t>ウツ</t>
    </rPh>
    <rPh sb="23" eb="25">
      <t>テンプ</t>
    </rPh>
    <phoneticPr fontId="13"/>
  </si>
  <si>
    <t>建築物の住所、最寄駅からのアクセス、方位、道路及び目標となる建築物を明記していますか(地図はインターネットからの印刷でも可)</t>
    <rPh sb="0" eb="3">
      <t>ケンチクブツ</t>
    </rPh>
    <rPh sb="4" eb="6">
      <t>ジュウショ</t>
    </rPh>
    <rPh sb="7" eb="9">
      <t>モヨリ</t>
    </rPh>
    <rPh sb="9" eb="10">
      <t>エキ</t>
    </rPh>
    <rPh sb="18" eb="20">
      <t>ホウイ</t>
    </rPh>
    <rPh sb="21" eb="23">
      <t>ドウロ</t>
    </rPh>
    <rPh sb="23" eb="24">
      <t>オヨ</t>
    </rPh>
    <rPh sb="25" eb="27">
      <t>モクヒョウ</t>
    </rPh>
    <rPh sb="30" eb="33">
      <t>ケンチクブツ</t>
    </rPh>
    <rPh sb="34" eb="36">
      <t>メイキ</t>
    </rPh>
    <rPh sb="43" eb="45">
      <t>チズ</t>
    </rPh>
    <rPh sb="56" eb="58">
      <t>インサツ</t>
    </rPh>
    <rPh sb="60" eb="61">
      <t>カ</t>
    </rPh>
    <phoneticPr fontId="13"/>
  </si>
  <si>
    <t>以下、次の形式で出力する</t>
    <rPh sb="0" eb="2">
      <t>イカ</t>
    </rPh>
    <rPh sb="3" eb="4">
      <t>ツギ</t>
    </rPh>
    <rPh sb="5" eb="7">
      <t>ケイシキ</t>
    </rPh>
    <rPh sb="8" eb="10">
      <t>シュツリョク</t>
    </rPh>
    <phoneticPr fontId="13"/>
  </si>
  <si>
    <t>設備・工事等のシステムごとに記載した概略予算書（内訳）を添付していますか</t>
    <rPh sb="0" eb="2">
      <t>セツビ</t>
    </rPh>
    <rPh sb="24" eb="26">
      <t>ウチワケ</t>
    </rPh>
    <rPh sb="28" eb="30">
      <t>テンプ</t>
    </rPh>
    <phoneticPr fontId="13"/>
  </si>
  <si>
    <t>主要設備・工事の参考見積書を添付していますか</t>
    <rPh sb="2" eb="4">
      <t>セツビ</t>
    </rPh>
    <phoneticPr fontId="13"/>
  </si>
  <si>
    <t>作成した「交付申請書様式」と「⑭Ｗｅｂ計算入力シート」のExcelデータを収録していますか</t>
    <rPh sb="5" eb="7">
      <t>コウフ</t>
    </rPh>
    <rPh sb="7" eb="10">
      <t>シンセイショ</t>
    </rPh>
    <phoneticPr fontId="13"/>
  </si>
  <si>
    <t>（１）事業実施予定年月日</t>
    <rPh sb="3" eb="5">
      <t>ジギョウ</t>
    </rPh>
    <rPh sb="5" eb="7">
      <t>ジッシ</t>
    </rPh>
    <rPh sb="7" eb="9">
      <t>ヨテイ</t>
    </rPh>
    <rPh sb="9" eb="12">
      <t>ネンガッピ</t>
    </rPh>
    <phoneticPr fontId="13"/>
  </si>
  <si>
    <t>当該年度事業完了日、最終年度事業完了日は「②交付申請書_様式第１（２／２）」６．補助事業の開始及び完了予定日と一致していますか</t>
    <rPh sb="0" eb="2">
      <t>トウガイ</t>
    </rPh>
    <rPh sb="2" eb="4">
      <t>ネンド</t>
    </rPh>
    <rPh sb="4" eb="6">
      <t>ジギョウ</t>
    </rPh>
    <rPh sb="6" eb="9">
      <t>カンリョウビ</t>
    </rPh>
    <rPh sb="10" eb="12">
      <t>サイシュウ</t>
    </rPh>
    <rPh sb="12" eb="14">
      <t>ネンド</t>
    </rPh>
    <rPh sb="14" eb="16">
      <t>ジギョウ</t>
    </rPh>
    <rPh sb="16" eb="19">
      <t>カンリョウビ</t>
    </rPh>
    <rPh sb="22" eb="24">
      <t>コウフ</t>
    </rPh>
    <rPh sb="24" eb="27">
      <t>シンセイショ</t>
    </rPh>
    <rPh sb="55" eb="57">
      <t>イッチ</t>
    </rPh>
    <phoneticPr fontId="13"/>
  </si>
  <si>
    <t>住所・電話番号・携帯電話番号・E-MAILは、ＳＩＩからの問合せ等に速やかに応じることができる連絡先を記入していますか</t>
    <rPh sb="0" eb="2">
      <t>ジュウショ</t>
    </rPh>
    <rPh sb="3" eb="5">
      <t>デンワ</t>
    </rPh>
    <rPh sb="5" eb="7">
      <t>バンゴウ</t>
    </rPh>
    <rPh sb="8" eb="10">
      <t>ケイタイ</t>
    </rPh>
    <rPh sb="10" eb="12">
      <t>デンワ</t>
    </rPh>
    <rPh sb="12" eb="14">
      <t>バンゴウ</t>
    </rPh>
    <rPh sb="29" eb="31">
      <t>トイアワ</t>
    </rPh>
    <rPh sb="32" eb="33">
      <t>トウ</t>
    </rPh>
    <rPh sb="34" eb="35">
      <t>スミ</t>
    </rPh>
    <rPh sb="38" eb="39">
      <t>オウ</t>
    </rPh>
    <rPh sb="47" eb="49">
      <t>レンラク</t>
    </rPh>
    <rPh sb="49" eb="50">
      <t>サキ</t>
    </rPh>
    <rPh sb="51" eb="53">
      <t>キニュウ</t>
    </rPh>
    <phoneticPr fontId="13"/>
  </si>
  <si>
    <t>当該年度の補助対象工事に関する全ての支払い完了日</t>
    <phoneticPr fontId="13"/>
  </si>
  <si>
    <t>当該年度の補助対象工事に
関する全ての支払い完了日</t>
    <rPh sb="0" eb="2">
      <t>トウガイ</t>
    </rPh>
    <rPh sb="2" eb="4">
      <t>ネンド</t>
    </rPh>
    <rPh sb="5" eb="7">
      <t>ホジョ</t>
    </rPh>
    <rPh sb="7" eb="9">
      <t>タイショウ</t>
    </rPh>
    <rPh sb="9" eb="11">
      <t>コウジ</t>
    </rPh>
    <rPh sb="16" eb="17">
      <t>スベ</t>
    </rPh>
    <rPh sb="19" eb="21">
      <t>シハライ</t>
    </rPh>
    <rPh sb="22" eb="24">
      <t>カンリョウ</t>
    </rPh>
    <rPh sb="24" eb="25">
      <t>ビ</t>
    </rPh>
    <phoneticPr fontId="13"/>
  </si>
  <si>
    <t>省エネルギー性能評価認証取得日、ＺＥＢリーディング・オーナー登録日、当該年度の補助対象工事に関する全ての支払い完了日の予定年月日を記入していますか</t>
    <rPh sb="59" eb="61">
      <t>ヨテイ</t>
    </rPh>
    <rPh sb="61" eb="64">
      <t>ネンガッピ</t>
    </rPh>
    <rPh sb="65" eb="67">
      <t>キニュウ</t>
    </rPh>
    <phoneticPr fontId="13"/>
  </si>
  <si>
    <t>建築工事契約日、着工日、竣工日、補助対象工事契約日の予定年月日を記入していますか</t>
    <rPh sb="0" eb="2">
      <t>ケンチク</t>
    </rPh>
    <rPh sb="2" eb="4">
      <t>コウジ</t>
    </rPh>
    <rPh sb="4" eb="6">
      <t>ケイヤク</t>
    </rPh>
    <rPh sb="6" eb="7">
      <t>ビ</t>
    </rPh>
    <rPh sb="8" eb="10">
      <t>チャッコウ</t>
    </rPh>
    <rPh sb="10" eb="11">
      <t>ビ</t>
    </rPh>
    <rPh sb="12" eb="14">
      <t>シュンコウ</t>
    </rPh>
    <rPh sb="14" eb="15">
      <t>ビ</t>
    </rPh>
    <rPh sb="16" eb="18">
      <t>ホジョ</t>
    </rPh>
    <rPh sb="18" eb="20">
      <t>タイショウ</t>
    </rPh>
    <rPh sb="20" eb="22">
      <t>コウジ</t>
    </rPh>
    <rPh sb="22" eb="24">
      <t>ケイヤク</t>
    </rPh>
    <rPh sb="24" eb="25">
      <t>ビ</t>
    </rPh>
    <rPh sb="26" eb="28">
      <t>ヨテイ</t>
    </rPh>
    <rPh sb="28" eb="31">
      <t>ネンガッピ</t>
    </rPh>
    <rPh sb="32" eb="34">
      <t>キニュウ</t>
    </rPh>
    <phoneticPr fontId="13"/>
  </si>
  <si>
    <t>共同申請の場合、申請者間の関係を明記していますか</t>
    <rPh sb="0" eb="2">
      <t>キョウドウ</t>
    </rPh>
    <rPh sb="2" eb="4">
      <t>シンセイ</t>
    </rPh>
    <phoneticPr fontId="13"/>
  </si>
  <si>
    <t>　役員名簿については、氏名カナ（全角、姓と名の間を全角で１マス空け）、氏名漢字（全角、姓と名の間を全角で１マス空け）、生年月日（全角で大正はＴ、昭和はＳ、平成はＨ、数字は２桁全角）、性別（全角で男性はＭ、女性はＦ）、会社名及び役職名を記入する。
　また、外国人については、氏名漢字欄は商業登記簿に記載のとおりに記入し、氏名カナ欄はカナ読みを記入すること。</t>
    <rPh sb="117" eb="119">
      <t>キニュウ</t>
    </rPh>
    <rPh sb="142" eb="144">
      <t>ショウギョウ</t>
    </rPh>
    <rPh sb="144" eb="147">
      <t>トウキボ</t>
    </rPh>
    <rPh sb="148" eb="150">
      <t>キサイ</t>
    </rPh>
    <rPh sb="155" eb="157">
      <t>キニュウ</t>
    </rPh>
    <rPh sb="159" eb="161">
      <t>シメイ</t>
    </rPh>
    <rPh sb="163" eb="164">
      <t>ラン</t>
    </rPh>
    <rPh sb="167" eb="168">
      <t>ヨ</t>
    </rPh>
    <rPh sb="170" eb="172">
      <t>キニュウ</t>
    </rPh>
    <phoneticPr fontId="13"/>
  </si>
  <si>
    <t>□</t>
    <phoneticPr fontId="13"/>
  </si>
  <si>
    <r>
      <t>建築物省エネ法第７条に基づく省エネルギー性能表示（ＢＥＬＳ等、第三者認証を受けているものに限る）に.より</t>
    </r>
    <r>
      <rPr>
        <i/>
        <sz val="9"/>
        <rFont val="ＭＳ Ｐ明朝"/>
        <family val="1"/>
        <charset val="128"/>
      </rPr>
      <t xml:space="preserve"> 『ＺＥＢ』</t>
    </r>
    <r>
      <rPr>
        <sz val="9"/>
        <rFont val="ＭＳ Ｐ明朝"/>
        <family val="1"/>
        <charset val="128"/>
      </rPr>
      <t xml:space="preserve">、
</t>
    </r>
    <r>
      <rPr>
        <i/>
        <sz val="9"/>
        <rFont val="ＭＳ Ｐ明朝"/>
        <family val="1"/>
        <charset val="128"/>
      </rPr>
      <t>Ｎｅａｒｌｙ ＺＥＢ</t>
    </r>
    <r>
      <rPr>
        <sz val="9"/>
        <rFont val="ＭＳ Ｐ明朝"/>
        <family val="1"/>
        <charset val="128"/>
      </rPr>
      <t>、</t>
    </r>
    <r>
      <rPr>
        <i/>
        <sz val="9"/>
        <rFont val="ＭＳ Ｐ明朝"/>
        <family val="1"/>
        <charset val="128"/>
      </rPr>
      <t>ＺＥＢ Ｒｅａｄｙ</t>
    </r>
    <r>
      <rPr>
        <sz val="9"/>
        <rFont val="ＭＳ Ｐ明朝"/>
        <family val="1"/>
        <charset val="128"/>
      </rPr>
      <t xml:space="preserve"> いずれかの省エネルギー性能評価の認証を、本事業の事業完了までに受けることを了承している。</t>
    </r>
    <rPh sb="118" eb="120">
      <t>リョウショウ</t>
    </rPh>
    <phoneticPr fontId="48"/>
  </si>
  <si>
    <t>補助事業として採択された後、補助事業者（共同申請の場合は建築主）は、本事業の事業完了までに「ＺＥＢリーディング・オーナー」に登録完了することを了承している。</t>
    <rPh sb="71" eb="73">
      <t>リョウショウ</t>
    </rPh>
    <phoneticPr fontId="13"/>
  </si>
  <si>
    <t>補助対象となる設備等には財産処分の制限期間があり(交付規程第２１条２項)、制限期間内に処分（売却、譲渡、交換、
貸与、廃棄、担保提供）を行う場合は、あらかじめ財産処分承認申請書をＳＩＩに提出しその承認を受けなければならず、万一、未承認のまま財産処分が行われた場合、交付決定を取り消し、補助金の返還(交付規程第２０条３項)となる可能性があることを了承している。</t>
    <rPh sb="0" eb="2">
      <t>ホジョ</t>
    </rPh>
    <rPh sb="2" eb="4">
      <t>タイショウ</t>
    </rPh>
    <rPh sb="7" eb="9">
      <t>セツビ</t>
    </rPh>
    <rPh sb="25" eb="27">
      <t>コウフ</t>
    </rPh>
    <rPh sb="27" eb="29">
      <t>キテイ</t>
    </rPh>
    <rPh sb="29" eb="30">
      <t>ダイ</t>
    </rPh>
    <rPh sb="32" eb="33">
      <t>ジョウ</t>
    </rPh>
    <rPh sb="34" eb="35">
      <t>コウ</t>
    </rPh>
    <rPh sb="59" eb="61">
      <t>ハイキ</t>
    </rPh>
    <rPh sb="68" eb="69">
      <t>オコナ</t>
    </rPh>
    <rPh sb="156" eb="157">
      <t>ジョウ</t>
    </rPh>
    <rPh sb="158" eb="159">
      <t>コウ</t>
    </rPh>
    <rPh sb="172" eb="174">
      <t>リョウショウ</t>
    </rPh>
    <phoneticPr fontId="48"/>
  </si>
  <si>
    <t>翌年度以後において公募予算額を超える申請があった場合等には、補助金額が減額される（状況によっては交付決定されない）場合がある。その場合でも、原則、竣工まで事業を継続すること、及び、途中で事業を中止した場合には、原則として既に交付した補助金の返還が必要となる場合があることを了承している。</t>
    <rPh sb="57" eb="59">
      <t>バアイ</t>
    </rPh>
    <rPh sb="87" eb="88">
      <t>オヨ</t>
    </rPh>
    <rPh sb="128" eb="130">
      <t>バアイ</t>
    </rPh>
    <rPh sb="136" eb="138">
      <t>リョウショウ</t>
    </rPh>
    <phoneticPr fontId="13"/>
  </si>
  <si>
    <t xml:space="preserve"> </t>
    <phoneticPr fontId="13"/>
  </si>
  <si>
    <t>申請者確認欄</t>
    <rPh sb="0" eb="3">
      <t>シンセイシャ</t>
    </rPh>
    <rPh sb="3" eb="5">
      <t>カクニン</t>
    </rPh>
    <rPh sb="5" eb="6">
      <t>ラン</t>
    </rPh>
    <phoneticPr fontId="13"/>
  </si>
  <si>
    <t>区分所有者及び議決権の各4分の3以上の賛成が必要</t>
    <rPh sb="5" eb="6">
      <t>オヨ</t>
    </rPh>
    <rPh sb="11" eb="12">
      <t>カク</t>
    </rPh>
    <rPh sb="22" eb="24">
      <t>ヒツヨウ</t>
    </rPh>
    <phoneticPr fontId="13"/>
  </si>
  <si>
    <t>２．事業計画概要</t>
    <rPh sb="4" eb="6">
      <t>ケイカク</t>
    </rPh>
    <rPh sb="6" eb="8">
      <t>ガイヨウ</t>
    </rPh>
    <phoneticPr fontId="48"/>
  </si>
  <si>
    <t>４．概略予算書（まとめ）</t>
    <rPh sb="2" eb="4">
      <t>ガイリャク</t>
    </rPh>
    <rPh sb="4" eb="7">
      <t>ヨサンショ</t>
    </rPh>
    <phoneticPr fontId="48"/>
  </si>
  <si>
    <t>個人の場合は印鑑登録証明書の写しを提出</t>
    <rPh sb="14" eb="15">
      <t>ウツ</t>
    </rPh>
    <phoneticPr fontId="13"/>
  </si>
  <si>
    <r>
      <rPr>
        <sz val="9"/>
        <color theme="0"/>
        <rFont val="ＭＳ Ｐ明朝"/>
        <family val="1"/>
        <charset val="128"/>
      </rPr>
      <t>※</t>
    </r>
    <r>
      <rPr>
        <sz val="9"/>
        <color theme="1"/>
        <rFont val="ＭＳ Ｐ明朝"/>
        <family val="1"/>
        <charset val="128"/>
      </rPr>
      <t>（個人番号の記載がある書類が送付された場合は、ＳＩＩにて黒塗り等の処理を行う）</t>
    </r>
    <rPh sb="2" eb="4">
      <t>コジン</t>
    </rPh>
    <rPh sb="4" eb="6">
      <t>バンゴウ</t>
    </rPh>
    <rPh sb="7" eb="9">
      <t>キサイ</t>
    </rPh>
    <rPh sb="12" eb="14">
      <t>ショルイ</t>
    </rPh>
    <rPh sb="15" eb="17">
      <t>ソウフ</t>
    </rPh>
    <rPh sb="20" eb="22">
      <t>バアイ</t>
    </rPh>
    <rPh sb="29" eb="31">
      <t>クロヌ</t>
    </rPh>
    <rPh sb="32" eb="33">
      <t>トウ</t>
    </rPh>
    <rPh sb="34" eb="36">
      <t>ショリ</t>
    </rPh>
    <rPh sb="37" eb="38">
      <t>オコナ</t>
    </rPh>
    <phoneticPr fontId="13"/>
  </si>
  <si>
    <t>※ 個人番号欄（マイナンバー）が判読できないように黒塗りした上で提出すること</t>
    <rPh sb="2" eb="4">
      <t>コジン</t>
    </rPh>
    <rPh sb="4" eb="6">
      <t>バンゴウ</t>
    </rPh>
    <rPh sb="6" eb="7">
      <t>ラン</t>
    </rPh>
    <rPh sb="16" eb="18">
      <t>ハンドク</t>
    </rPh>
    <rPh sb="25" eb="27">
      <t>クロヌ</t>
    </rPh>
    <rPh sb="30" eb="31">
      <t>ウエ</t>
    </rPh>
    <rPh sb="32" eb="34">
      <t>テイシュツ</t>
    </rPh>
    <phoneticPr fontId="13"/>
  </si>
  <si>
    <t>確認済証</t>
    <rPh sb="0" eb="2">
      <t>カクニン</t>
    </rPh>
    <rPh sb="2" eb="3">
      <t>スミ</t>
    </rPh>
    <rPh sb="3" eb="4">
      <t>ショウ</t>
    </rPh>
    <phoneticPr fontId="48"/>
  </si>
  <si>
    <t>現在事項証明書（土地）</t>
    <rPh sb="0" eb="2">
      <t>ゲンザイ</t>
    </rPh>
    <rPh sb="2" eb="4">
      <t>ジコウ</t>
    </rPh>
    <rPh sb="4" eb="7">
      <t>ショウメイショ</t>
    </rPh>
    <rPh sb="8" eb="10">
      <t>トチ</t>
    </rPh>
    <phoneticPr fontId="48"/>
  </si>
  <si>
    <t>交付申請書様式データ</t>
    <rPh sb="0" eb="2">
      <t>コウフ</t>
    </rPh>
    <rPh sb="2" eb="5">
      <t>シンセイショ</t>
    </rPh>
    <rPh sb="5" eb="7">
      <t>ヨウシキ</t>
    </rPh>
    <phoneticPr fontId="13"/>
  </si>
  <si>
    <t>CD-Rには補助事業の名称と申請者名を明記していますか</t>
    <rPh sb="6" eb="8">
      <t>ホジョ</t>
    </rPh>
    <rPh sb="8" eb="10">
      <t>ジギョウ</t>
    </rPh>
    <rPh sb="11" eb="13">
      <t>メイショウ</t>
    </rPh>
    <rPh sb="14" eb="17">
      <t>シンセイシャ</t>
    </rPh>
    <rPh sb="17" eb="18">
      <t>メイ</t>
    </rPh>
    <rPh sb="19" eb="21">
      <t>メイキ</t>
    </rPh>
    <phoneticPr fontId="13"/>
  </si>
  <si>
    <t>その他、必要に応じて事業の説明に必要な補足説明資料を添付していますか
（プロポーザル決定通知書等）</t>
    <rPh sb="2" eb="3">
      <t>タ</t>
    </rPh>
    <rPh sb="4" eb="6">
      <t>ヒツヨウ</t>
    </rPh>
    <rPh sb="7" eb="8">
      <t>オウ</t>
    </rPh>
    <rPh sb="10" eb="12">
      <t>ジギョウ</t>
    </rPh>
    <rPh sb="13" eb="15">
      <t>セツメイ</t>
    </rPh>
    <rPh sb="16" eb="18">
      <t>ヒツヨウ</t>
    </rPh>
    <rPh sb="19" eb="21">
      <t>ホソク</t>
    </rPh>
    <rPh sb="21" eb="23">
      <t>セツメイ</t>
    </rPh>
    <rPh sb="23" eb="25">
      <t>シリョウ</t>
    </rPh>
    <phoneticPr fontId="13"/>
  </si>
  <si>
    <t>申請書類一覧</t>
    <rPh sb="0" eb="2">
      <t>シンセイ</t>
    </rPh>
    <rPh sb="2" eb="4">
      <t>ショルイ</t>
    </rPh>
    <rPh sb="4" eb="6">
      <t>イチラン</t>
    </rPh>
    <phoneticPr fontId="13"/>
  </si>
  <si>
    <t>PAL*</t>
    <phoneticPr fontId="13"/>
  </si>
  <si>
    <t>PAL*基準値</t>
    <rPh sb="4" eb="6">
      <t>キジュン</t>
    </rPh>
    <rPh sb="6" eb="7">
      <t>チ</t>
    </rPh>
    <phoneticPr fontId="13"/>
  </si>
  <si>
    <t>PAL*設計値</t>
    <rPh sb="4" eb="6">
      <t>セッケイ</t>
    </rPh>
    <rPh sb="6" eb="7">
      <t>チ</t>
    </rPh>
    <phoneticPr fontId="13"/>
  </si>
  <si>
    <t>PVの使用方法</t>
    <rPh sb="3" eb="5">
      <t>シヨウ</t>
    </rPh>
    <rPh sb="5" eb="7">
      <t>ホウホウ</t>
    </rPh>
    <phoneticPr fontId="13"/>
  </si>
  <si>
    <r>
      <t>４．概略予算書（</t>
    </r>
    <r>
      <rPr>
        <b/>
        <sz val="14"/>
        <color rgb="FFFF0000"/>
        <rFont val="ＭＳ Ｐゴシック"/>
        <family val="3"/>
        <charset val="128"/>
      </rPr>
      <t>全体</t>
    </r>
    <r>
      <rPr>
        <b/>
        <sz val="14"/>
        <rFont val="ＭＳ Ｐゴシック"/>
        <family val="3"/>
        <charset val="128"/>
      </rPr>
      <t>）</t>
    </r>
    <rPh sb="2" eb="4">
      <t>ガイリャク</t>
    </rPh>
    <rPh sb="4" eb="7">
      <t>ヨサンショ</t>
    </rPh>
    <rPh sb="8" eb="10">
      <t>ゼンタイ</t>
    </rPh>
    <phoneticPr fontId="13"/>
  </si>
  <si>
    <r>
      <t>４．概略予算書（</t>
    </r>
    <r>
      <rPr>
        <b/>
        <sz val="14"/>
        <color rgb="FFFF0000"/>
        <rFont val="ＭＳ Ｐゴシック"/>
        <family val="3"/>
        <charset val="128"/>
      </rPr>
      <t>１年目</t>
    </r>
    <r>
      <rPr>
        <b/>
        <sz val="14"/>
        <rFont val="ＭＳ Ｐゴシック"/>
        <family val="3"/>
        <charset val="128"/>
      </rPr>
      <t>）</t>
    </r>
    <rPh sb="2" eb="4">
      <t>ガイリャク</t>
    </rPh>
    <rPh sb="4" eb="7">
      <t>ヨサンショ</t>
    </rPh>
    <rPh sb="9" eb="11">
      <t>ネンメ</t>
    </rPh>
    <phoneticPr fontId="13"/>
  </si>
  <si>
    <r>
      <t>４．概略予算書（</t>
    </r>
    <r>
      <rPr>
        <b/>
        <sz val="14"/>
        <color rgb="FFFF0000"/>
        <rFont val="ＭＳ Ｐゴシック"/>
        <family val="3"/>
        <charset val="128"/>
      </rPr>
      <t>２年目</t>
    </r>
    <r>
      <rPr>
        <b/>
        <sz val="14"/>
        <rFont val="ＭＳ Ｐゴシック"/>
        <family val="3"/>
        <charset val="128"/>
      </rPr>
      <t>）</t>
    </r>
    <rPh sb="2" eb="4">
      <t>ガイリャク</t>
    </rPh>
    <rPh sb="4" eb="7">
      <t>ヨサンショ</t>
    </rPh>
    <rPh sb="9" eb="11">
      <t>ネンメ</t>
    </rPh>
    <phoneticPr fontId="13"/>
  </si>
  <si>
    <r>
      <t>４．概略予算書（</t>
    </r>
    <r>
      <rPr>
        <b/>
        <sz val="14"/>
        <color rgb="FFFF0000"/>
        <rFont val="ＭＳ Ｐゴシック"/>
        <family val="3"/>
        <charset val="128"/>
      </rPr>
      <t>３年目</t>
    </r>
    <r>
      <rPr>
        <b/>
        <sz val="14"/>
        <rFont val="ＭＳ Ｐゴシック"/>
        <family val="3"/>
        <charset val="128"/>
      </rPr>
      <t>）</t>
    </r>
    <rPh sb="2" eb="4">
      <t>ガイリャク</t>
    </rPh>
    <rPh sb="4" eb="7">
      <t>ヨサンショ</t>
    </rPh>
    <rPh sb="9" eb="11">
      <t>ネンメ</t>
    </rPh>
    <phoneticPr fontId="13"/>
  </si>
  <si>
    <t>共同申請の場合は「申請者１」が補助金の支払いを受ける申請者となっていますか</t>
    <rPh sb="0" eb="2">
      <t>キョウドウ</t>
    </rPh>
    <rPh sb="2" eb="4">
      <t>シンセイ</t>
    </rPh>
    <rPh sb="5" eb="7">
      <t>バアイ</t>
    </rPh>
    <rPh sb="26" eb="29">
      <t>シンセイシャ</t>
    </rPh>
    <phoneticPr fontId="13"/>
  </si>
  <si>
    <t>ISO50001登録証</t>
    <rPh sb="8" eb="10">
      <t>トウロク</t>
    </rPh>
    <rPh sb="10" eb="11">
      <t>ショウ</t>
    </rPh>
    <phoneticPr fontId="13"/>
  </si>
  <si>
    <t>ISO50001</t>
    <phoneticPr fontId="13"/>
  </si>
  <si>
    <t>ISO14000
シリーズ</t>
    <phoneticPr fontId="13"/>
  </si>
  <si>
    <t>取得状況</t>
    <rPh sb="0" eb="2">
      <t>シュトク</t>
    </rPh>
    <rPh sb="2" eb="4">
      <t>ジョウキョウ</t>
    </rPh>
    <phoneticPr fontId="13"/>
  </si>
  <si>
    <t>取得済</t>
    <rPh sb="0" eb="2">
      <t>シュトク</t>
    </rPh>
    <rPh sb="2" eb="3">
      <t>ズ</t>
    </rPh>
    <phoneticPr fontId="13"/>
  </si>
  <si>
    <t>適用規格</t>
    <rPh sb="0" eb="2">
      <t>テキヨウ</t>
    </rPh>
    <rPh sb="2" eb="4">
      <t>キカク</t>
    </rPh>
    <phoneticPr fontId="13"/>
  </si>
  <si>
    <t>ISO50001</t>
    <phoneticPr fontId="13"/>
  </si>
  <si>
    <t>ISO14000シリーズ</t>
    <phoneticPr fontId="13"/>
  </si>
  <si>
    <t>➌ＺＥＢリーディング・オーナー</t>
    <phoneticPr fontId="13"/>
  </si>
  <si>
    <t>㎡</t>
    <phoneticPr fontId="13"/>
  </si>
  <si>
    <t>塔屋</t>
    <phoneticPr fontId="13"/>
  </si>
  <si>
    <t>ＥＳＣＯ／リースの契約予定</t>
    <rPh sb="9" eb="11">
      <t>ケイヤク</t>
    </rPh>
    <rPh sb="11" eb="13">
      <t>ヨテイ</t>
    </rPh>
    <phoneticPr fontId="13"/>
  </si>
  <si>
    <t>該当</t>
    <rPh sb="0" eb="2">
      <t>ガイトウ</t>
    </rPh>
    <phoneticPr fontId="13"/>
  </si>
  <si>
    <t>非該当</t>
    <rPh sb="0" eb="3">
      <t>ヒガイトウ</t>
    </rPh>
    <phoneticPr fontId="13"/>
  </si>
  <si>
    <r>
      <t>ＣＯ</t>
    </r>
    <r>
      <rPr>
        <vertAlign val="subscript"/>
        <sz val="9"/>
        <color indexed="8"/>
        <rFont val="Meiryo UI"/>
        <family val="3"/>
        <charset val="128"/>
      </rPr>
      <t>2</t>
    </r>
    <r>
      <rPr>
        <sz val="9"/>
        <color indexed="8"/>
        <rFont val="Meiryo UI"/>
        <family val="3"/>
        <charset val="128"/>
      </rPr>
      <t>濃度制御システム</t>
    </r>
    <rPh sb="3" eb="5">
      <t>ノウド</t>
    </rPh>
    <rPh sb="5" eb="7">
      <t>セイギョ</t>
    </rPh>
    <phoneticPr fontId="13"/>
  </si>
  <si>
    <t>CASBEE自己評価</t>
    <rPh sb="6" eb="8">
      <t>ジコ</t>
    </rPh>
    <rPh sb="8" eb="10">
      <t>ヒョウカ</t>
    </rPh>
    <phoneticPr fontId="13"/>
  </si>
  <si>
    <t>CASBEE評価認証</t>
    <rPh sb="6" eb="8">
      <t>ヒョウカ</t>
    </rPh>
    <rPh sb="8" eb="10">
      <t>ニンショウ</t>
    </rPh>
    <phoneticPr fontId="13"/>
  </si>
  <si>
    <t>※以下に入力する値はWeb計算プログラムの計算結果と整合をとること。</t>
    <rPh sb="1" eb="3">
      <t>イカ</t>
    </rPh>
    <rPh sb="4" eb="6">
      <t>ニュウリョク</t>
    </rPh>
    <rPh sb="8" eb="9">
      <t>アタイ</t>
    </rPh>
    <rPh sb="13" eb="15">
      <t>ケイサン</t>
    </rPh>
    <rPh sb="21" eb="23">
      <t>ケイサン</t>
    </rPh>
    <rPh sb="23" eb="25">
      <t>ケッカ</t>
    </rPh>
    <rPh sb="26" eb="28">
      <t>セイゴウ</t>
    </rPh>
    <phoneticPr fontId="13"/>
  </si>
  <si>
    <t>建物所有者名を入力</t>
    <rPh sb="0" eb="2">
      <t>タテモノ</t>
    </rPh>
    <rPh sb="2" eb="5">
      <t>ショユウシャ</t>
    </rPh>
    <rPh sb="5" eb="6">
      <t>メイ</t>
    </rPh>
    <rPh sb="7" eb="9">
      <t>ニュウリョク</t>
    </rPh>
    <phoneticPr fontId="13"/>
  </si>
  <si>
    <t>・エネルギー計量は上記によるが、事業の状況に応じて実施内容を充実させること。</t>
    <rPh sb="6" eb="8">
      <t>ケイリョウ</t>
    </rPh>
    <rPh sb="9" eb="11">
      <t>ジョウキ</t>
    </rPh>
    <rPh sb="16" eb="18">
      <t>ジギョウ</t>
    </rPh>
    <rPh sb="19" eb="21">
      <t>ジョウキョウ</t>
    </rPh>
    <rPh sb="22" eb="23">
      <t>オウ</t>
    </rPh>
    <rPh sb="25" eb="27">
      <t>ジッシ</t>
    </rPh>
    <rPh sb="27" eb="29">
      <t>ナイヨウ</t>
    </rPh>
    <rPh sb="30" eb="32">
      <t>ジュウジツ</t>
    </rPh>
    <phoneticPr fontId="13"/>
  </si>
  <si>
    <t>変風量システム</t>
    <rPh sb="0" eb="1">
      <t>ヘン</t>
    </rPh>
    <phoneticPr fontId="13"/>
  </si>
  <si>
    <t>負荷制御技術</t>
    <rPh sb="0" eb="2">
      <t>フカ</t>
    </rPh>
    <rPh sb="2" eb="4">
      <t>セイギョ</t>
    </rPh>
    <rPh sb="4" eb="6">
      <t>ギジュツ</t>
    </rPh>
    <phoneticPr fontId="13"/>
  </si>
  <si>
    <t>確認済証(又は確認通知書)の値を小数点以下第2位まで入力</t>
    <rPh sb="0" eb="2">
      <t>カクニン</t>
    </rPh>
    <rPh sb="2" eb="3">
      <t>ズミ</t>
    </rPh>
    <rPh sb="3" eb="4">
      <t>ショウ</t>
    </rPh>
    <rPh sb="5" eb="6">
      <t>マタ</t>
    </rPh>
    <rPh sb="7" eb="9">
      <t>カクニン</t>
    </rPh>
    <rPh sb="9" eb="12">
      <t>ツウチショ</t>
    </rPh>
    <rPh sb="14" eb="15">
      <t>アタイ</t>
    </rPh>
    <rPh sb="16" eb="19">
      <t>ショウスウテン</t>
    </rPh>
    <rPh sb="19" eb="21">
      <t>イカ</t>
    </rPh>
    <rPh sb="21" eb="22">
      <t>ダイ</t>
    </rPh>
    <rPh sb="23" eb="24">
      <t>イ</t>
    </rPh>
    <rPh sb="26" eb="28">
      <t>ニュウリョク</t>
    </rPh>
    <phoneticPr fontId="13"/>
  </si>
  <si>
    <t>確認済証(又は確認通知書)と表記を合わせる</t>
    <rPh sb="0" eb="2">
      <t>カクニン</t>
    </rPh>
    <rPh sb="2" eb="3">
      <t>ズミ</t>
    </rPh>
    <rPh sb="3" eb="4">
      <t>ショウ</t>
    </rPh>
    <rPh sb="5" eb="6">
      <t>マタ</t>
    </rPh>
    <rPh sb="7" eb="9">
      <t>カクニン</t>
    </rPh>
    <rPh sb="9" eb="12">
      <t>ツウチショ</t>
    </rPh>
    <rPh sb="14" eb="16">
      <t>ヒョウキ</t>
    </rPh>
    <phoneticPr fontId="13"/>
  </si>
  <si>
    <t>一次エネルギー
消費量
（MJ/年）
[基準値]</t>
    <rPh sb="0" eb="2">
      <t>イチジ</t>
    </rPh>
    <rPh sb="8" eb="11">
      <t>ショウヒリョウ</t>
    </rPh>
    <rPh sb="21" eb="24">
      <t>キジュンチ</t>
    </rPh>
    <phoneticPr fontId="13"/>
  </si>
  <si>
    <t>一次エネルギー
消費量
（MJ/年）
[設計値]</t>
    <rPh sb="0" eb="2">
      <t>イチジ</t>
    </rPh>
    <rPh sb="8" eb="11">
      <t>ショウヒリョウ</t>
    </rPh>
    <rPh sb="21" eb="23">
      <t>セッケイ</t>
    </rPh>
    <rPh sb="23" eb="24">
      <t>チ</t>
    </rPh>
    <phoneticPr fontId="13"/>
  </si>
  <si>
    <t>登録申請予定月</t>
    <phoneticPr fontId="13"/>
  </si>
  <si>
    <t>ＺＥＢリーディング・オーナー登録申請予定月</t>
    <rPh sb="14" eb="16">
      <t>トウロク</t>
    </rPh>
    <rPh sb="16" eb="18">
      <t>シンセイ</t>
    </rPh>
    <rPh sb="18" eb="20">
      <t>ヨテイ</t>
    </rPh>
    <rPh sb="20" eb="21">
      <t>ツキ</t>
    </rPh>
    <phoneticPr fontId="13"/>
  </si>
  <si>
    <t>CASBEE</t>
    <phoneticPr fontId="13"/>
  </si>
  <si>
    <t>評価認証</t>
    <phoneticPr fontId="13"/>
  </si>
  <si>
    <t>評価認証取得予定時期</t>
    <rPh sb="4" eb="6">
      <t>シュトク</t>
    </rPh>
    <rPh sb="6" eb="8">
      <t>ヨテイ</t>
    </rPh>
    <rPh sb="8" eb="10">
      <t>ジキ</t>
    </rPh>
    <phoneticPr fontId="13"/>
  </si>
  <si>
    <t>自己評価</t>
    <rPh sb="0" eb="2">
      <t>ジコ</t>
    </rPh>
    <rPh sb="2" eb="4">
      <t>ヒョウカ</t>
    </rPh>
    <phoneticPr fontId="13"/>
  </si>
  <si>
    <t>自己評価予定時期</t>
    <rPh sb="4" eb="6">
      <t>ヨテイ</t>
    </rPh>
    <rPh sb="6" eb="8">
      <t>ジキ</t>
    </rPh>
    <phoneticPr fontId="13"/>
  </si>
  <si>
    <t>第三者機関による認証取得状況をプルダウンから選択</t>
    <rPh sb="22" eb="24">
      <t>センタク</t>
    </rPh>
    <phoneticPr fontId="12"/>
  </si>
  <si>
    <t>自己評価結果(地方自治体含む)又は予定をプルダウンから選択</t>
    <rPh sb="0" eb="2">
      <t>ジコ</t>
    </rPh>
    <rPh sb="2" eb="4">
      <t>ヒョウカ</t>
    </rPh>
    <rPh sb="4" eb="6">
      <t>ケッカ</t>
    </rPh>
    <rPh sb="7" eb="9">
      <t>チホウ</t>
    </rPh>
    <rPh sb="15" eb="16">
      <t>マタ</t>
    </rPh>
    <rPh sb="17" eb="19">
      <t>ヨテイ</t>
    </rPh>
    <rPh sb="27" eb="29">
      <t>センタク</t>
    </rPh>
    <phoneticPr fontId="12"/>
  </si>
  <si>
    <t>計測データ粒度</t>
    <phoneticPr fontId="13"/>
  </si>
  <si>
    <t>分単位</t>
    <phoneticPr fontId="13"/>
  </si>
  <si>
    <t>取得予定時期</t>
    <rPh sb="0" eb="2">
      <t>シュトク</t>
    </rPh>
    <rPh sb="2" eb="4">
      <t>ヨテイ</t>
    </rPh>
    <rPh sb="4" eb="6">
      <t>ジキ</t>
    </rPh>
    <phoneticPr fontId="13"/>
  </si>
  <si>
    <t>評価予定時期</t>
    <rPh sb="0" eb="2">
      <t>ヒョウカ</t>
    </rPh>
    <rPh sb="2" eb="4">
      <t>ヨテイ</t>
    </rPh>
    <rPh sb="4" eb="6">
      <t>ジキ</t>
    </rPh>
    <phoneticPr fontId="13"/>
  </si>
  <si>
    <t>%</t>
    <phoneticPr fontId="13"/>
  </si>
  <si>
    <t>評価認証</t>
    <rPh sb="0" eb="2">
      <t>ヒョウカ</t>
    </rPh>
    <rPh sb="2" eb="4">
      <t>ニンショウ</t>
    </rPh>
    <phoneticPr fontId="13"/>
  </si>
  <si>
    <t>なし</t>
    <phoneticPr fontId="13"/>
  </si>
  <si>
    <t>Aランク取得済</t>
    <phoneticPr fontId="13"/>
  </si>
  <si>
    <t>B+ランク取得済</t>
    <phoneticPr fontId="13"/>
  </si>
  <si>
    <t>B-ランク取得済</t>
    <phoneticPr fontId="13"/>
  </si>
  <si>
    <t>Cランク取得済</t>
    <phoneticPr fontId="13"/>
  </si>
  <si>
    <t>取得予定</t>
    <rPh sb="0" eb="4">
      <t>シュトクヨテイ</t>
    </rPh>
    <phoneticPr fontId="13"/>
  </si>
  <si>
    <t>Sランク</t>
    <phoneticPr fontId="13"/>
  </si>
  <si>
    <t>Aランク</t>
    <phoneticPr fontId="13"/>
  </si>
  <si>
    <t>B+ランク</t>
    <phoneticPr fontId="13"/>
  </si>
  <si>
    <t>B-ランク</t>
    <phoneticPr fontId="13"/>
  </si>
  <si>
    <t>Cランク</t>
    <phoneticPr fontId="13"/>
  </si>
  <si>
    <t>自己評価予定</t>
    <rPh sb="0" eb="2">
      <t>ジコ</t>
    </rPh>
    <rPh sb="2" eb="4">
      <t>ヒョウカ</t>
    </rPh>
    <rPh sb="4" eb="6">
      <t>ヨテイ</t>
    </rPh>
    <phoneticPr fontId="13"/>
  </si>
  <si>
    <t>□</t>
    <phoneticPr fontId="13"/>
  </si>
  <si>
    <r>
      <t>⓭ＺＥＢの実現に資する省エネ技術　</t>
    </r>
    <r>
      <rPr>
        <b/>
        <u/>
        <sz val="11"/>
        <color rgb="FFFF0000"/>
        <rFont val="Meiryo UI"/>
        <family val="3"/>
        <charset val="128"/>
      </rPr>
      <t>↓※設備・システム名から入力してください。</t>
    </r>
    <rPh sb="5" eb="7">
      <t>ジツゲン</t>
    </rPh>
    <rPh sb="8" eb="9">
      <t>シ</t>
    </rPh>
    <rPh sb="11" eb="12">
      <t>ショウ</t>
    </rPh>
    <rPh sb="14" eb="16">
      <t>ギジュツ</t>
    </rPh>
    <rPh sb="19" eb="21">
      <t>セツビ</t>
    </rPh>
    <rPh sb="26" eb="27">
      <t>メイ</t>
    </rPh>
    <rPh sb="29" eb="31">
      <t>ニュウリョク</t>
    </rPh>
    <phoneticPr fontId="13"/>
  </si>
  <si>
    <t>印</t>
    <rPh sb="0" eb="1">
      <t>イン</t>
    </rPh>
    <phoneticPr fontId="13"/>
  </si>
  <si>
    <t>委任者及び受任者はＳＩＩが定めた「省エネルギー投資促進に向けた支援補助金（住宅・ビルの革新的省エネルギー技術導入促進事業）（ネット・ゼロ・エネルギー・ビル実証事業）交付規程」を遵守し、協議事項について双方が誠意をもって問題解決に努める。</t>
    <phoneticPr fontId="13"/>
  </si>
  <si>
    <t xml:space="preserve">  省エネルギー投資促進に向けた支援補助金（住宅・ビルの革新的省エネルギー技術導入促進事業）（ネット・ゼロ・エネルギー・ビル実証事業）交付規程第２０条及び第２１条の規程により財産処分の制限を受け、一般社団法人 環境共創イニシアチブの承認なしに財産処分できない設備が、下記の通り設置されることを承諾します。</t>
    <phoneticPr fontId="13"/>
  </si>
  <si>
    <t>Ａ４(２穴・ハードタイプ)ファイルにまとめていますか（紙ファイル、リングファイル、袋ファイルは不可）</t>
    <phoneticPr fontId="13"/>
  </si>
  <si>
    <t>ファイル背表紙に、平成３０年度ＺＥＢ実証事業の正しい補助金の名称を明記していますか</t>
    <phoneticPr fontId="13"/>
  </si>
  <si>
    <t>ファイル表紙及び背表紙に、事業名・事業者名を明記していますか</t>
    <phoneticPr fontId="13"/>
  </si>
  <si>
    <t>インデックス名ごとにインデックスを付けた中仕切りを全て入れていますか</t>
    <phoneticPr fontId="13"/>
  </si>
  <si>
    <t>書類名</t>
    <phoneticPr fontId="13"/>
  </si>
  <si>
    <t>内　　　　　　　　容</t>
    <phoneticPr fontId="13"/>
  </si>
  <si>
    <t>①チェックシート</t>
    <phoneticPr fontId="13"/>
  </si>
  <si>
    <t>提出書類
チェックシート</t>
    <phoneticPr fontId="13"/>
  </si>
  <si>
    <t>②交付申請書</t>
    <phoneticPr fontId="13"/>
  </si>
  <si>
    <t>申請者の住所を記入していますか</t>
    <rPh sb="0" eb="3">
      <t>シンセイシャ</t>
    </rPh>
    <rPh sb="4" eb="6">
      <t>ジュウショ</t>
    </rPh>
    <rPh sb="7" eb="9">
      <t>キニュウ</t>
    </rPh>
    <phoneticPr fontId="13"/>
  </si>
  <si>
    <t>番地表記、漢数字・算用数字、その他「商業登記簿（現在事項全部証明書）」と一致していますか</t>
    <phoneticPr fontId="13"/>
  </si>
  <si>
    <t>商号・名称が「商業登記簿（現在事項全部証明書）」と一致していますか（㈱等、略表示はしない）</t>
    <rPh sb="25" eb="27">
      <t>イッチ</t>
    </rPh>
    <phoneticPr fontId="13"/>
  </si>
  <si>
    <t>役職、代表者氏名が「商業登記簿（現在事項全部証明書）」と一致していますか</t>
    <rPh sb="0" eb="2">
      <t>ヤクショク</t>
    </rPh>
    <rPh sb="3" eb="6">
      <t>ダイヒョウシャ</t>
    </rPh>
    <rPh sb="6" eb="8">
      <t>シメイ</t>
    </rPh>
    <phoneticPr fontId="13"/>
  </si>
  <si>
    <t>申請者全員の押印（登録印）がされていますか</t>
    <rPh sb="0" eb="3">
      <t>シンセイシャ</t>
    </rPh>
    <rPh sb="3" eb="5">
      <t>ゼンイン</t>
    </rPh>
    <rPh sb="6" eb="8">
      <t>オウイン</t>
    </rPh>
    <phoneticPr fontId="13"/>
  </si>
  <si>
    <t>（別紙1）補助対象
経費の配分</t>
    <phoneticPr fontId="13"/>
  </si>
  <si>
    <t>役員氏名・役職名は「商業登記簿（現在事項全部証明書）」と一致していますか</t>
    <rPh sb="0" eb="2">
      <t>ヤクイン</t>
    </rPh>
    <rPh sb="2" eb="4">
      <t>シメイ</t>
    </rPh>
    <rPh sb="5" eb="8">
      <t>ヤクショクメイ</t>
    </rPh>
    <phoneticPr fontId="13"/>
  </si>
  <si>
    <t>「商業登記簿（現在事項全部証明書）」に記載の役員を全て記入していますか</t>
    <rPh sb="19" eb="21">
      <t>キサイ</t>
    </rPh>
    <rPh sb="22" eb="24">
      <t>ヤクイン</t>
    </rPh>
    <rPh sb="25" eb="26">
      <t>スベ</t>
    </rPh>
    <rPh sb="27" eb="29">
      <t>キニュウ</t>
    </rPh>
    <phoneticPr fontId="13"/>
  </si>
  <si>
    <t>押印</t>
    <phoneticPr fontId="13"/>
  </si>
  <si>
    <t>建物所有者の委任状</t>
    <phoneticPr fontId="13"/>
  </si>
  <si>
    <t>「建物登記簿（現在事項証明書）」に記載の区分所有者(建物所有者)及び議決権の各4分の3以上の賛成がとれていますか</t>
    <rPh sb="1" eb="3">
      <t>タテモノ</t>
    </rPh>
    <rPh sb="3" eb="6">
      <t>トウキボ</t>
    </rPh>
    <rPh sb="7" eb="9">
      <t>ゲンザイ</t>
    </rPh>
    <rPh sb="9" eb="11">
      <t>ジコウ</t>
    </rPh>
    <rPh sb="11" eb="14">
      <t>ショウメイショ</t>
    </rPh>
    <rPh sb="20" eb="22">
      <t>クブン</t>
    </rPh>
    <rPh sb="22" eb="25">
      <t>ショユウシャ</t>
    </rPh>
    <rPh sb="26" eb="28">
      <t>タテモノ</t>
    </rPh>
    <rPh sb="28" eb="31">
      <t>ショユウシャ</t>
    </rPh>
    <rPh sb="32" eb="33">
      <t>オヨ</t>
    </rPh>
    <rPh sb="34" eb="37">
      <t>ギケツケン</t>
    </rPh>
    <rPh sb="38" eb="39">
      <t>カク</t>
    </rPh>
    <rPh sb="40" eb="41">
      <t>ブン</t>
    </rPh>
    <rPh sb="43" eb="45">
      <t>イジョウ</t>
    </rPh>
    <rPh sb="46" eb="48">
      <t>サンセイ</t>
    </rPh>
    <phoneticPr fontId="13"/>
  </si>
  <si>
    <t>設備設置承諾書</t>
    <phoneticPr fontId="13"/>
  </si>
  <si>
    <t>「建物登記簿（現在事項証明書）」に記載の建物所有者全員の承諾がとれていますか</t>
    <rPh sb="1" eb="3">
      <t>タテモノ</t>
    </rPh>
    <rPh sb="3" eb="6">
      <t>トウキボ</t>
    </rPh>
    <rPh sb="7" eb="9">
      <t>ゲンザイ</t>
    </rPh>
    <rPh sb="9" eb="11">
      <t>ジコウ</t>
    </rPh>
    <rPh sb="11" eb="14">
      <t>ショウメイショ</t>
    </rPh>
    <rPh sb="20" eb="22">
      <t>タテモノ</t>
    </rPh>
    <rPh sb="22" eb="25">
      <t>ショユウシャ</t>
    </rPh>
    <rPh sb="25" eb="27">
      <t>ゼンイン</t>
    </rPh>
    <rPh sb="28" eb="30">
      <t>ショウダク</t>
    </rPh>
    <phoneticPr fontId="13"/>
  </si>
  <si>
    <t>設置される設備の概要</t>
    <phoneticPr fontId="13"/>
  </si>
  <si>
    <t>処分制限を受ける期間</t>
    <phoneticPr fontId="13"/>
  </si>
  <si>
    <t>書類名</t>
    <phoneticPr fontId="13"/>
  </si>
  <si>
    <t>内　　　　　　　　容</t>
    <phoneticPr fontId="13"/>
  </si>
  <si>
    <t>③実施計画書</t>
    <phoneticPr fontId="13"/>
  </si>
  <si>
    <r>
      <t>本補助事業の内容を理解しており、補助事業者の</t>
    </r>
    <r>
      <rPr>
        <sz val="10"/>
        <color rgb="FFFF0000"/>
        <rFont val="ＭＳ Ｐ明朝"/>
        <family val="1"/>
        <charset val="128"/>
      </rPr>
      <t>実務担当者</t>
    </r>
    <r>
      <rPr>
        <sz val="10"/>
        <rFont val="ＭＳ Ｐ明朝"/>
        <family val="1"/>
        <charset val="128"/>
      </rPr>
      <t>としてＳＩＩからの問合せ等に対応できる方の情報を記入していますか（入力シートから自動反映）</t>
    </r>
    <rPh sb="20" eb="21">
      <t>シャ</t>
    </rPh>
    <rPh sb="22" eb="24">
      <t>ジツム</t>
    </rPh>
    <rPh sb="46" eb="47">
      <t>カタ</t>
    </rPh>
    <rPh sb="48" eb="50">
      <t>ジョウホウ</t>
    </rPh>
    <rPh sb="51" eb="53">
      <t>キニュウ</t>
    </rPh>
    <phoneticPr fontId="13"/>
  </si>
  <si>
    <t>２．事業計画概要</t>
    <phoneticPr fontId="13"/>
  </si>
  <si>
    <t>（２）資金調達計画</t>
    <phoneticPr fontId="13"/>
  </si>
  <si>
    <t>補助対象建築物に対する担保権設定予定の有無を記入していますか</t>
    <phoneticPr fontId="13"/>
  </si>
  <si>
    <t>（３）他の補助金に関する事項</t>
    <phoneticPr fontId="13"/>
  </si>
  <si>
    <t>（４）ＥＳＣＯ／リースの契約予定</t>
    <phoneticPr fontId="13"/>
  </si>
  <si>
    <t>ＥＳＣＯ/リースの契約予定の有無を記入していますか</t>
    <rPh sb="17" eb="19">
      <t>キニュウ</t>
    </rPh>
    <phoneticPr fontId="13"/>
  </si>
  <si>
    <t>（６）補助事業実施体制図</t>
    <rPh sb="3" eb="5">
      <t>ホジョ</t>
    </rPh>
    <phoneticPr fontId="13"/>
  </si>
  <si>
    <t>補助事業に関する社内外の実施体制図を作成していますか</t>
    <rPh sb="0" eb="2">
      <t>ホジョ</t>
    </rPh>
    <rPh sb="2" eb="4">
      <t>ジギョウ</t>
    </rPh>
    <rPh sb="5" eb="6">
      <t>カン</t>
    </rPh>
    <rPh sb="8" eb="11">
      <t>シャナイガイ</t>
    </rPh>
    <rPh sb="12" eb="14">
      <t>ジッシ</t>
    </rPh>
    <rPh sb="14" eb="16">
      <t>タイセイ</t>
    </rPh>
    <rPh sb="16" eb="17">
      <t>ズ</t>
    </rPh>
    <rPh sb="18" eb="20">
      <t>サクセイ</t>
    </rPh>
    <phoneticPr fontId="13"/>
  </si>
  <si>
    <t>３.システム提案概要（１）</t>
    <phoneticPr fontId="13"/>
  </si>
  <si>
    <t>Ａ３・カラーで印刷していますか</t>
    <phoneticPr fontId="13"/>
  </si>
  <si>
    <t>住所は建物登記簿（現在事項証明書）や確認済証と整合がとれていますか（入力シートから自動反映）</t>
    <rPh sb="0" eb="2">
      <t>ジュウショ</t>
    </rPh>
    <rPh sb="3" eb="5">
      <t>タテモノ</t>
    </rPh>
    <rPh sb="5" eb="8">
      <t>トウキボ</t>
    </rPh>
    <rPh sb="9" eb="11">
      <t>ゲンザイ</t>
    </rPh>
    <rPh sb="11" eb="13">
      <t>ジコウ</t>
    </rPh>
    <rPh sb="13" eb="16">
      <t>ショウメイショ</t>
    </rPh>
    <rPh sb="23" eb="25">
      <t>セイゴウ</t>
    </rPh>
    <phoneticPr fontId="13"/>
  </si>
  <si>
    <t>延床面積は「確認済証（確認通知書）又は確認申請書」に記載の値と整合がとれていますか</t>
    <rPh sb="11" eb="13">
      <t>カクニン</t>
    </rPh>
    <rPh sb="13" eb="16">
      <t>ツウチショ</t>
    </rPh>
    <rPh sb="17" eb="18">
      <t>マタ</t>
    </rPh>
    <rPh sb="19" eb="21">
      <t>カクニン</t>
    </rPh>
    <rPh sb="21" eb="24">
      <t>シンセイショ</t>
    </rPh>
    <rPh sb="29" eb="30">
      <t>アタイ</t>
    </rPh>
    <rPh sb="31" eb="33">
      <t>セイゴウ</t>
    </rPh>
    <phoneticPr fontId="13"/>
  </si>
  <si>
    <t>３.システム提案概要
（２）</t>
    <phoneticPr fontId="13"/>
  </si>
  <si>
    <t xml:space="preserve"> </t>
    <phoneticPr fontId="13"/>
  </si>
  <si>
    <t>４.概略予算書
（全体）
（１年目）
（２年目）
（３年目）</t>
    <phoneticPr fontId="13"/>
  </si>
  <si>
    <t>参考見積書</t>
    <phoneticPr fontId="13"/>
  </si>
  <si>
    <t>（別添1）
システム概念図</t>
    <phoneticPr fontId="13"/>
  </si>
  <si>
    <t>システムごとに作成し、カラーで印刷していますか</t>
    <phoneticPr fontId="13"/>
  </si>
  <si>
    <t>（別添2）
エネルギー計量計画図</t>
    <phoneticPr fontId="13"/>
  </si>
  <si>
    <t>カラーで印刷していますか</t>
    <phoneticPr fontId="13"/>
  </si>
  <si>
    <t>書類名</t>
    <phoneticPr fontId="13"/>
  </si>
  <si>
    <t>内　　　　　　　　容</t>
    <phoneticPr fontId="13"/>
  </si>
  <si>
    <t>自由</t>
    <phoneticPr fontId="13"/>
  </si>
  <si>
    <t>⑤商業登記簿等</t>
    <rPh sb="1" eb="3">
      <t>ショウギョウ</t>
    </rPh>
    <rPh sb="3" eb="6">
      <t>トウキボ</t>
    </rPh>
    <rPh sb="6" eb="7">
      <t>トウ</t>
    </rPh>
    <phoneticPr fontId="13"/>
  </si>
  <si>
    <t>商業登記簿
（現在事項全部証明書）</t>
    <rPh sb="0" eb="2">
      <t>ショウギョウ</t>
    </rPh>
    <rPh sb="2" eb="5">
      <t>トウキボ</t>
    </rPh>
    <rPh sb="15" eb="16">
      <t>ショ</t>
    </rPh>
    <phoneticPr fontId="13"/>
  </si>
  <si>
    <t>発行から3カ月以内の「商業登記簿（現在事項全部証明書）」の写しを添付していますか</t>
    <rPh sb="6" eb="7">
      <t>ゲツ</t>
    </rPh>
    <rPh sb="7" eb="9">
      <t>イナイ</t>
    </rPh>
    <rPh sb="11" eb="13">
      <t>ショウギョウ</t>
    </rPh>
    <rPh sb="13" eb="16">
      <t>トウキボ</t>
    </rPh>
    <rPh sb="17" eb="19">
      <t>ゲンザイ</t>
    </rPh>
    <rPh sb="19" eb="21">
      <t>ジコウ</t>
    </rPh>
    <rPh sb="21" eb="23">
      <t>ゼンブ</t>
    </rPh>
    <rPh sb="23" eb="26">
      <t>ショウメイショ</t>
    </rPh>
    <rPh sb="29" eb="30">
      <t>ウツ</t>
    </rPh>
    <rPh sb="32" eb="34">
      <t>テンプ</t>
    </rPh>
    <phoneticPr fontId="13"/>
  </si>
  <si>
    <t>共同申請の場合</t>
    <phoneticPr fontId="13"/>
  </si>
  <si>
    <t>印鑑登録証明書</t>
    <phoneticPr fontId="13"/>
  </si>
  <si>
    <t>個人の場合</t>
    <phoneticPr fontId="13"/>
  </si>
  <si>
    <t>事業実績</t>
    <phoneticPr fontId="13"/>
  </si>
  <si>
    <t>⑦建物登記簿等</t>
    <rPh sb="1" eb="3">
      <t>タテモノ</t>
    </rPh>
    <rPh sb="3" eb="6">
      <t>トウキボ</t>
    </rPh>
    <rPh sb="6" eb="7">
      <t>トウ</t>
    </rPh>
    <phoneticPr fontId="13"/>
  </si>
  <si>
    <t>建物登記簿
（現在事項証明書）</t>
    <rPh sb="0" eb="2">
      <t>タテモノ</t>
    </rPh>
    <rPh sb="2" eb="5">
      <t>トウキボ</t>
    </rPh>
    <rPh sb="7" eb="9">
      <t>ゲンザイ</t>
    </rPh>
    <rPh sb="9" eb="11">
      <t>ジコウ</t>
    </rPh>
    <rPh sb="11" eb="14">
      <t>ショウメイショ</t>
    </rPh>
    <phoneticPr fontId="13"/>
  </si>
  <si>
    <t>既存建築物の場合、発行から3カ月以内の「建物登記簿（現在事項証明書）」の写しを添付していますか</t>
    <rPh sb="0" eb="2">
      <t>キゾン</t>
    </rPh>
    <rPh sb="2" eb="5">
      <t>ケンチクブツ</t>
    </rPh>
    <rPh sb="6" eb="8">
      <t>バアイ</t>
    </rPh>
    <rPh sb="9" eb="11">
      <t>ハッコウ</t>
    </rPh>
    <rPh sb="15" eb="16">
      <t>ゲツ</t>
    </rPh>
    <rPh sb="16" eb="18">
      <t>イナイ</t>
    </rPh>
    <rPh sb="36" eb="37">
      <t>ウツ</t>
    </rPh>
    <phoneticPr fontId="13"/>
  </si>
  <si>
    <t>既存建築物の場合で「確認済証（または確認通知書）」の写しがある場合は添付していますか</t>
    <rPh sb="0" eb="2">
      <t>キゾン</t>
    </rPh>
    <rPh sb="2" eb="5">
      <t>ケンチクブツ</t>
    </rPh>
    <rPh sb="6" eb="8">
      <t>バアイ</t>
    </rPh>
    <rPh sb="10" eb="12">
      <t>カクニン</t>
    </rPh>
    <rPh sb="12" eb="13">
      <t>スミ</t>
    </rPh>
    <rPh sb="13" eb="14">
      <t>ショウ</t>
    </rPh>
    <rPh sb="18" eb="20">
      <t>カクニン</t>
    </rPh>
    <rPh sb="20" eb="23">
      <t>ツウチショ</t>
    </rPh>
    <rPh sb="26" eb="27">
      <t>ウツ</t>
    </rPh>
    <rPh sb="31" eb="33">
      <t>バアイ</t>
    </rPh>
    <rPh sb="34" eb="36">
      <t>テンプ</t>
    </rPh>
    <phoneticPr fontId="13"/>
  </si>
  <si>
    <t>新築の場合、「確認済証」の写しを添付していますか</t>
    <phoneticPr fontId="13"/>
  </si>
  <si>
    <t>⑧土地登記簿等</t>
    <rPh sb="3" eb="6">
      <t>トウキボ</t>
    </rPh>
    <rPh sb="6" eb="7">
      <t>トウ</t>
    </rPh>
    <phoneticPr fontId="13"/>
  </si>
  <si>
    <t>土地登記簿
（現在事項証明書）</t>
    <rPh sb="0" eb="2">
      <t>トチ</t>
    </rPh>
    <rPh sb="2" eb="5">
      <t>トウキボ</t>
    </rPh>
    <rPh sb="7" eb="9">
      <t>ゲンザイ</t>
    </rPh>
    <rPh sb="9" eb="11">
      <t>ジコウ</t>
    </rPh>
    <rPh sb="11" eb="14">
      <t>ショウメイショ</t>
    </rPh>
    <phoneticPr fontId="13"/>
  </si>
  <si>
    <t>発行から3カ月以内の「土地登記簿（現在事項証明書）」の写しを添付していますか</t>
    <rPh sb="0" eb="2">
      <t>ハッコウ</t>
    </rPh>
    <rPh sb="6" eb="7">
      <t>ゲツ</t>
    </rPh>
    <rPh sb="7" eb="9">
      <t>イナイ</t>
    </rPh>
    <rPh sb="27" eb="28">
      <t>ウツ</t>
    </rPh>
    <phoneticPr fontId="13"/>
  </si>
  <si>
    <t>ＥＳＣＯ契約書　(案)</t>
    <phoneticPr fontId="13"/>
  </si>
  <si>
    <t>削減保証量及びその削減量が達成出来なかった場合の罰則条項を記載していますか</t>
    <phoneticPr fontId="13"/>
  </si>
  <si>
    <t>補助金の交付を前提とした付随条項がある場合には、その内容を明記していますか</t>
    <phoneticPr fontId="13"/>
  </si>
  <si>
    <t>ＥＳＣＯサービス期間終了後の設備の管理責任を明確にしていますか</t>
    <phoneticPr fontId="13"/>
  </si>
  <si>
    <t>ＥＳＣＯサービス料計算書</t>
    <phoneticPr fontId="13"/>
  </si>
  <si>
    <t>リース契約書　(案)</t>
    <phoneticPr fontId="13"/>
  </si>
  <si>
    <t>補助金の交付を前提とした付随条項がある場合には、その内容を明記していますか</t>
    <phoneticPr fontId="13"/>
  </si>
  <si>
    <t>リース期間終了後の設備の管理責任を明記していますか</t>
    <phoneticPr fontId="13"/>
  </si>
  <si>
    <t>リース料計算書</t>
    <phoneticPr fontId="13"/>
  </si>
  <si>
    <t>⑪認証制度</t>
    <rPh sb="1" eb="3">
      <t>ニンショウ</t>
    </rPh>
    <rPh sb="3" eb="5">
      <t>セイド</t>
    </rPh>
    <phoneticPr fontId="13"/>
  </si>
  <si>
    <t>第三者認証を受けた登録証の写しを添付していますか</t>
    <rPh sb="9" eb="11">
      <t>トウロク</t>
    </rPh>
    <rPh sb="11" eb="12">
      <t>ショウ</t>
    </rPh>
    <rPh sb="13" eb="14">
      <t>ウツ</t>
    </rPh>
    <rPh sb="16" eb="18">
      <t>テンプ</t>
    </rPh>
    <phoneticPr fontId="13"/>
  </si>
  <si>
    <t>ISO14000シリーズの登録証</t>
    <phoneticPr fontId="13"/>
  </si>
  <si>
    <t>第三者認証を受けた登録証の写しを添付していますか</t>
    <phoneticPr fontId="13"/>
  </si>
  <si>
    <t>書類名</t>
    <phoneticPr fontId="13"/>
  </si>
  <si>
    <t>必須/
該当</t>
    <phoneticPr fontId="13"/>
  </si>
  <si>
    <t>建物平面図・各階平面図</t>
    <phoneticPr fontId="13"/>
  </si>
  <si>
    <t>断面図または矩計図</t>
    <phoneticPr fontId="13"/>
  </si>
  <si>
    <t>必須/
該当</t>
    <phoneticPr fontId="13"/>
  </si>
  <si>
    <t>「⑬設計図」インデックス内に各設備ごと（外皮/空調/換気/照明/給湯/太陽光発電/コージェネレーション/BEMS/その他）にインデックスをつけて書類を整理していますか</t>
    <rPh sb="2" eb="5">
      <t>セッケイズ</t>
    </rPh>
    <rPh sb="12" eb="13">
      <t>ナイ</t>
    </rPh>
    <rPh sb="14" eb="17">
      <t>カクセツビ</t>
    </rPh>
    <rPh sb="72" eb="74">
      <t>ショルイ</t>
    </rPh>
    <rPh sb="75" eb="77">
      <t>セイリ</t>
    </rPh>
    <phoneticPr fontId="13"/>
  </si>
  <si>
    <t>複数年度事業は補助対象の設備機器等を1年目：赤、2年目：青、3年目：緑 に色分けしていますか
また、複数年度事業で1年目に設備機器類だけ導入し、2年目に工事を行う場合は、1年目は機器表・機器リストを赤色、設計図の設備機器や配線・配管などを青色で色分けし、設計図に「工事のみ」と注記していますか</t>
    <rPh sb="0" eb="2">
      <t>フクスウ</t>
    </rPh>
    <rPh sb="2" eb="4">
      <t>ネンド</t>
    </rPh>
    <rPh sb="4" eb="6">
      <t>ジギョウ</t>
    </rPh>
    <rPh sb="7" eb="9">
      <t>ホジョ</t>
    </rPh>
    <rPh sb="9" eb="11">
      <t>タイショウ</t>
    </rPh>
    <rPh sb="12" eb="14">
      <t>セツビ</t>
    </rPh>
    <rPh sb="14" eb="16">
      <t>キキ</t>
    </rPh>
    <rPh sb="16" eb="17">
      <t>トウ</t>
    </rPh>
    <rPh sb="50" eb="52">
      <t>フクスウ</t>
    </rPh>
    <rPh sb="52" eb="54">
      <t>ネンド</t>
    </rPh>
    <rPh sb="54" eb="56">
      <t>ジギョウ</t>
    </rPh>
    <rPh sb="58" eb="60">
      <t>ネンメ</t>
    </rPh>
    <rPh sb="61" eb="63">
      <t>セツビ</t>
    </rPh>
    <rPh sb="63" eb="65">
      <t>キキ</t>
    </rPh>
    <rPh sb="65" eb="66">
      <t>ルイ</t>
    </rPh>
    <rPh sb="68" eb="70">
      <t>ドウニュウ</t>
    </rPh>
    <rPh sb="73" eb="75">
      <t>ネンメ</t>
    </rPh>
    <rPh sb="76" eb="78">
      <t>コウジ</t>
    </rPh>
    <rPh sb="79" eb="80">
      <t>オコナ</t>
    </rPh>
    <rPh sb="81" eb="83">
      <t>バアイ</t>
    </rPh>
    <rPh sb="86" eb="88">
      <t>ネンメ</t>
    </rPh>
    <rPh sb="89" eb="91">
      <t>キキ</t>
    </rPh>
    <rPh sb="91" eb="92">
      <t>ヒョウ</t>
    </rPh>
    <rPh sb="93" eb="95">
      <t>キキ</t>
    </rPh>
    <rPh sb="99" eb="101">
      <t>アカイロ</t>
    </rPh>
    <rPh sb="102" eb="105">
      <t>セッケイズ</t>
    </rPh>
    <rPh sb="106" eb="108">
      <t>セツビ</t>
    </rPh>
    <rPh sb="108" eb="110">
      <t>キキ</t>
    </rPh>
    <rPh sb="111" eb="113">
      <t>ハイセン</t>
    </rPh>
    <rPh sb="114" eb="116">
      <t>ハイカン</t>
    </rPh>
    <rPh sb="119" eb="121">
      <t>アオイロ</t>
    </rPh>
    <rPh sb="122" eb="124">
      <t>イロワ</t>
    </rPh>
    <rPh sb="127" eb="130">
      <t>セッケイズ</t>
    </rPh>
    <rPh sb="132" eb="134">
      <t>コウジ</t>
    </rPh>
    <rPh sb="138" eb="139">
      <t>チュウ</t>
    </rPh>
    <rPh sb="139" eb="140">
      <t>キ</t>
    </rPh>
    <phoneticPr fontId="13"/>
  </si>
  <si>
    <t>各ZEB化設備の仕様書は、該当ページを抜粋して添付していますか</t>
    <phoneticPr fontId="13"/>
  </si>
  <si>
    <t>BEMSの要件（公募要領Ｐ．１９）を満たす機能や仕様が確認できる書類を添付していますか</t>
    <rPh sb="18" eb="19">
      <t>ミ</t>
    </rPh>
    <rPh sb="21" eb="23">
      <t>キノウ</t>
    </rPh>
    <rPh sb="24" eb="26">
      <t>シヨウ</t>
    </rPh>
    <rPh sb="27" eb="29">
      <t>カクニン</t>
    </rPh>
    <rPh sb="32" eb="34">
      <t>ショルイ</t>
    </rPh>
    <rPh sb="35" eb="37">
      <t>テンプ</t>
    </rPh>
    <phoneticPr fontId="13"/>
  </si>
  <si>
    <t>様式0．</t>
    <phoneticPr fontId="13"/>
  </si>
  <si>
    <t>様式1．</t>
    <phoneticPr fontId="13"/>
  </si>
  <si>
    <t>様式2-1．</t>
    <phoneticPr fontId="13"/>
  </si>
  <si>
    <t>様式3-1.</t>
    <phoneticPr fontId="13"/>
  </si>
  <si>
    <t>様式3-2.</t>
    <phoneticPr fontId="13"/>
  </si>
  <si>
    <t>様式3-3.</t>
    <phoneticPr fontId="13"/>
  </si>
  <si>
    <t>様式5-1.</t>
    <phoneticPr fontId="13"/>
  </si>
  <si>
    <t>様式5-2.</t>
    <phoneticPr fontId="13"/>
  </si>
  <si>
    <t>様式7-1.</t>
    <phoneticPr fontId="13"/>
  </si>
  <si>
    <t>様式7-2.</t>
    <phoneticPr fontId="13"/>
  </si>
  <si>
    <t>⑰CD-R</t>
    <phoneticPr fontId="13"/>
  </si>
  <si>
    <t>インデックス名</t>
    <phoneticPr fontId="48"/>
  </si>
  <si>
    <t>書類名</t>
    <phoneticPr fontId="48"/>
  </si>
  <si>
    <t>様式</t>
    <phoneticPr fontId="48"/>
  </si>
  <si>
    <t>①チェックシート</t>
    <phoneticPr fontId="13"/>
  </si>
  <si>
    <t>②交付申請書</t>
    <phoneticPr fontId="13"/>
  </si>
  <si>
    <t>（別紙２） 役員名簿</t>
    <phoneticPr fontId="48"/>
  </si>
  <si>
    <t>該当</t>
    <phoneticPr fontId="48"/>
  </si>
  <si>
    <t>１．申請者の詳細</t>
    <phoneticPr fontId="48"/>
  </si>
  <si>
    <t>３．システム提案概要（１）</t>
    <phoneticPr fontId="13"/>
  </si>
  <si>
    <t>３．システム提案概要（２）</t>
    <phoneticPr fontId="48"/>
  </si>
  <si>
    <t>A3サイズでカラー印刷</t>
    <phoneticPr fontId="13"/>
  </si>
  <si>
    <t>省エネシステムごとに作成しカラー印刷</t>
    <phoneticPr fontId="13"/>
  </si>
  <si>
    <t>（別添２） エネルギー計量計画図</t>
    <phoneticPr fontId="13"/>
  </si>
  <si>
    <t>カラー印刷</t>
    <phoneticPr fontId="13"/>
  </si>
  <si>
    <t>現在事項全部証明書</t>
    <phoneticPr fontId="13"/>
  </si>
  <si>
    <t>直近3年分の事業実績を提出
個人の場合は確定申告書の写し※を提出</t>
    <phoneticPr fontId="13"/>
  </si>
  <si>
    <t>⑦建物登記簿等</t>
    <rPh sb="3" eb="6">
      <t>トウキボ</t>
    </rPh>
    <rPh sb="6" eb="7">
      <t>トウ</t>
    </rPh>
    <phoneticPr fontId="13"/>
  </si>
  <si>
    <t>現在事項証明書（建物）</t>
    <phoneticPr fontId="48"/>
  </si>
  <si>
    <t>該当</t>
    <phoneticPr fontId="48"/>
  </si>
  <si>
    <t>⑧土地登記簿等</t>
    <rPh sb="1" eb="3">
      <t>トチ</t>
    </rPh>
    <rPh sb="3" eb="6">
      <t>トウキボ</t>
    </rPh>
    <rPh sb="6" eb="7">
      <t>トウ</t>
    </rPh>
    <phoneticPr fontId="13"/>
  </si>
  <si>
    <t>⑨ＥＳＣＯ契約書</t>
    <phoneticPr fontId="13"/>
  </si>
  <si>
    <t>ＥＳＣＯ利用で申請する場合は提出</t>
    <phoneticPr fontId="13"/>
  </si>
  <si>
    <t>該当</t>
    <phoneticPr fontId="13"/>
  </si>
  <si>
    <t>⑩リース契約書</t>
    <phoneticPr fontId="13"/>
  </si>
  <si>
    <t>リース契約書（案）</t>
    <phoneticPr fontId="13"/>
  </si>
  <si>
    <t>リース料計算書</t>
    <phoneticPr fontId="13"/>
  </si>
  <si>
    <t>ISO14000シリーズの登録証</t>
    <rPh sb="13" eb="15">
      <t>トウロク</t>
    </rPh>
    <rPh sb="15" eb="16">
      <t>ショウ</t>
    </rPh>
    <phoneticPr fontId="13"/>
  </si>
  <si>
    <t>⑫建物図面</t>
    <phoneticPr fontId="13"/>
  </si>
  <si>
    <t>⑬設計図
（機器表/系統図/平面図/仕様書等）各設備ごとに整理する</t>
    <rPh sb="1" eb="4">
      <t>セッケイズ</t>
    </rPh>
    <rPh sb="18" eb="21">
      <t>シヨウショ</t>
    </rPh>
    <phoneticPr fontId="48"/>
  </si>
  <si>
    <t>外皮/空調/換気/照明/給湯/太陽光発電/
コージェネレーション/BEMS/その他</t>
    <phoneticPr fontId="13"/>
  </si>
  <si>
    <r>
      <t xml:space="preserve">設備工事ごとに編集しカラー印刷
（例）空調設備：機器表・系統図・平面図
</t>
    </r>
    <r>
      <rPr>
        <sz val="9"/>
        <color theme="0"/>
        <rFont val="ＭＳ Ｐ明朝"/>
        <family val="1"/>
        <charset val="128"/>
      </rPr>
      <t>（例）</t>
    </r>
    <r>
      <rPr>
        <sz val="9"/>
        <rFont val="ＭＳ Ｐ明朝"/>
        <family val="1"/>
        <charset val="128"/>
      </rPr>
      <t xml:space="preserve">照明設備：機器表・平面図
</t>
    </r>
    <r>
      <rPr>
        <sz val="9"/>
        <color rgb="FFFF0000"/>
        <rFont val="ＭＳ Ｐ明朝"/>
        <family val="1"/>
        <charset val="128"/>
      </rPr>
      <t>BEMSの要件を満たす機能や仕様が確認できる書類</t>
    </r>
    <rPh sb="17" eb="18">
      <t>レイ</t>
    </rPh>
    <rPh sb="57" eb="59">
      <t>ヨウケン</t>
    </rPh>
    <rPh sb="60" eb="61">
      <t>ミ</t>
    </rPh>
    <rPh sb="63" eb="65">
      <t>キノウ</t>
    </rPh>
    <rPh sb="66" eb="68">
      <t>シヨウ</t>
    </rPh>
    <rPh sb="69" eb="71">
      <t>カクニン</t>
    </rPh>
    <rPh sb="74" eb="76">
      <t>ショルイ</t>
    </rPh>
    <phoneticPr fontId="13"/>
  </si>
  <si>
    <t>⑯その他</t>
    <phoneticPr fontId="13"/>
  </si>
  <si>
    <t>-</t>
    <phoneticPr fontId="13"/>
  </si>
  <si>
    <t>Ｅｘｃｅｌデータ</t>
    <phoneticPr fontId="13"/>
  </si>
  <si>
    <t>Ｗｅｂ計算入力シート</t>
    <phoneticPr fontId="13"/>
  </si>
  <si>
    <t>該当する場合は提出</t>
    <phoneticPr fontId="13"/>
  </si>
  <si>
    <t>（単位：円）</t>
    <rPh sb="1" eb="3">
      <t>タンイ</t>
    </rPh>
    <rPh sb="4" eb="5">
      <t>エン</t>
    </rPh>
    <phoneticPr fontId="13"/>
  </si>
  <si>
    <t>蓄電システムの補助対象経費（全体）</t>
    <phoneticPr fontId="13"/>
  </si>
  <si>
    <t>（単位：円）</t>
    <rPh sb="1" eb="3">
      <t>タンイ</t>
    </rPh>
    <rPh sb="4" eb="5">
      <t>エン</t>
    </rPh>
    <phoneticPr fontId="13"/>
  </si>
  <si>
    <t>（単位：円）</t>
    <phoneticPr fontId="13"/>
  </si>
  <si>
    <t>平成30年度 ネット・ゼロ・エネルギー・ビル実証事業　交付申請書情報入力シート２</t>
    <rPh sb="0" eb="2">
      <t>ヘイセイ</t>
    </rPh>
    <rPh sb="4" eb="6">
      <t>ネンド</t>
    </rPh>
    <rPh sb="22" eb="24">
      <t>ジッショウ</t>
    </rPh>
    <rPh sb="24" eb="26">
      <t>ジギョウ</t>
    </rPh>
    <rPh sb="27" eb="29">
      <t>コウフ</t>
    </rPh>
    <rPh sb="29" eb="32">
      <t>シンセイショ</t>
    </rPh>
    <rPh sb="32" eb="34">
      <t>ジョウホウ</t>
    </rPh>
    <rPh sb="34" eb="36">
      <t>ニュウリョク</t>
    </rPh>
    <phoneticPr fontId="13"/>
  </si>
  <si>
    <t>３．システム提案概要（２）</t>
    <phoneticPr fontId="13"/>
  </si>
  <si>
    <t>・省エネルギーの効果測定及び運用ができる計量・計測を行うこと。（電力計量の他、室内外の環境計測など）</t>
    <rPh sb="1" eb="2">
      <t>ショウ</t>
    </rPh>
    <rPh sb="8" eb="10">
      <t>コウカ</t>
    </rPh>
    <rPh sb="10" eb="12">
      <t>ソクテイ</t>
    </rPh>
    <rPh sb="12" eb="13">
      <t>オヨ</t>
    </rPh>
    <rPh sb="14" eb="16">
      <t>ウンヨウ</t>
    </rPh>
    <rPh sb="20" eb="22">
      <t>ケイリョウ</t>
    </rPh>
    <rPh sb="23" eb="25">
      <t>ケイソク</t>
    </rPh>
    <rPh sb="26" eb="27">
      <t>オコナ</t>
    </rPh>
    <rPh sb="32" eb="34">
      <t>デンリョク</t>
    </rPh>
    <rPh sb="34" eb="36">
      <t>ケイリョウ</t>
    </rPh>
    <rPh sb="37" eb="38">
      <t>ホカ</t>
    </rPh>
    <rPh sb="39" eb="41">
      <t>シツナイ</t>
    </rPh>
    <rPh sb="41" eb="42">
      <t>ガイ</t>
    </rPh>
    <rPh sb="43" eb="45">
      <t>カンキョウ</t>
    </rPh>
    <rPh sb="45" eb="47">
      <t>ケイソク</t>
    </rPh>
    <phoneticPr fontId="13"/>
  </si>
  <si>
    <t xml:space="preserve"> 実施状況報告時に提出ができること。</t>
    <phoneticPr fontId="13"/>
  </si>
  <si>
    <t>・空調、換気、照明、給湯、昇降機、コージェネ、太陽光発電等、その他、の計測区分毎且つエネルギー種別毎の集計値を計算し、</t>
    <rPh sb="1" eb="3">
      <t>クウチョウ</t>
    </rPh>
    <rPh sb="4" eb="6">
      <t>カンキ</t>
    </rPh>
    <rPh sb="10" eb="12">
      <t>キュウトウ</t>
    </rPh>
    <rPh sb="13" eb="16">
      <t>ショウコウキ</t>
    </rPh>
    <rPh sb="23" eb="26">
      <t>タイヨウコウ</t>
    </rPh>
    <rPh sb="26" eb="28">
      <t>ハツデン</t>
    </rPh>
    <rPh sb="28" eb="29">
      <t>トウ</t>
    </rPh>
    <rPh sb="36" eb="37">
      <t>ソク</t>
    </rPh>
    <rPh sb="39" eb="40">
      <t>ゴト</t>
    </rPh>
    <phoneticPr fontId="13"/>
  </si>
  <si>
    <t>（入力シートから自動反映）
単年度事業は平成31年1月25日以前の日付となっていますか
複数年度事業は平成31年2月22日以前の日付となっていますか</t>
    <rPh sb="14" eb="17">
      <t>タンネンド</t>
    </rPh>
    <rPh sb="17" eb="19">
      <t>ジギョウ</t>
    </rPh>
    <rPh sb="20" eb="22">
      <t>ヘイセイ</t>
    </rPh>
    <rPh sb="24" eb="25">
      <t>ネン</t>
    </rPh>
    <rPh sb="26" eb="27">
      <t>ガツ</t>
    </rPh>
    <rPh sb="29" eb="30">
      <t>ニチ</t>
    </rPh>
    <rPh sb="30" eb="32">
      <t>イゼン</t>
    </rPh>
    <rPh sb="44" eb="46">
      <t>フクスウ</t>
    </rPh>
    <rPh sb="46" eb="48">
      <t>ネンド</t>
    </rPh>
    <rPh sb="48" eb="50">
      <t>ジギョウ</t>
    </rPh>
    <rPh sb="51" eb="53">
      <t>ヘイセイ</t>
    </rPh>
    <rPh sb="55" eb="56">
      <t>ネン</t>
    </rPh>
    <rPh sb="57" eb="58">
      <t>ガツ</t>
    </rPh>
    <rPh sb="60" eb="61">
      <t>ニチ</t>
    </rPh>
    <rPh sb="61" eb="63">
      <t>イゼン</t>
    </rPh>
    <rPh sb="64" eb="66">
      <t>ヒヅケ</t>
    </rPh>
    <phoneticPr fontId="13"/>
  </si>
  <si>
    <t>（入力シートから自動反映）
単年度事業は平成30年度の完了年月日と一致していますか
2年度事業は平成32年1月25日以前の日付となっていますか
3年度事業は平成33年1月25日以前の日付となっていますか</t>
    <rPh sb="14" eb="17">
      <t>タンネンド</t>
    </rPh>
    <rPh sb="17" eb="19">
      <t>ジギョウ</t>
    </rPh>
    <rPh sb="20" eb="22">
      <t>ヘイセイ</t>
    </rPh>
    <rPh sb="24" eb="26">
      <t>ネンド</t>
    </rPh>
    <rPh sb="27" eb="29">
      <t>カンリョウ</t>
    </rPh>
    <rPh sb="29" eb="32">
      <t>ネンガッピ</t>
    </rPh>
    <rPh sb="33" eb="35">
      <t>イッチ</t>
    </rPh>
    <rPh sb="43" eb="44">
      <t>ネン</t>
    </rPh>
    <rPh sb="44" eb="45">
      <t>ド</t>
    </rPh>
    <rPh sb="45" eb="47">
      <t>ジギョウ</t>
    </rPh>
    <rPh sb="48" eb="50">
      <t>ヘイセイ</t>
    </rPh>
    <rPh sb="52" eb="53">
      <t>ネン</t>
    </rPh>
    <rPh sb="54" eb="55">
      <t>ガツ</t>
    </rPh>
    <rPh sb="57" eb="58">
      <t>ニチ</t>
    </rPh>
    <rPh sb="58" eb="60">
      <t>イゼン</t>
    </rPh>
    <rPh sb="73" eb="74">
      <t>ネン</t>
    </rPh>
    <rPh sb="74" eb="75">
      <t>ド</t>
    </rPh>
    <rPh sb="75" eb="77">
      <t>ジギョウ</t>
    </rPh>
    <rPh sb="78" eb="80">
      <t>ヘイセイ</t>
    </rPh>
    <rPh sb="82" eb="83">
      <t>ネン</t>
    </rPh>
    <rPh sb="84" eb="85">
      <t>ガツ</t>
    </rPh>
    <rPh sb="87" eb="88">
      <t>ニチ</t>
    </rPh>
    <rPh sb="88" eb="90">
      <t>イゼン</t>
    </rPh>
    <rPh sb="91" eb="93">
      <t>ヒヅケ</t>
    </rPh>
    <phoneticPr fontId="13"/>
  </si>
  <si>
    <t>補助事業実施体制図</t>
    <rPh sb="0" eb="2">
      <t>ホジョ</t>
    </rPh>
    <rPh sb="2" eb="4">
      <t>ジギョウ</t>
    </rPh>
    <rPh sb="4" eb="6">
      <t>ジッシ</t>
    </rPh>
    <rPh sb="6" eb="8">
      <t>タイセイ</t>
    </rPh>
    <rPh sb="8" eb="9">
      <t>ズ</t>
    </rPh>
    <phoneticPr fontId="13"/>
  </si>
  <si>
    <t>25字以内で入力</t>
    <rPh sb="2" eb="3">
      <t>ジ</t>
    </rPh>
    <rPh sb="3" eb="5">
      <t>イナイ</t>
    </rPh>
    <rPh sb="6" eb="8">
      <t>ニュウリョク</t>
    </rPh>
    <phoneticPr fontId="13"/>
  </si>
  <si>
    <t>当該年度事業完了日以前の日付を入力</t>
    <rPh sb="9" eb="11">
      <t>イゼン</t>
    </rPh>
    <rPh sb="12" eb="14">
      <t>ヒヅケ</t>
    </rPh>
    <rPh sb="15" eb="17">
      <t>ニュウリョク</t>
    </rPh>
    <phoneticPr fontId="13"/>
  </si>
  <si>
    <t xml:space="preserve">塔屋 </t>
    <rPh sb="0" eb="1">
      <t>トウ</t>
    </rPh>
    <rPh sb="1" eb="2">
      <t>ヤ</t>
    </rPh>
    <phoneticPr fontId="13"/>
  </si>
  <si>
    <t>「４.概略予算書（平成30年度分）」の金額と一致していますか</t>
    <rPh sb="15" eb="16">
      <t>ブン</t>
    </rPh>
    <rPh sb="19" eb="21">
      <t>キンガク</t>
    </rPh>
    <rPh sb="22" eb="24">
      <t>イッチ</t>
    </rPh>
    <phoneticPr fontId="13"/>
  </si>
  <si>
    <t>「４.概略予算書（平成30年度分）」の金額と一致していますか</t>
    <rPh sb="19" eb="21">
      <t>キンガク</t>
    </rPh>
    <rPh sb="22" eb="24">
      <t>イッチ</t>
    </rPh>
    <phoneticPr fontId="13"/>
  </si>
  <si>
    <t>（空調）二次ポンプ入力シートを添付していますか</t>
    <rPh sb="1" eb="3">
      <t>クウチョウ</t>
    </rPh>
    <rPh sb="4" eb="6">
      <t>ニジ</t>
    </rPh>
    <rPh sb="9" eb="11">
      <t>ニュウリョク</t>
    </rPh>
    <phoneticPr fontId="13"/>
  </si>
  <si>
    <t>申請者自身で全ての同意欄にレ点を記入していますか</t>
    <rPh sb="0" eb="3">
      <t>シンセイシャ</t>
    </rPh>
    <rPh sb="3" eb="5">
      <t>ジシン</t>
    </rPh>
    <rPh sb="6" eb="7">
      <t>スベ</t>
    </rPh>
    <rPh sb="9" eb="12">
      <t>ドウイラン</t>
    </rPh>
    <rPh sb="14" eb="15">
      <t>テン</t>
    </rPh>
    <rPh sb="16" eb="18">
      <t>キニュウ</t>
    </rPh>
    <phoneticPr fontId="13"/>
  </si>
  <si>
    <t>「交付申請書」に明記されている者が受任者として記入されていますか</t>
    <rPh sb="1" eb="3">
      <t>コウフ</t>
    </rPh>
    <rPh sb="3" eb="6">
      <t>シンセイショ</t>
    </rPh>
    <rPh sb="8" eb="10">
      <t>メイキ</t>
    </rPh>
    <rPh sb="15" eb="16">
      <t>モノ</t>
    </rPh>
    <rPh sb="17" eb="19">
      <t>ジュニン</t>
    </rPh>
    <rPh sb="19" eb="20">
      <t>シャ</t>
    </rPh>
    <rPh sb="23" eb="25">
      <t>キニュウ</t>
    </rPh>
    <phoneticPr fontId="13"/>
  </si>
  <si>
    <t>申請者の情報が全て記入されていますか（入力シートから自動反映）</t>
    <rPh sb="4" eb="6">
      <t>ジョウホウ</t>
    </rPh>
    <rPh sb="7" eb="8">
      <t>スベ</t>
    </rPh>
    <rPh sb="9" eb="11">
      <t>キニュウ</t>
    </rPh>
    <phoneticPr fontId="13"/>
  </si>
  <si>
    <r>
      <t>※</t>
    </r>
    <r>
      <rPr>
        <b/>
        <u/>
        <sz val="12"/>
        <color theme="9" tint="0.59999389629810485"/>
        <rFont val="Meiryo UI"/>
        <family val="3"/>
        <charset val="128"/>
      </rPr>
      <t>██</t>
    </r>
    <r>
      <rPr>
        <b/>
        <u/>
        <sz val="12"/>
        <color rgb="FFFFFF00"/>
        <rFont val="Meiryo UI"/>
        <family val="3"/>
        <charset val="128"/>
      </rPr>
      <t>オレンジのセルは入力必須項目です。
※</t>
    </r>
    <r>
      <rPr>
        <b/>
        <u/>
        <sz val="12"/>
        <color theme="0" tint="-0.14999847407452621"/>
        <rFont val="Meiryo UI"/>
        <family val="3"/>
        <charset val="128"/>
      </rPr>
      <t>██</t>
    </r>
    <r>
      <rPr>
        <b/>
        <u/>
        <sz val="12"/>
        <color rgb="FFFFFF00"/>
        <rFont val="Meiryo UI"/>
        <family val="3"/>
        <charset val="128"/>
      </rPr>
      <t xml:space="preserve">グレーのセルは入力不要項目です。
</t>
    </r>
    <r>
      <rPr>
        <b/>
        <u/>
        <sz val="12"/>
        <color theme="0"/>
        <rFont val="Meiryo UI"/>
        <family val="3"/>
        <charset val="128"/>
      </rPr>
      <t>★マークの付いた項目は、商業登記簿等に表記を寄せてください。</t>
    </r>
    <rPh sb="11" eb="13">
      <t>ニュウリョク</t>
    </rPh>
    <rPh sb="13" eb="15">
      <t>ヒッス</t>
    </rPh>
    <rPh sb="15" eb="17">
      <t>コウモク</t>
    </rPh>
    <rPh sb="31" eb="33">
      <t>ニュウリョク</t>
    </rPh>
    <rPh sb="33" eb="35">
      <t>フヨウ</t>
    </rPh>
    <rPh sb="35" eb="37">
      <t>コウモク</t>
    </rPh>
    <rPh sb="53" eb="55">
      <t>ショウギョウ</t>
    </rPh>
    <rPh sb="58" eb="59">
      <t>トウ</t>
    </rPh>
    <phoneticPr fontId="13"/>
  </si>
  <si>
    <t>融資契約予定時期</t>
    <rPh sb="2" eb="4">
      <t>ケイヤク</t>
    </rPh>
    <phoneticPr fontId="13"/>
  </si>
  <si>
    <t>融資契約予定時期</t>
    <rPh sb="0" eb="2">
      <t>ユウシ</t>
    </rPh>
    <rPh sb="2" eb="4">
      <t>ケイヤク</t>
    </rPh>
    <rPh sb="4" eb="6">
      <t>ヨテイ</t>
    </rPh>
    <rPh sb="6" eb="8">
      <t>ジキ</t>
    </rPh>
    <phoneticPr fontId="13"/>
  </si>
  <si>
    <t>プルダウンから選択</t>
    <phoneticPr fontId="13"/>
  </si>
  <si>
    <t>他の補助金を併用する予定、または既に利用している場合、補助金の正式名称とその官公庁名等を記入していますか</t>
    <rPh sb="6" eb="8">
      <t>ヘイヨウ</t>
    </rPh>
    <rPh sb="16" eb="17">
      <t>スデ</t>
    </rPh>
    <rPh sb="18" eb="20">
      <t>リヨウ</t>
    </rPh>
    <rPh sb="27" eb="30">
      <t>ホジョキン</t>
    </rPh>
    <rPh sb="38" eb="41">
      <t>カンコウチョウ</t>
    </rPh>
    <rPh sb="41" eb="42">
      <t>メイ</t>
    </rPh>
    <rPh sb="42" eb="43">
      <t>トウ</t>
    </rPh>
    <rPh sb="44" eb="46">
      <t>キニュウ</t>
    </rPh>
    <phoneticPr fontId="13"/>
  </si>
  <si>
    <t>半角数字を「-（ハイフン）」ありで入力</t>
    <rPh sb="0" eb="2">
      <t>ハンカク</t>
    </rPh>
    <phoneticPr fontId="13"/>
  </si>
  <si>
    <t>半角数字を「-（ハイフン）」ありで入力　ない場合はプルダウンから「－」を選択</t>
  </si>
  <si>
    <t>半角数字を「-（ハイフン）」ありで入力　ない場合はプルダウンから「－」を選択</t>
    <phoneticPr fontId="13"/>
  </si>
  <si>
    <t>半角数字を「-（ハイフン）」ありで入力　ない場合はプルダウンから「－」を選択</t>
    <rPh sb="0" eb="2">
      <t>ハンカク</t>
    </rPh>
    <rPh sb="2" eb="4">
      <t>スウジ</t>
    </rPh>
    <rPh sb="17" eb="19">
      <t>ニュウリョク</t>
    </rPh>
    <rPh sb="22" eb="24">
      <t>バアイ</t>
    </rPh>
    <rPh sb="36" eb="38">
      <t>センタク</t>
    </rPh>
    <phoneticPr fontId="13"/>
  </si>
  <si>
    <t>3.事業計画概要</t>
    <rPh sb="2" eb="4">
      <t>ジギョウ</t>
    </rPh>
    <rPh sb="4" eb="6">
      <t>ケイカク</t>
    </rPh>
    <rPh sb="6" eb="8">
      <t>ガイヨウ</t>
    </rPh>
    <phoneticPr fontId="13"/>
  </si>
  <si>
    <t>4.建物情報</t>
    <rPh sb="2" eb="4">
      <t>タテモノ</t>
    </rPh>
    <rPh sb="4" eb="6">
      <t>ジョウホウ</t>
    </rPh>
    <phoneticPr fontId="13"/>
  </si>
  <si>
    <t>5.エネルギー情報</t>
    <rPh sb="7" eb="9">
      <t>ジョウホウ</t>
    </rPh>
    <phoneticPr fontId="13"/>
  </si>
  <si>
    <t>ライトシェルフ</t>
    <phoneticPr fontId="13"/>
  </si>
  <si>
    <t>アトリウム</t>
    <phoneticPr fontId="13"/>
  </si>
  <si>
    <t>採光窓フィルム／パネル</t>
    <rPh sb="0" eb="2">
      <t>サイコウ</t>
    </rPh>
    <rPh sb="2" eb="3">
      <t>マド</t>
    </rPh>
    <phoneticPr fontId="13"/>
  </si>
  <si>
    <t>採光ブラインド</t>
    <rPh sb="0" eb="2">
      <t>サイコウ</t>
    </rPh>
    <phoneticPr fontId="13"/>
  </si>
  <si>
    <t>トップライト</t>
    <phoneticPr fontId="13"/>
  </si>
  <si>
    <t>①</t>
    <phoneticPr fontId="13"/>
  </si>
  <si>
    <t>「（３）　建築省エネルギー（パッシブ）技術　設備・システム名」</t>
    <rPh sb="5" eb="7">
      <t>ケンチク</t>
    </rPh>
    <rPh sb="7" eb="8">
      <t>ショウ</t>
    </rPh>
    <rPh sb="19" eb="21">
      <t>ギジュツ</t>
    </rPh>
    <rPh sb="22" eb="24">
      <t>セツビ</t>
    </rPh>
    <rPh sb="29" eb="30">
      <t>メイ</t>
    </rPh>
    <phoneticPr fontId="13"/>
  </si>
  <si>
    <t>高性能窓ガラス</t>
    <rPh sb="0" eb="1">
      <t>コウ</t>
    </rPh>
    <rPh sb="1" eb="3">
      <t>セイノウ</t>
    </rPh>
    <rPh sb="3" eb="4">
      <t>マド</t>
    </rPh>
    <phoneticPr fontId="13"/>
  </si>
  <si>
    <t>高性能窓サッシ</t>
    <rPh sb="0" eb="1">
      <t>コウ</t>
    </rPh>
    <rPh sb="1" eb="3">
      <t>セイノウ</t>
    </rPh>
    <rPh sb="3" eb="4">
      <t>マド</t>
    </rPh>
    <phoneticPr fontId="13"/>
  </si>
  <si>
    <t>②</t>
    <phoneticPr fontId="13"/>
  </si>
  <si>
    <t>「（３）　建築省エネルギー（パッシブ）技術　方式等」</t>
    <rPh sb="5" eb="7">
      <t>ケンチク</t>
    </rPh>
    <rPh sb="7" eb="8">
      <t>ショウ</t>
    </rPh>
    <rPh sb="19" eb="21">
      <t>ギジュツ</t>
    </rPh>
    <rPh sb="22" eb="24">
      <t>ホウシキ</t>
    </rPh>
    <rPh sb="24" eb="25">
      <t>トウ</t>
    </rPh>
    <phoneticPr fontId="13"/>
  </si>
  <si>
    <t>木製</t>
    <rPh sb="0" eb="1">
      <t>キ</t>
    </rPh>
    <rPh sb="1" eb="2">
      <t>セイ</t>
    </rPh>
    <phoneticPr fontId="13"/>
  </si>
  <si>
    <t>エアーフローウインドウ</t>
    <phoneticPr fontId="13"/>
  </si>
  <si>
    <t>太陽光パネル、その他日射遮蔽</t>
    <rPh sb="0" eb="3">
      <t>タイヨウコウ</t>
    </rPh>
    <rPh sb="9" eb="10">
      <t>タ</t>
    </rPh>
    <rPh sb="10" eb="12">
      <t>ニッシャ</t>
    </rPh>
    <rPh sb="12" eb="14">
      <t>シャヘイ</t>
    </rPh>
    <phoneticPr fontId="13"/>
  </si>
  <si>
    <t>ダブルスキン</t>
    <phoneticPr fontId="13"/>
  </si>
  <si>
    <t>ライトシェルフ</t>
    <phoneticPr fontId="13"/>
  </si>
  <si>
    <t>ブラインド（太陽追尾型）</t>
    <rPh sb="6" eb="8">
      <t>タイヨウ</t>
    </rPh>
    <rPh sb="8" eb="10">
      <t>ツイビ</t>
    </rPh>
    <rPh sb="10" eb="11">
      <t>ガタ</t>
    </rPh>
    <phoneticPr fontId="13"/>
  </si>
  <si>
    <t>アトリウム</t>
    <phoneticPr fontId="13"/>
  </si>
  <si>
    <t>グラデーションブラインド</t>
    <phoneticPr fontId="13"/>
  </si>
  <si>
    <t>クールチューブ、ヒートチューブ</t>
    <phoneticPr fontId="13"/>
  </si>
  <si>
    <t>トップライト</t>
    <phoneticPr fontId="13"/>
  </si>
  <si>
    <t>③</t>
    <phoneticPr fontId="13"/>
  </si>
  <si>
    <t>「（４）　内部発熱削減技術　設備・システム名」</t>
    <rPh sb="5" eb="7">
      <t>ナイブ</t>
    </rPh>
    <rPh sb="7" eb="9">
      <t>ハツネツ</t>
    </rPh>
    <rPh sb="9" eb="11">
      <t>サクゲン</t>
    </rPh>
    <rPh sb="11" eb="13">
      <t>ギジュツ</t>
    </rPh>
    <rPh sb="14" eb="16">
      <t>セツビ</t>
    </rPh>
    <rPh sb="21" eb="22">
      <t>メイ</t>
    </rPh>
    <phoneticPr fontId="13"/>
  </si>
  <si>
    <t>④</t>
    <phoneticPr fontId="13"/>
  </si>
  <si>
    <t>「ⅰ　空調設備　設備・システム名」</t>
    <rPh sb="3" eb="5">
      <t>クウチョウ</t>
    </rPh>
    <rPh sb="5" eb="7">
      <t>セツビ</t>
    </rPh>
    <rPh sb="8" eb="10">
      <t>セツビ</t>
    </rPh>
    <rPh sb="15" eb="16">
      <t>メイ</t>
    </rPh>
    <phoneticPr fontId="13"/>
  </si>
  <si>
    <t>個別分散型高性能空調機</t>
    <rPh sb="0" eb="2">
      <t>コベツ</t>
    </rPh>
    <rPh sb="2" eb="5">
      <t>ブンサンガタ</t>
    </rPh>
    <phoneticPr fontId="13"/>
  </si>
  <si>
    <t>⑤</t>
    <phoneticPr fontId="13"/>
  </si>
  <si>
    <t>「ⅰ　空調設備　方式等」</t>
    <rPh sb="3" eb="5">
      <t>クウチョウ</t>
    </rPh>
    <rPh sb="5" eb="7">
      <t>セツビ</t>
    </rPh>
    <rPh sb="8" eb="10">
      <t>ホウシキ</t>
    </rPh>
    <rPh sb="10" eb="11">
      <t>トウ</t>
    </rPh>
    <phoneticPr fontId="13"/>
  </si>
  <si>
    <t>ルームエアコン</t>
    <phoneticPr fontId="13"/>
  </si>
  <si>
    <t>チリングユニット</t>
    <phoneticPr fontId="13"/>
  </si>
  <si>
    <t>ビルマル（ＥＨＰ）</t>
    <phoneticPr fontId="13"/>
  </si>
  <si>
    <t>ビルマル（ＧＨＰ）</t>
    <phoneticPr fontId="13"/>
  </si>
  <si>
    <t>パッケージユニット</t>
    <phoneticPr fontId="13"/>
  </si>
  <si>
    <t>モジュールチラーユニット</t>
    <phoneticPr fontId="13"/>
  </si>
  <si>
    <t>フリークーリングシステム</t>
    <phoneticPr fontId="13"/>
  </si>
  <si>
    <t>吸収冷温水機</t>
    <rPh sb="0" eb="2">
      <t>キュウシュウ</t>
    </rPh>
    <rPh sb="2" eb="4">
      <t>レイオン</t>
    </rPh>
    <rPh sb="4" eb="5">
      <t>スイ</t>
    </rPh>
    <rPh sb="5" eb="6">
      <t>キ</t>
    </rPh>
    <phoneticPr fontId="13"/>
  </si>
  <si>
    <t>⑥</t>
    <phoneticPr fontId="13"/>
  </si>
  <si>
    <t>「ⅱ　換気設備（機械換気）　設備・システム名」</t>
    <rPh sb="3" eb="5">
      <t>カンキ</t>
    </rPh>
    <rPh sb="5" eb="7">
      <t>セツビ</t>
    </rPh>
    <rPh sb="8" eb="10">
      <t>キカイ</t>
    </rPh>
    <rPh sb="10" eb="12">
      <t>カンキ</t>
    </rPh>
    <rPh sb="14" eb="16">
      <t>セツビ</t>
    </rPh>
    <rPh sb="21" eb="22">
      <t>メイ</t>
    </rPh>
    <phoneticPr fontId="13"/>
  </si>
  <si>
    <t>ＤＣモーター</t>
    <phoneticPr fontId="13"/>
  </si>
  <si>
    <t>⑦</t>
    <phoneticPr fontId="13"/>
  </si>
  <si>
    <t>「ⅱ　換気設備（機械換気）　方式等」</t>
    <rPh sb="8" eb="10">
      <t>キカイ</t>
    </rPh>
    <rPh sb="10" eb="12">
      <t>カンキ</t>
    </rPh>
    <rPh sb="14" eb="16">
      <t>ホウシキ</t>
    </rPh>
    <rPh sb="16" eb="17">
      <t>トウ</t>
    </rPh>
    <phoneticPr fontId="13"/>
  </si>
  <si>
    <t>【ＣＡＶシステム】</t>
    <phoneticPr fontId="13"/>
  </si>
  <si>
    <t>【ＶＡＶシステム】</t>
    <phoneticPr fontId="13"/>
  </si>
  <si>
    <r>
      <t>ＣＯ</t>
    </r>
    <r>
      <rPr>
        <vertAlign val="subscript"/>
        <sz val="10"/>
        <rFont val="Meiryo UI"/>
        <family val="3"/>
        <charset val="128"/>
      </rPr>
      <t>２</t>
    </r>
    <r>
      <rPr>
        <sz val="10"/>
        <rFont val="Meiryo UI"/>
        <family val="3"/>
        <charset val="128"/>
      </rPr>
      <t>濃度制御システム</t>
    </r>
    <rPh sb="3" eb="5">
      <t>ノウド</t>
    </rPh>
    <rPh sb="5" eb="7">
      <t>セイギョ</t>
    </rPh>
    <phoneticPr fontId="13"/>
  </si>
  <si>
    <t>電気使用量検知制御システム</t>
    <rPh sb="0" eb="2">
      <t>デンキ</t>
    </rPh>
    <rPh sb="2" eb="4">
      <t>シヨウ</t>
    </rPh>
    <rPh sb="4" eb="5">
      <t>リョウ</t>
    </rPh>
    <rPh sb="5" eb="7">
      <t>ケンチ</t>
    </rPh>
    <rPh sb="7" eb="9">
      <t>セイギョ</t>
    </rPh>
    <phoneticPr fontId="13"/>
  </si>
  <si>
    <t>【高効率照明器具】</t>
    <rPh sb="1" eb="2">
      <t>コウ</t>
    </rPh>
    <rPh sb="2" eb="4">
      <t>コウリツ</t>
    </rPh>
    <rPh sb="4" eb="6">
      <t>ショウメイ</t>
    </rPh>
    <rPh sb="6" eb="8">
      <t>キグ</t>
    </rPh>
    <phoneticPr fontId="13"/>
  </si>
  <si>
    <t>【照明方式】</t>
    <rPh sb="1" eb="3">
      <t>ショウメイ</t>
    </rPh>
    <rPh sb="3" eb="5">
      <t>ホウシキ</t>
    </rPh>
    <phoneticPr fontId="13"/>
  </si>
  <si>
    <t>【高効率給湯機】</t>
    <rPh sb="1" eb="2">
      <t>コウ</t>
    </rPh>
    <rPh sb="2" eb="4">
      <t>コウリツ</t>
    </rPh>
    <rPh sb="4" eb="6">
      <t>キュウトウ</t>
    </rPh>
    <rPh sb="6" eb="7">
      <t>キ</t>
    </rPh>
    <phoneticPr fontId="13"/>
  </si>
  <si>
    <t>潜熱回収型給湯機</t>
    <rPh sb="0" eb="2">
      <t>センネツ</t>
    </rPh>
    <rPh sb="2" eb="4">
      <t>カイシュウ</t>
    </rPh>
    <rPh sb="4" eb="5">
      <t>ガタ</t>
    </rPh>
    <rPh sb="5" eb="7">
      <t>キュウトウ</t>
    </rPh>
    <rPh sb="7" eb="8">
      <t>キ</t>
    </rPh>
    <phoneticPr fontId="13"/>
  </si>
  <si>
    <t>バイオマスボイラ</t>
    <phoneticPr fontId="13"/>
  </si>
  <si>
    <t>貨物用</t>
    <rPh sb="0" eb="3">
      <t>カモツヨウ</t>
    </rPh>
    <phoneticPr fontId="13"/>
  </si>
  <si>
    <t>ガスタービン</t>
    <phoneticPr fontId="13"/>
  </si>
  <si>
    <t>ガスエンジン</t>
    <phoneticPr fontId="13"/>
  </si>
  <si>
    <t>ディーゼルエンジン</t>
    <phoneticPr fontId="13"/>
  </si>
  <si>
    <t>固体酸化型燃料電池</t>
    <rPh sb="0" eb="2">
      <t>コタイ</t>
    </rPh>
    <rPh sb="2" eb="5">
      <t>サンカガタ</t>
    </rPh>
    <rPh sb="5" eb="7">
      <t>ネンリョウ</t>
    </rPh>
    <rPh sb="7" eb="9">
      <t>デンチ</t>
    </rPh>
    <phoneticPr fontId="13"/>
  </si>
  <si>
    <t>「補助」</t>
    <rPh sb="1" eb="3">
      <t>ホジョ</t>
    </rPh>
    <phoneticPr fontId="13"/>
  </si>
  <si>
    <t>【補助対象】</t>
    <rPh sb="1" eb="3">
      <t>ホジョ</t>
    </rPh>
    <rPh sb="3" eb="5">
      <t>タイショウ</t>
    </rPh>
    <phoneticPr fontId="13"/>
  </si>
  <si>
    <t>【補助対象外】</t>
    <rPh sb="1" eb="3">
      <t>ホジョ</t>
    </rPh>
    <rPh sb="3" eb="6">
      <t>タイショウガイ</t>
    </rPh>
    <phoneticPr fontId="13"/>
  </si>
  <si>
    <t>○</t>
    <phoneticPr fontId="13"/>
  </si>
  <si>
    <t>×</t>
    <phoneticPr fontId="13"/>
  </si>
  <si>
    <t>システム概要（能力、性能、規模、他）</t>
    <rPh sb="4" eb="6">
      <t>ガイヨウ</t>
    </rPh>
    <rPh sb="7" eb="9">
      <t>ノウリョク</t>
    </rPh>
    <rPh sb="10" eb="12">
      <t>セイノウ</t>
    </rPh>
    <rPh sb="13" eb="15">
      <t>キボ</t>
    </rPh>
    <rPh sb="16" eb="17">
      <t>タ</t>
    </rPh>
    <phoneticPr fontId="13"/>
  </si>
  <si>
    <t>計画（実施）概要を記述</t>
    <rPh sb="0" eb="2">
      <t>ケイカク</t>
    </rPh>
    <rPh sb="3" eb="5">
      <t>ジッシ</t>
    </rPh>
    <rPh sb="6" eb="8">
      <t>ガイヨウ</t>
    </rPh>
    <rPh sb="9" eb="11">
      <t>キジュツ</t>
    </rPh>
    <phoneticPr fontId="13"/>
  </si>
  <si>
    <t>建物平面の短辺対長辺比：短辺長／長辺長</t>
    <rPh sb="0" eb="2">
      <t>タテモノ</t>
    </rPh>
    <rPh sb="2" eb="4">
      <t>ヘイメン</t>
    </rPh>
    <rPh sb="5" eb="7">
      <t>タンペン</t>
    </rPh>
    <rPh sb="7" eb="8">
      <t>タイ</t>
    </rPh>
    <rPh sb="8" eb="10">
      <t>チョウヘン</t>
    </rPh>
    <rPh sb="10" eb="11">
      <t>ヒ</t>
    </rPh>
    <rPh sb="12" eb="14">
      <t>タンペン</t>
    </rPh>
    <rPh sb="14" eb="15">
      <t>チョウ</t>
    </rPh>
    <rPh sb="16" eb="18">
      <t>チョウヘン</t>
    </rPh>
    <rPh sb="18" eb="19">
      <t>チョウ</t>
    </rPh>
    <phoneticPr fontId="13"/>
  </si>
  <si>
    <t>外部環境の影響を受け易い建物外周部に配置した非空調室名など</t>
    <rPh sb="0" eb="2">
      <t>ガイブ</t>
    </rPh>
    <rPh sb="2" eb="4">
      <t>カンキョウ</t>
    </rPh>
    <rPh sb="5" eb="7">
      <t>エイキョウ</t>
    </rPh>
    <rPh sb="8" eb="9">
      <t>ウ</t>
    </rPh>
    <rPh sb="10" eb="11">
      <t>ヤス</t>
    </rPh>
    <rPh sb="12" eb="14">
      <t>タテモノ</t>
    </rPh>
    <rPh sb="14" eb="16">
      <t>ガイシュウ</t>
    </rPh>
    <rPh sb="16" eb="17">
      <t>ブ</t>
    </rPh>
    <rPh sb="18" eb="20">
      <t>ハイチ</t>
    </rPh>
    <rPh sb="22" eb="23">
      <t>ヒ</t>
    </rPh>
    <rPh sb="23" eb="25">
      <t>クウチョウ</t>
    </rPh>
    <rPh sb="25" eb="26">
      <t>シツ</t>
    </rPh>
    <rPh sb="26" eb="27">
      <t>メイ</t>
    </rPh>
    <phoneticPr fontId="13"/>
  </si>
  <si>
    <t>外部の影響を緩和するために建物の屋上に配置した設備名など</t>
    <rPh sb="0" eb="2">
      <t>ガイブ</t>
    </rPh>
    <rPh sb="3" eb="5">
      <t>エイキョウ</t>
    </rPh>
    <rPh sb="6" eb="8">
      <t>カンワ</t>
    </rPh>
    <rPh sb="13" eb="15">
      <t>タテモノ</t>
    </rPh>
    <rPh sb="16" eb="18">
      <t>オクジョウ</t>
    </rPh>
    <rPh sb="19" eb="21">
      <t>ハイチ</t>
    </rPh>
    <rPh sb="23" eb="25">
      <t>セツビ</t>
    </rPh>
    <rPh sb="25" eb="26">
      <t>メイ</t>
    </rPh>
    <phoneticPr fontId="13"/>
  </si>
  <si>
    <r>
      <t>ＣＬＴの使用部位、使用量(m</t>
    </r>
    <r>
      <rPr>
        <vertAlign val="superscript"/>
        <sz val="8"/>
        <rFont val="Meiryo UI"/>
        <family val="3"/>
        <charset val="128"/>
      </rPr>
      <t>3</t>
    </r>
    <r>
      <rPr>
        <sz val="8"/>
        <rFont val="Meiryo UI"/>
        <family val="3"/>
        <charset val="128"/>
      </rPr>
      <t>)</t>
    </r>
    <rPh sb="4" eb="6">
      <t>シヨウ</t>
    </rPh>
    <rPh sb="6" eb="8">
      <t>ブイ</t>
    </rPh>
    <rPh sb="9" eb="12">
      <t>シヨウリョウ</t>
    </rPh>
    <phoneticPr fontId="13"/>
  </si>
  <si>
    <t>断熱材名称、断熱材規格、熱伝導率λ(W/(m・K))、断熱材厚み(mm)</t>
    <rPh sb="0" eb="3">
      <t>ダンネツザイ</t>
    </rPh>
    <rPh sb="3" eb="5">
      <t>メイショウ</t>
    </rPh>
    <rPh sb="6" eb="9">
      <t>ダンネツザイ</t>
    </rPh>
    <rPh sb="9" eb="11">
      <t>キカク</t>
    </rPh>
    <rPh sb="12" eb="13">
      <t>ネツ</t>
    </rPh>
    <rPh sb="13" eb="16">
      <t>デンドウリツ</t>
    </rPh>
    <rPh sb="27" eb="30">
      <t>ダンネツザイ</t>
    </rPh>
    <rPh sb="30" eb="31">
      <t>アツ</t>
    </rPh>
    <phoneticPr fontId="13"/>
  </si>
  <si>
    <r>
      <t>ガラス構成（例：E8 + A8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3"/>
  </si>
  <si>
    <r>
      <t>ガラス構成（例：E8 + Ar8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3" eb="24">
      <t>ネツ</t>
    </rPh>
    <rPh sb="24" eb="26">
      <t>カンリュウ</t>
    </rPh>
    <rPh sb="26" eb="27">
      <t>リツ</t>
    </rPh>
    <rPh sb="44" eb="46">
      <t>ニッシャ</t>
    </rPh>
    <rPh sb="46" eb="47">
      <t>ネツ</t>
    </rPh>
    <rPh sb="47" eb="50">
      <t>シュトクリツ</t>
    </rPh>
    <phoneticPr fontId="13"/>
  </si>
  <si>
    <r>
      <t>ガラス構成（例：E8 + V1 + F6)、熱貫流率（ガラスのみ　W/(m</t>
    </r>
    <r>
      <rPr>
        <vertAlign val="superscript"/>
        <sz val="8"/>
        <rFont val="Meiryo UI"/>
        <family val="3"/>
        <charset val="128"/>
      </rPr>
      <t>2</t>
    </r>
    <r>
      <rPr>
        <sz val="8"/>
        <rFont val="Meiryo UI"/>
        <family val="3"/>
        <charset val="128"/>
      </rPr>
      <t>・K))、日射熱取得率</t>
    </r>
    <rPh sb="3" eb="5">
      <t>コウセイ</t>
    </rPh>
    <rPh sb="6" eb="7">
      <t>レイ</t>
    </rPh>
    <rPh sb="22" eb="23">
      <t>ネツ</t>
    </rPh>
    <rPh sb="23" eb="25">
      <t>カンリュウ</t>
    </rPh>
    <rPh sb="25" eb="26">
      <t>リツ</t>
    </rPh>
    <rPh sb="43" eb="45">
      <t>ニッシャ</t>
    </rPh>
    <rPh sb="45" eb="46">
      <t>ネツ</t>
    </rPh>
    <rPh sb="46" eb="49">
      <t>シュトクリツ</t>
    </rPh>
    <phoneticPr fontId="13"/>
  </si>
  <si>
    <t>エアーフローウインドウ</t>
    <phoneticPr fontId="13"/>
  </si>
  <si>
    <t>ガラス構成</t>
    <rPh sb="3" eb="5">
      <t>コウセイ</t>
    </rPh>
    <phoneticPr fontId="13"/>
  </si>
  <si>
    <t>ダブルスキン</t>
    <phoneticPr fontId="13"/>
  </si>
  <si>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3"/>
  </si>
  <si>
    <r>
      <t>材料名、熱貫流率(窓ガラスを含むＵ値W/(m</t>
    </r>
    <r>
      <rPr>
        <vertAlign val="superscript"/>
        <sz val="8"/>
        <rFont val="Meiryo UI"/>
        <family val="3"/>
        <charset val="128"/>
      </rPr>
      <t>2</t>
    </r>
    <r>
      <rPr>
        <sz val="8"/>
        <rFont val="Meiryo UI"/>
        <family val="3"/>
        <charset val="128"/>
      </rPr>
      <t>・K))</t>
    </r>
    <rPh sb="0" eb="2">
      <t>ザイリョウ</t>
    </rPh>
    <rPh sb="2" eb="3">
      <t>メイ</t>
    </rPh>
    <rPh sb="4" eb="5">
      <t>ネツ</t>
    </rPh>
    <rPh sb="5" eb="7">
      <t>カンリュウ</t>
    </rPh>
    <rPh sb="7" eb="8">
      <t>リツ</t>
    </rPh>
    <rPh sb="9" eb="10">
      <t>マド</t>
    </rPh>
    <rPh sb="14" eb="15">
      <t>フク</t>
    </rPh>
    <rPh sb="17" eb="18">
      <t>チ</t>
    </rPh>
    <phoneticPr fontId="13"/>
  </si>
  <si>
    <t>方位、サイズ(間隔(タテ、ヨコ)、壁面からの出寸法(mm))、日除け効果係数(冷・暖)</t>
    <rPh sb="0" eb="2">
      <t>ホウイ</t>
    </rPh>
    <rPh sb="7" eb="9">
      <t>カンカク</t>
    </rPh>
    <rPh sb="17" eb="19">
      <t>ヘキメン</t>
    </rPh>
    <rPh sb="22" eb="23">
      <t>デ</t>
    </rPh>
    <rPh sb="23" eb="25">
      <t>スンポウ</t>
    </rPh>
    <rPh sb="31" eb="33">
      <t>ヒヨ</t>
    </rPh>
    <rPh sb="34" eb="36">
      <t>コウカ</t>
    </rPh>
    <rPh sb="36" eb="38">
      <t>ケイスウ</t>
    </rPh>
    <rPh sb="39" eb="40">
      <t>レイ</t>
    </rPh>
    <rPh sb="41" eb="42">
      <t>ダン</t>
    </rPh>
    <phoneticPr fontId="13"/>
  </si>
  <si>
    <t>方位、外部設置の場合：日除け効果係数(冷・暖）、内部設置の場合：日射熱取得率</t>
    <rPh sb="0" eb="2">
      <t>ホウイ</t>
    </rPh>
    <rPh sb="3" eb="5">
      <t>ガイブ</t>
    </rPh>
    <rPh sb="5" eb="7">
      <t>セッチ</t>
    </rPh>
    <rPh sb="8" eb="10">
      <t>バアイ</t>
    </rPh>
    <rPh sb="11" eb="13">
      <t>ヒヨ</t>
    </rPh>
    <rPh sb="14" eb="16">
      <t>コウカ</t>
    </rPh>
    <rPh sb="16" eb="18">
      <t>ケイスウ</t>
    </rPh>
    <rPh sb="19" eb="20">
      <t>レイ</t>
    </rPh>
    <rPh sb="21" eb="22">
      <t>ダン</t>
    </rPh>
    <rPh sb="24" eb="26">
      <t>ナイブ</t>
    </rPh>
    <rPh sb="26" eb="28">
      <t>セッチ</t>
    </rPh>
    <rPh sb="29" eb="31">
      <t>バアイ</t>
    </rPh>
    <rPh sb="32" eb="34">
      <t>ニッシャ</t>
    </rPh>
    <rPh sb="34" eb="35">
      <t>ネツ</t>
    </rPh>
    <rPh sb="35" eb="37">
      <t>シュトク</t>
    </rPh>
    <rPh sb="37" eb="38">
      <t>リツ</t>
    </rPh>
    <phoneticPr fontId="13"/>
  </si>
  <si>
    <r>
      <t>方位、緑化面積(m</t>
    </r>
    <r>
      <rPr>
        <vertAlign val="superscript"/>
        <sz val="8"/>
        <rFont val="Meiryo UI"/>
        <family val="3"/>
        <charset val="128"/>
      </rPr>
      <t>2</t>
    </r>
    <r>
      <rPr>
        <sz val="8"/>
        <rFont val="Meiryo UI"/>
        <family val="3"/>
        <charset val="128"/>
      </rPr>
      <t>)</t>
    </r>
    <rPh sb="0" eb="2">
      <t>ホウイ</t>
    </rPh>
    <rPh sb="3" eb="5">
      <t>リョッカ</t>
    </rPh>
    <rPh sb="5" eb="7">
      <t>メンセキ</t>
    </rPh>
    <phoneticPr fontId="13"/>
  </si>
  <si>
    <t>計画（実施）概要を記入</t>
    <rPh sb="0" eb="2">
      <t>ケイカク</t>
    </rPh>
    <rPh sb="3" eb="5">
      <t>ジッシ</t>
    </rPh>
    <rPh sb="6" eb="8">
      <t>ガイヨウ</t>
    </rPh>
    <rPh sb="9" eb="11">
      <t>キニュウ</t>
    </rPh>
    <phoneticPr fontId="13"/>
  </si>
  <si>
    <t>（４）</t>
    <phoneticPr fontId="13"/>
  </si>
  <si>
    <t>ⅰ　　空調設備</t>
    <rPh sb="3" eb="5">
      <t>クウチョウ</t>
    </rPh>
    <rPh sb="5" eb="7">
      <t>セツビ</t>
    </rPh>
    <phoneticPr fontId="13"/>
  </si>
  <si>
    <t>ルームエアコン</t>
    <phoneticPr fontId="13"/>
  </si>
  <si>
    <t>代表機の冷房能力(kW)、暖房能力(kW)、定格COPc、定格COPh、制御方法、合計台数</t>
    <rPh sb="36" eb="38">
      <t>セイギョ</t>
    </rPh>
    <rPh sb="38" eb="40">
      <t>ホウホウ</t>
    </rPh>
    <phoneticPr fontId="13"/>
  </si>
  <si>
    <t>ビルマル（ＥＨＰ）</t>
    <phoneticPr fontId="13"/>
  </si>
  <si>
    <t>代表機の冷房能力(kW)、暖房能力(kW)、定格COPc、定格COPh、制御方法、合計台数</t>
    <phoneticPr fontId="13"/>
  </si>
  <si>
    <t>ビルマル（ＧＨＰ）</t>
    <phoneticPr fontId="13"/>
  </si>
  <si>
    <t>パッケージユニット</t>
    <phoneticPr fontId="13"/>
  </si>
  <si>
    <t>チリングユニット</t>
    <phoneticPr fontId="13"/>
  </si>
  <si>
    <t>代表機の冷房能力(kW)、暖房能力(kW)、定格COPc、定格COPh、合計台数</t>
    <phoneticPr fontId="13"/>
  </si>
  <si>
    <t>モジュールチラーユニット</t>
    <phoneticPr fontId="13"/>
  </si>
  <si>
    <t>代表機の加熱能力(kW)、燃料種別、燃料使用量、合計台数</t>
    <rPh sb="0" eb="2">
      <t>ダイヒョウ</t>
    </rPh>
    <rPh sb="2" eb="3">
      <t>キ</t>
    </rPh>
    <rPh sb="4" eb="6">
      <t>カネツ</t>
    </rPh>
    <rPh sb="6" eb="8">
      <t>ノウリョク</t>
    </rPh>
    <rPh sb="13" eb="15">
      <t>ネンリョウ</t>
    </rPh>
    <rPh sb="15" eb="17">
      <t>シュベツ</t>
    </rPh>
    <rPh sb="18" eb="20">
      <t>ネンリョウ</t>
    </rPh>
    <rPh sb="20" eb="23">
      <t>シヨウリョウ</t>
    </rPh>
    <rPh sb="24" eb="26">
      <t>ゴウケイ</t>
    </rPh>
    <rPh sb="26" eb="28">
      <t>ダイスウ</t>
    </rPh>
    <phoneticPr fontId="13"/>
  </si>
  <si>
    <t>熱供給媒体（冷温水、蒸気、高温水）、冷却能力(GJ/h)、加熱能力(GJ/h)</t>
    <rPh sb="0" eb="1">
      <t>ネツ</t>
    </rPh>
    <rPh sb="1" eb="3">
      <t>キョウキュウ</t>
    </rPh>
    <rPh sb="3" eb="5">
      <t>バイタイ</t>
    </rPh>
    <rPh sb="6" eb="7">
      <t>レイ</t>
    </rPh>
    <rPh sb="7" eb="9">
      <t>オンスイ</t>
    </rPh>
    <rPh sb="10" eb="12">
      <t>ジョウキ</t>
    </rPh>
    <rPh sb="13" eb="14">
      <t>コウ</t>
    </rPh>
    <rPh sb="14" eb="16">
      <t>オンスイ</t>
    </rPh>
    <rPh sb="18" eb="20">
      <t>レイキャク</t>
    </rPh>
    <rPh sb="20" eb="22">
      <t>ノウリョク</t>
    </rPh>
    <rPh sb="29" eb="31">
      <t>カネツ</t>
    </rPh>
    <rPh sb="31" eb="33">
      <t>ノウリョク</t>
    </rPh>
    <phoneticPr fontId="13"/>
  </si>
  <si>
    <t>熱利用先、利用熱量(GJ/年）、地中熱利用温度（　℃～　℃）、他</t>
    <rPh sb="0" eb="1">
      <t>ネツ</t>
    </rPh>
    <rPh sb="1" eb="3">
      <t>リヨウ</t>
    </rPh>
    <rPh sb="3" eb="4">
      <t>サキ</t>
    </rPh>
    <rPh sb="5" eb="7">
      <t>リヨウ</t>
    </rPh>
    <rPh sb="7" eb="9">
      <t>ネツリョウ</t>
    </rPh>
    <rPh sb="13" eb="14">
      <t>ネン</t>
    </rPh>
    <rPh sb="16" eb="18">
      <t>チチュウ</t>
    </rPh>
    <rPh sb="18" eb="19">
      <t>ネツ</t>
    </rPh>
    <rPh sb="19" eb="21">
      <t>リヨウ</t>
    </rPh>
    <rPh sb="21" eb="23">
      <t>オンド</t>
    </rPh>
    <rPh sb="31" eb="32">
      <t>タ</t>
    </rPh>
    <phoneticPr fontId="13"/>
  </si>
  <si>
    <t>地中熱利用システム（H/Cチューブ）</t>
    <rPh sb="0" eb="2">
      <t>チチュウ</t>
    </rPh>
    <rPh sb="2" eb="3">
      <t>ネツ</t>
    </rPh>
    <rPh sb="3" eb="5">
      <t>リヨウ</t>
    </rPh>
    <phoneticPr fontId="13"/>
  </si>
  <si>
    <t>熱利用先、利用熱量(GJ/年）、地中熱利用温度（　℃～　℃）、他</t>
    <rPh sb="0" eb="1">
      <t>ネツ</t>
    </rPh>
    <rPh sb="1" eb="3">
      <t>リヨウ</t>
    </rPh>
    <rPh sb="3" eb="4">
      <t>サキ</t>
    </rPh>
    <rPh sb="5" eb="7">
      <t>リヨウ</t>
    </rPh>
    <rPh sb="7" eb="9">
      <t>ネツリョウ</t>
    </rPh>
    <rPh sb="13" eb="14">
      <t>ネン</t>
    </rPh>
    <rPh sb="31" eb="32">
      <t>タ</t>
    </rPh>
    <phoneticPr fontId="13"/>
  </si>
  <si>
    <t>熱利用先、利用熱量(GJ/年）、井水熱利用温度（　℃～　℃）、他</t>
    <rPh sb="0" eb="1">
      <t>ネツ</t>
    </rPh>
    <rPh sb="1" eb="3">
      <t>リヨウ</t>
    </rPh>
    <rPh sb="3" eb="4">
      <t>サキ</t>
    </rPh>
    <rPh sb="5" eb="7">
      <t>リヨウ</t>
    </rPh>
    <rPh sb="7" eb="9">
      <t>ネツリョウ</t>
    </rPh>
    <rPh sb="13" eb="14">
      <t>ネン</t>
    </rPh>
    <rPh sb="16" eb="17">
      <t>イ</t>
    </rPh>
    <rPh sb="17" eb="18">
      <t>スイ</t>
    </rPh>
    <rPh sb="31" eb="32">
      <t>タ</t>
    </rPh>
    <phoneticPr fontId="13"/>
  </si>
  <si>
    <t>熱利用先、利用熱量(GJ/年）、太陽熱利用温度（　℃～　℃）、他</t>
    <rPh sb="0" eb="1">
      <t>ネツ</t>
    </rPh>
    <rPh sb="1" eb="3">
      <t>リヨウ</t>
    </rPh>
    <rPh sb="3" eb="4">
      <t>サキ</t>
    </rPh>
    <rPh sb="5" eb="7">
      <t>リヨウ</t>
    </rPh>
    <rPh sb="7" eb="9">
      <t>ネツリョウ</t>
    </rPh>
    <rPh sb="13" eb="14">
      <t>ネン</t>
    </rPh>
    <rPh sb="16" eb="18">
      <t>タイヨウ</t>
    </rPh>
    <rPh sb="31" eb="32">
      <t>タ</t>
    </rPh>
    <phoneticPr fontId="13"/>
  </si>
  <si>
    <t>熱利用先、利用熱量(GJ/年）、排熱利用温度（　℃～　℃）、他</t>
    <rPh sb="0" eb="1">
      <t>ネツ</t>
    </rPh>
    <rPh sb="1" eb="3">
      <t>リヨウ</t>
    </rPh>
    <rPh sb="3" eb="4">
      <t>サキ</t>
    </rPh>
    <rPh sb="5" eb="7">
      <t>リヨウ</t>
    </rPh>
    <rPh sb="7" eb="9">
      <t>ネツリョウ</t>
    </rPh>
    <rPh sb="13" eb="14">
      <t>ネン</t>
    </rPh>
    <rPh sb="16" eb="17">
      <t>ハイ</t>
    </rPh>
    <rPh sb="30" eb="31">
      <t>タ</t>
    </rPh>
    <phoneticPr fontId="13"/>
  </si>
  <si>
    <t>代表機について外気量、排気量、熱交換効率、合計台数</t>
    <rPh sb="0" eb="2">
      <t>ダイヒョウ</t>
    </rPh>
    <rPh sb="2" eb="3">
      <t>キ</t>
    </rPh>
    <rPh sb="7" eb="9">
      <t>ガイキ</t>
    </rPh>
    <rPh sb="9" eb="10">
      <t>リョウ</t>
    </rPh>
    <rPh sb="11" eb="14">
      <t>ハイキリョウ</t>
    </rPh>
    <rPh sb="15" eb="16">
      <t>ネツ</t>
    </rPh>
    <rPh sb="16" eb="18">
      <t>コウカン</t>
    </rPh>
    <rPh sb="18" eb="20">
      <t>コウリツ</t>
    </rPh>
    <rPh sb="21" eb="23">
      <t>ゴウケイ</t>
    </rPh>
    <rPh sb="23" eb="25">
      <t>ダイスウ</t>
    </rPh>
    <phoneticPr fontId="13"/>
  </si>
  <si>
    <t>代表対象系統名、制御要素（温度、エンタルピー、他）、合計系統数</t>
    <rPh sb="0" eb="2">
      <t>ダイヒョウ</t>
    </rPh>
    <rPh sb="2" eb="4">
      <t>タイショウ</t>
    </rPh>
    <rPh sb="4" eb="6">
      <t>ケイトウ</t>
    </rPh>
    <rPh sb="6" eb="7">
      <t>メイ</t>
    </rPh>
    <rPh sb="8" eb="10">
      <t>セイギョ</t>
    </rPh>
    <rPh sb="10" eb="12">
      <t>ヨウソ</t>
    </rPh>
    <rPh sb="13" eb="15">
      <t>オンド</t>
    </rPh>
    <rPh sb="23" eb="24">
      <t>タ</t>
    </rPh>
    <rPh sb="26" eb="28">
      <t>ゴウケイ</t>
    </rPh>
    <rPh sb="28" eb="30">
      <t>ケイトウ</t>
    </rPh>
    <rPh sb="30" eb="31">
      <t>スウ</t>
    </rPh>
    <phoneticPr fontId="13"/>
  </si>
  <si>
    <r>
      <t>代表対象系統名、制御要素（温度、ＣＯ</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ヨウソ</t>
    </rPh>
    <rPh sb="13" eb="15">
      <t>オンド</t>
    </rPh>
    <rPh sb="20" eb="21">
      <t>タ</t>
    </rPh>
    <rPh sb="23" eb="25">
      <t>ゴウケイ</t>
    </rPh>
    <rPh sb="25" eb="27">
      <t>ケイトウ</t>
    </rPh>
    <rPh sb="27" eb="28">
      <t>スウ</t>
    </rPh>
    <phoneticPr fontId="13"/>
  </si>
  <si>
    <t>フリークーリングシステム</t>
    <phoneticPr fontId="13"/>
  </si>
  <si>
    <t>代表熱源系統名、冷却能力(kW/h)、合計系統数</t>
    <rPh sb="0" eb="2">
      <t>ダイヒョウ</t>
    </rPh>
    <rPh sb="2" eb="4">
      <t>ネツゲン</t>
    </rPh>
    <rPh sb="4" eb="6">
      <t>ケイトウ</t>
    </rPh>
    <rPh sb="6" eb="7">
      <t>メイ</t>
    </rPh>
    <rPh sb="8" eb="10">
      <t>レイキャク</t>
    </rPh>
    <rPh sb="10" eb="12">
      <t>ノウリョク</t>
    </rPh>
    <rPh sb="19" eb="21">
      <t>ゴウケイ</t>
    </rPh>
    <rPh sb="21" eb="23">
      <t>ケイトウ</t>
    </rPh>
    <rPh sb="23" eb="24">
      <t>スウ</t>
    </rPh>
    <phoneticPr fontId="13"/>
  </si>
  <si>
    <r>
      <t>代表対象系統名、制御種別（温度、PMV、CO</t>
    </r>
    <r>
      <rPr>
        <vertAlign val="subscript"/>
        <sz val="8"/>
        <rFont val="Meiryo UI"/>
        <family val="3"/>
        <charset val="128"/>
      </rPr>
      <t>2</t>
    </r>
    <r>
      <rPr>
        <sz val="8"/>
        <rFont val="Meiryo UI"/>
        <family val="3"/>
        <charset val="128"/>
      </rPr>
      <t>、他）、合計系統数</t>
    </r>
    <rPh sb="0" eb="2">
      <t>ダイヒョウ</t>
    </rPh>
    <rPh sb="2" eb="4">
      <t>タイショウ</t>
    </rPh>
    <rPh sb="4" eb="6">
      <t>ケイトウ</t>
    </rPh>
    <rPh sb="6" eb="7">
      <t>メイ</t>
    </rPh>
    <rPh sb="8" eb="10">
      <t>セイギョ</t>
    </rPh>
    <rPh sb="10" eb="12">
      <t>シュベツ</t>
    </rPh>
    <rPh sb="13" eb="15">
      <t>オンド</t>
    </rPh>
    <rPh sb="24" eb="25">
      <t>タ</t>
    </rPh>
    <rPh sb="27" eb="29">
      <t>ゴウケイ</t>
    </rPh>
    <rPh sb="29" eb="31">
      <t>ケイトウ</t>
    </rPh>
    <rPh sb="31" eb="32">
      <t>スウ</t>
    </rPh>
    <phoneticPr fontId="13"/>
  </si>
  <si>
    <t>代表対象系統名、制御種別（温度、圧力、他）、合計系統数</t>
    <rPh sb="0" eb="2">
      <t>ダイヒョウ</t>
    </rPh>
    <rPh sb="2" eb="4">
      <t>タイショウ</t>
    </rPh>
    <rPh sb="4" eb="6">
      <t>ケイトウ</t>
    </rPh>
    <rPh sb="6" eb="7">
      <t>メイ</t>
    </rPh>
    <rPh sb="8" eb="10">
      <t>セイギョ</t>
    </rPh>
    <rPh sb="10" eb="12">
      <t>シュベツ</t>
    </rPh>
    <rPh sb="13" eb="15">
      <t>オンド</t>
    </rPh>
    <rPh sb="16" eb="18">
      <t>アツリョク</t>
    </rPh>
    <rPh sb="19" eb="20">
      <t>タ</t>
    </rPh>
    <rPh sb="22" eb="24">
      <t>ゴウケイ</t>
    </rPh>
    <rPh sb="24" eb="26">
      <t>ケイトウ</t>
    </rPh>
    <rPh sb="26" eb="27">
      <t>スウ</t>
    </rPh>
    <phoneticPr fontId="13"/>
  </si>
  <si>
    <t>代表対象系統名、合計系統数</t>
    <rPh sb="0" eb="2">
      <t>ダイヒョウ</t>
    </rPh>
    <rPh sb="2" eb="4">
      <t>タイショウ</t>
    </rPh>
    <rPh sb="4" eb="6">
      <t>ケイトウ</t>
    </rPh>
    <rPh sb="6" eb="7">
      <t>メイ</t>
    </rPh>
    <rPh sb="8" eb="10">
      <t>ゴウケイ</t>
    </rPh>
    <rPh sb="10" eb="12">
      <t>ケイトウ</t>
    </rPh>
    <rPh sb="12" eb="13">
      <t>スウ</t>
    </rPh>
    <phoneticPr fontId="13"/>
  </si>
  <si>
    <t>代表機器仕様（冷却能力（ｋＷ／ｈ）、合計台数</t>
    <rPh sb="0" eb="2">
      <t>ダイヒョウ</t>
    </rPh>
    <rPh sb="2" eb="4">
      <t>キキ</t>
    </rPh>
    <rPh sb="4" eb="6">
      <t>シヨウ</t>
    </rPh>
    <rPh sb="7" eb="9">
      <t>レイキャク</t>
    </rPh>
    <rPh sb="9" eb="11">
      <t>ノウリョク</t>
    </rPh>
    <rPh sb="18" eb="20">
      <t>ゴウケイ</t>
    </rPh>
    <rPh sb="20" eb="22">
      <t>ダイスウ</t>
    </rPh>
    <phoneticPr fontId="13"/>
  </si>
  <si>
    <r>
      <t>代表対象系統名、輻射パネル仕様（設置部位、冷暖放熱量(W/m</t>
    </r>
    <r>
      <rPr>
        <vertAlign val="superscript"/>
        <sz val="8"/>
        <rFont val="Meiryo UI"/>
        <family val="3"/>
        <charset val="128"/>
      </rPr>
      <t>2</t>
    </r>
    <r>
      <rPr>
        <sz val="8"/>
        <rFont val="Meiryo UI"/>
        <family val="3"/>
        <charset val="128"/>
      </rPr>
      <t>)、、合計系統数</t>
    </r>
    <rPh sb="0" eb="2">
      <t>ダイヒョウ</t>
    </rPh>
    <rPh sb="2" eb="4">
      <t>タイショウ</t>
    </rPh>
    <rPh sb="4" eb="6">
      <t>ケイトウ</t>
    </rPh>
    <rPh sb="6" eb="7">
      <t>メイ</t>
    </rPh>
    <rPh sb="8" eb="10">
      <t>フクシャ</t>
    </rPh>
    <rPh sb="13" eb="15">
      <t>シヨウ</t>
    </rPh>
    <rPh sb="16" eb="18">
      <t>セッチ</t>
    </rPh>
    <rPh sb="18" eb="20">
      <t>ブイ</t>
    </rPh>
    <rPh sb="21" eb="22">
      <t>レイ</t>
    </rPh>
    <rPh sb="22" eb="23">
      <t>ダン</t>
    </rPh>
    <rPh sb="23" eb="25">
      <t>ホウネツ</t>
    </rPh>
    <rPh sb="25" eb="26">
      <t>リョウ</t>
    </rPh>
    <rPh sb="34" eb="36">
      <t>ゴウケイ</t>
    </rPh>
    <rPh sb="36" eb="38">
      <t>ケイトウ</t>
    </rPh>
    <rPh sb="38" eb="39">
      <t>スウ</t>
    </rPh>
    <phoneticPr fontId="13"/>
  </si>
  <si>
    <t>代表対象系統名、除湿能力(kg/h)、合計系統数</t>
    <rPh sb="0" eb="2">
      <t>ダイヒョウ</t>
    </rPh>
    <rPh sb="2" eb="4">
      <t>タイショウ</t>
    </rPh>
    <rPh sb="4" eb="6">
      <t>ケイトウ</t>
    </rPh>
    <rPh sb="6" eb="7">
      <t>メイ</t>
    </rPh>
    <rPh sb="8" eb="10">
      <t>ジョシツ</t>
    </rPh>
    <rPh sb="10" eb="12">
      <t>ノウリョク</t>
    </rPh>
    <rPh sb="19" eb="21">
      <t>ゴウケイ</t>
    </rPh>
    <rPh sb="21" eb="23">
      <t>ケイトウ</t>
    </rPh>
    <rPh sb="23" eb="24">
      <t>スウ</t>
    </rPh>
    <phoneticPr fontId="13"/>
  </si>
  <si>
    <r>
      <t>代表熱源機仕様（冷却能力(kW)、定格COP、台数）、蓄熱槽容量(m</t>
    </r>
    <r>
      <rPr>
        <vertAlign val="superscript"/>
        <sz val="8"/>
        <rFont val="Meiryo UI"/>
        <family val="3"/>
        <charset val="128"/>
      </rPr>
      <t>3</t>
    </r>
    <r>
      <rPr>
        <sz val="8"/>
        <rFont val="Meiryo UI"/>
        <family val="3"/>
        <charset val="128"/>
      </rPr>
      <t>)</t>
    </r>
    <rPh sb="0" eb="2">
      <t>ダイヒョウ</t>
    </rPh>
    <rPh sb="2" eb="5">
      <t>ネツゲンキ</t>
    </rPh>
    <rPh sb="5" eb="7">
      <t>シヨウ</t>
    </rPh>
    <rPh sb="8" eb="10">
      <t>レイキャク</t>
    </rPh>
    <rPh sb="10" eb="12">
      <t>ノウリョク</t>
    </rPh>
    <rPh sb="17" eb="19">
      <t>テイカク</t>
    </rPh>
    <rPh sb="23" eb="25">
      <t>ダイスウ</t>
    </rPh>
    <rPh sb="27" eb="29">
      <t>チクネツ</t>
    </rPh>
    <rPh sb="29" eb="30">
      <t>ソウ</t>
    </rPh>
    <rPh sb="30" eb="32">
      <t>ヨウリョウ</t>
    </rPh>
    <phoneticPr fontId="13"/>
  </si>
  <si>
    <t>対象系統名、制御概要、合計系統数</t>
    <rPh sb="0" eb="2">
      <t>タイショウ</t>
    </rPh>
    <rPh sb="2" eb="4">
      <t>ケイトウ</t>
    </rPh>
    <rPh sb="4" eb="5">
      <t>メイ</t>
    </rPh>
    <rPh sb="6" eb="8">
      <t>セイギョ</t>
    </rPh>
    <rPh sb="8" eb="10">
      <t>ガイヨウ</t>
    </rPh>
    <rPh sb="11" eb="13">
      <t>ゴウケイ</t>
    </rPh>
    <rPh sb="13" eb="15">
      <t>ケイトウ</t>
    </rPh>
    <rPh sb="15" eb="16">
      <t>スウ</t>
    </rPh>
    <phoneticPr fontId="13"/>
  </si>
  <si>
    <r>
      <t>代表対象系統名、ファン仕様(m</t>
    </r>
    <r>
      <rPr>
        <vertAlign val="superscript"/>
        <sz val="8"/>
        <rFont val="Meiryo UI"/>
        <family val="3"/>
        <charset val="128"/>
      </rPr>
      <t>3</t>
    </r>
    <r>
      <rPr>
        <sz val="8"/>
        <rFont val="Meiryo UI"/>
        <family val="3"/>
        <charset val="128"/>
      </rPr>
      <t>/h * kW * 台数)、合計系統数</t>
    </r>
    <rPh sb="0" eb="2">
      <t>ダイヒョウ</t>
    </rPh>
    <rPh sb="2" eb="4">
      <t>タイショウ</t>
    </rPh>
    <rPh sb="4" eb="6">
      <t>ケイトウ</t>
    </rPh>
    <rPh sb="6" eb="7">
      <t>メイ</t>
    </rPh>
    <rPh sb="11" eb="13">
      <t>シヨウ</t>
    </rPh>
    <rPh sb="26" eb="28">
      <t>ダイスウ</t>
    </rPh>
    <rPh sb="30" eb="32">
      <t>ゴウケイ</t>
    </rPh>
    <rPh sb="32" eb="34">
      <t>ケイトウ</t>
    </rPh>
    <rPh sb="34" eb="35">
      <t>スウ</t>
    </rPh>
    <phoneticPr fontId="13"/>
  </si>
  <si>
    <t>高効率電動機(JIS C4212 C4213)</t>
    <rPh sb="0" eb="1">
      <t>コウ</t>
    </rPh>
    <rPh sb="1" eb="3">
      <t>コウリツ</t>
    </rPh>
    <rPh sb="3" eb="6">
      <t>デンドウキ</t>
    </rPh>
    <phoneticPr fontId="13"/>
  </si>
  <si>
    <t>対象器具仕様(定格消費電力(W/台)、合計器具台数)</t>
    <rPh sb="0" eb="2">
      <t>タイショウ</t>
    </rPh>
    <rPh sb="2" eb="4">
      <t>キグ</t>
    </rPh>
    <rPh sb="4" eb="6">
      <t>シヨウ</t>
    </rPh>
    <rPh sb="7" eb="9">
      <t>テイカク</t>
    </rPh>
    <rPh sb="9" eb="11">
      <t>ショウヒ</t>
    </rPh>
    <rPh sb="11" eb="13">
      <t>デンリョク</t>
    </rPh>
    <rPh sb="16" eb="17">
      <t>ダイ</t>
    </rPh>
    <rPh sb="19" eb="21">
      <t>ゴウケイ</t>
    </rPh>
    <rPh sb="21" eb="23">
      <t>キグ</t>
    </rPh>
    <rPh sb="23" eb="25">
      <t>ダイスウ</t>
    </rPh>
    <phoneticPr fontId="13"/>
  </si>
  <si>
    <t>【高性能給湯機】</t>
    <rPh sb="1" eb="4">
      <t>コウセイノウ</t>
    </rPh>
    <rPh sb="4" eb="6">
      <t>キュウトウ</t>
    </rPh>
    <rPh sb="6" eb="7">
      <t>キ</t>
    </rPh>
    <phoneticPr fontId="13"/>
  </si>
  <si>
    <r>
      <t>給湯部位、給湯機の仕様（燃料種別、給湯能力、定格COP)、台数、貯湯量(m</t>
    </r>
    <r>
      <rPr>
        <vertAlign val="superscript"/>
        <sz val="8"/>
        <rFont val="Meiryo UI"/>
        <family val="3"/>
        <charset val="128"/>
      </rPr>
      <t>3</t>
    </r>
    <r>
      <rPr>
        <sz val="8"/>
        <rFont val="Meiryo UI"/>
        <family val="3"/>
        <charset val="128"/>
      </rPr>
      <t>)</t>
    </r>
    <rPh sb="0" eb="2">
      <t>キュウトウ</t>
    </rPh>
    <rPh sb="2" eb="4">
      <t>ブイ</t>
    </rPh>
    <rPh sb="5" eb="7">
      <t>キュウトウ</t>
    </rPh>
    <rPh sb="7" eb="8">
      <t>キ</t>
    </rPh>
    <rPh sb="9" eb="11">
      <t>シヨウ</t>
    </rPh>
    <rPh sb="12" eb="14">
      <t>ネンリョウ</t>
    </rPh>
    <rPh sb="14" eb="16">
      <t>シュベツ</t>
    </rPh>
    <rPh sb="17" eb="19">
      <t>キュウトウ</t>
    </rPh>
    <rPh sb="19" eb="21">
      <t>ノウリョク</t>
    </rPh>
    <rPh sb="22" eb="24">
      <t>テイカク</t>
    </rPh>
    <rPh sb="29" eb="31">
      <t>ダイスウ</t>
    </rPh>
    <rPh sb="32" eb="34">
      <t>チョトウ</t>
    </rPh>
    <rPh sb="34" eb="35">
      <t>リョウ</t>
    </rPh>
    <phoneticPr fontId="13"/>
  </si>
  <si>
    <r>
      <t>主たる給湯箇所、ボイラの仕様（燃料種別、加熱能力)、台数、貯湯量(m</t>
    </r>
    <r>
      <rPr>
        <vertAlign val="superscript"/>
        <sz val="8"/>
        <rFont val="Meiryo UI"/>
        <family val="3"/>
        <charset val="128"/>
      </rPr>
      <t>3</t>
    </r>
    <r>
      <rPr>
        <sz val="8"/>
        <rFont val="Meiryo UI"/>
        <family val="3"/>
        <charset val="128"/>
      </rPr>
      <t>)</t>
    </r>
    <rPh sb="0" eb="1">
      <t>シュ</t>
    </rPh>
    <rPh sb="3" eb="5">
      <t>キュウトウ</t>
    </rPh>
    <rPh sb="5" eb="7">
      <t>カショ</t>
    </rPh>
    <rPh sb="12" eb="14">
      <t>シヨウ</t>
    </rPh>
    <rPh sb="15" eb="17">
      <t>ネンリョウ</t>
    </rPh>
    <rPh sb="17" eb="19">
      <t>シュベツ</t>
    </rPh>
    <rPh sb="20" eb="22">
      <t>カネツ</t>
    </rPh>
    <rPh sb="22" eb="24">
      <t>ノウリョク</t>
    </rPh>
    <rPh sb="26" eb="28">
      <t>ダイスウ</t>
    </rPh>
    <rPh sb="29" eb="31">
      <t>チョトウ</t>
    </rPh>
    <rPh sb="31" eb="32">
      <t>リョウ</t>
    </rPh>
    <phoneticPr fontId="13"/>
  </si>
  <si>
    <t>バイオマスボイラ</t>
    <phoneticPr fontId="13"/>
  </si>
  <si>
    <t>【補助熱源利用給湯システム】</t>
    <rPh sb="1" eb="3">
      <t>ホジョ</t>
    </rPh>
    <rPh sb="3" eb="5">
      <t>ネツゲン</t>
    </rPh>
    <rPh sb="5" eb="7">
      <t>リヨウ</t>
    </rPh>
    <rPh sb="7" eb="9">
      <t>キュウトウ</t>
    </rPh>
    <phoneticPr fontId="13"/>
  </si>
  <si>
    <t>利用熱量(GJ/年)、井水利用温度（　℃～　℃）</t>
    <rPh sb="0" eb="2">
      <t>リヨウ</t>
    </rPh>
    <rPh sb="2" eb="4">
      <t>ネツリョウ</t>
    </rPh>
    <rPh sb="11" eb="12">
      <t>イ</t>
    </rPh>
    <rPh sb="12" eb="13">
      <t>スイ</t>
    </rPh>
    <rPh sb="13" eb="15">
      <t>リヨウ</t>
    </rPh>
    <rPh sb="15" eb="17">
      <t>オンド</t>
    </rPh>
    <phoneticPr fontId="13"/>
  </si>
  <si>
    <t>利用熱量(GJ/年)、温泉利用温度（　℃～　℃）</t>
    <rPh sb="0" eb="2">
      <t>リヨウ</t>
    </rPh>
    <rPh sb="2" eb="4">
      <t>ネツリョウ</t>
    </rPh>
    <rPh sb="11" eb="13">
      <t>オンセン</t>
    </rPh>
    <rPh sb="13" eb="15">
      <t>リヨウ</t>
    </rPh>
    <rPh sb="15" eb="17">
      <t>オンド</t>
    </rPh>
    <phoneticPr fontId="13"/>
  </si>
  <si>
    <t>利用熱量(GJ/年)、太陽熱利用温度（　℃～　℃）</t>
    <rPh sb="0" eb="2">
      <t>リヨウ</t>
    </rPh>
    <rPh sb="2" eb="4">
      <t>ネツリョウ</t>
    </rPh>
    <rPh sb="11" eb="14">
      <t>タイヨウネツ</t>
    </rPh>
    <rPh sb="14" eb="16">
      <t>リヨウ</t>
    </rPh>
    <rPh sb="16" eb="18">
      <t>オンド</t>
    </rPh>
    <phoneticPr fontId="13"/>
  </si>
  <si>
    <t>利用熱量(GJ/年)、排熱利用温度（　℃～　℃）</t>
    <rPh sb="0" eb="2">
      <t>リヨウ</t>
    </rPh>
    <rPh sb="2" eb="4">
      <t>ネツリョウ</t>
    </rPh>
    <rPh sb="11" eb="13">
      <t>ハイネツ</t>
    </rPh>
    <rPh sb="13" eb="15">
      <t>リヨウ</t>
    </rPh>
    <rPh sb="15" eb="17">
      <t>オンド</t>
    </rPh>
    <phoneticPr fontId="13"/>
  </si>
  <si>
    <t>対象ＥＬＶ仕様（容量(kg) * 速度(m/min))、台数</t>
    <rPh sb="0" eb="2">
      <t>タイショウ</t>
    </rPh>
    <rPh sb="5" eb="7">
      <t>シヨウ</t>
    </rPh>
    <rPh sb="8" eb="10">
      <t>ヨウリョウ</t>
    </rPh>
    <rPh sb="17" eb="19">
      <t>ソクド</t>
    </rPh>
    <rPh sb="28" eb="30">
      <t>ダイスウ</t>
    </rPh>
    <phoneticPr fontId="13"/>
  </si>
  <si>
    <t>機器ごとに仕様を記入（相φ線数W、容量(kVA)、台数）</t>
    <rPh sb="0" eb="2">
      <t>キキ</t>
    </rPh>
    <rPh sb="5" eb="7">
      <t>シヨウ</t>
    </rPh>
    <rPh sb="8" eb="10">
      <t>キニュウ</t>
    </rPh>
    <rPh sb="11" eb="12">
      <t>ソウ</t>
    </rPh>
    <rPh sb="13" eb="14">
      <t>セン</t>
    </rPh>
    <rPh sb="14" eb="15">
      <t>カズ</t>
    </rPh>
    <rPh sb="17" eb="19">
      <t>ヨウリョウ</t>
    </rPh>
    <rPh sb="25" eb="27">
      <t>ダイスウ</t>
    </rPh>
    <phoneticPr fontId="13"/>
  </si>
  <si>
    <t>機器ごとに仕様を記入（定格出力(kVA）、蓄電容量(kW)、台数）</t>
    <rPh sb="0" eb="2">
      <t>キキ</t>
    </rPh>
    <rPh sb="5" eb="7">
      <t>シヨウ</t>
    </rPh>
    <rPh sb="8" eb="10">
      <t>キニュウ</t>
    </rPh>
    <rPh sb="11" eb="13">
      <t>テイカク</t>
    </rPh>
    <rPh sb="13" eb="15">
      <t>シュツリョク</t>
    </rPh>
    <rPh sb="21" eb="23">
      <t>チクデン</t>
    </rPh>
    <rPh sb="23" eb="25">
      <t>ヨウリョウ</t>
    </rPh>
    <rPh sb="30" eb="32">
      <t>ダイスウ</t>
    </rPh>
    <phoneticPr fontId="13"/>
  </si>
  <si>
    <t>ガスタービン</t>
    <phoneticPr fontId="13"/>
  </si>
  <si>
    <t>機器ごとに仕様を記入（定格発電量(kW）、排熱利用先、排熱利用量、台数）</t>
    <rPh sb="0" eb="2">
      <t>キキ</t>
    </rPh>
    <rPh sb="5" eb="7">
      <t>シヨウ</t>
    </rPh>
    <rPh sb="8" eb="10">
      <t>キニュウ</t>
    </rPh>
    <rPh sb="11" eb="13">
      <t>テイカク</t>
    </rPh>
    <rPh sb="13" eb="15">
      <t>ハツデン</t>
    </rPh>
    <rPh sb="15" eb="16">
      <t>リョウ</t>
    </rPh>
    <rPh sb="21" eb="23">
      <t>ハイネツ</t>
    </rPh>
    <rPh sb="23" eb="25">
      <t>リヨウ</t>
    </rPh>
    <rPh sb="25" eb="26">
      <t>サキ</t>
    </rPh>
    <rPh sb="27" eb="29">
      <t>ハイネツ</t>
    </rPh>
    <rPh sb="29" eb="31">
      <t>リヨウ</t>
    </rPh>
    <rPh sb="31" eb="32">
      <t>リョウ</t>
    </rPh>
    <rPh sb="33" eb="35">
      <t>ダイスウ</t>
    </rPh>
    <phoneticPr fontId="13"/>
  </si>
  <si>
    <t>ガスエンジン</t>
    <phoneticPr fontId="13"/>
  </si>
  <si>
    <t>ディーゼルエンジン</t>
    <phoneticPr fontId="13"/>
  </si>
  <si>
    <t>固体高分子型燃料電池</t>
    <rPh sb="0" eb="2">
      <t>コタイ</t>
    </rPh>
    <rPh sb="2" eb="5">
      <t>コウブンシ</t>
    </rPh>
    <rPh sb="5" eb="6">
      <t>ガタ</t>
    </rPh>
    <rPh sb="6" eb="8">
      <t>ネンリョウ</t>
    </rPh>
    <rPh sb="8" eb="10">
      <t>デンチ</t>
    </rPh>
    <phoneticPr fontId="13"/>
  </si>
  <si>
    <t>（６）</t>
    <phoneticPr fontId="13"/>
  </si>
  <si>
    <r>
      <t>出力(kW)、PV面積(m</t>
    </r>
    <r>
      <rPr>
        <vertAlign val="superscript"/>
        <sz val="8"/>
        <rFont val="Meiryo UI"/>
        <family val="3"/>
        <charset val="128"/>
      </rPr>
      <t>2</t>
    </r>
    <r>
      <rPr>
        <sz val="8"/>
        <rFont val="Meiryo UI"/>
        <family val="3"/>
        <charset val="128"/>
      </rPr>
      <t>)、発電量(GJ/年)</t>
    </r>
    <rPh sb="0" eb="2">
      <t>シュツリョク</t>
    </rPh>
    <rPh sb="9" eb="11">
      <t>メンセキ</t>
    </rPh>
    <rPh sb="16" eb="18">
      <t>ハツデン</t>
    </rPh>
    <rPh sb="18" eb="19">
      <t>リョウ</t>
    </rPh>
    <rPh sb="23" eb="24">
      <t>ネン</t>
    </rPh>
    <phoneticPr fontId="13"/>
  </si>
  <si>
    <t>出力(kW)、発電量(GJ/年)、台数</t>
    <rPh sb="0" eb="2">
      <t>シュツリョク</t>
    </rPh>
    <rPh sb="7" eb="9">
      <t>ハツデン</t>
    </rPh>
    <rPh sb="9" eb="10">
      <t>リョウ</t>
    </rPh>
    <rPh sb="14" eb="15">
      <t>ネン</t>
    </rPh>
    <rPh sb="17" eb="19">
      <t>ダイスウ</t>
    </rPh>
    <phoneticPr fontId="13"/>
  </si>
  <si>
    <t>出力(kW)、発電量(GJ/年)、台数台数</t>
    <rPh sb="0" eb="2">
      <t>シュツリョク</t>
    </rPh>
    <rPh sb="7" eb="9">
      <t>ハツデン</t>
    </rPh>
    <rPh sb="9" eb="10">
      <t>リョウ</t>
    </rPh>
    <rPh sb="14" eb="15">
      <t>ネン</t>
    </rPh>
    <rPh sb="17" eb="19">
      <t>ダイスウ</t>
    </rPh>
    <rPh sb="19" eb="21">
      <t>ダイスウ</t>
    </rPh>
    <phoneticPr fontId="13"/>
  </si>
  <si>
    <t>出力(kW)、発電量(GJ/年)、燃料種別、台数</t>
    <rPh sb="0" eb="2">
      <t>シュツリョク</t>
    </rPh>
    <rPh sb="7" eb="9">
      <t>ハツデン</t>
    </rPh>
    <rPh sb="9" eb="10">
      <t>リョウ</t>
    </rPh>
    <rPh sb="14" eb="15">
      <t>ネン</t>
    </rPh>
    <rPh sb="17" eb="19">
      <t>ネンリョウ</t>
    </rPh>
    <rPh sb="19" eb="21">
      <t>シュベツ</t>
    </rPh>
    <rPh sb="22" eb="24">
      <t>ダイスウ</t>
    </rPh>
    <phoneticPr fontId="13"/>
  </si>
  <si>
    <r>
      <t>集熱器種別（平板型、真空管式、他）、集熱面積(m</t>
    </r>
    <r>
      <rPr>
        <vertAlign val="superscript"/>
        <sz val="8"/>
        <rFont val="Meiryo UI"/>
        <family val="3"/>
        <charset val="128"/>
      </rPr>
      <t>2</t>
    </r>
    <r>
      <rPr>
        <sz val="8"/>
        <rFont val="Meiryo UI"/>
        <family val="3"/>
        <charset val="128"/>
      </rPr>
      <t>)、集熱量(GJ/年)、熱利用先</t>
    </r>
    <rPh sb="0" eb="1">
      <t>シュウ</t>
    </rPh>
    <rPh sb="1" eb="2">
      <t>ネツ</t>
    </rPh>
    <rPh sb="2" eb="3">
      <t>キ</t>
    </rPh>
    <rPh sb="3" eb="5">
      <t>シュベツ</t>
    </rPh>
    <rPh sb="6" eb="8">
      <t>ヘイバン</t>
    </rPh>
    <rPh sb="8" eb="9">
      <t>カタ</t>
    </rPh>
    <rPh sb="10" eb="13">
      <t>シンクウカン</t>
    </rPh>
    <rPh sb="13" eb="14">
      <t>シキ</t>
    </rPh>
    <rPh sb="15" eb="16">
      <t>タ</t>
    </rPh>
    <rPh sb="18" eb="19">
      <t>シュウ</t>
    </rPh>
    <rPh sb="19" eb="20">
      <t>ネツ</t>
    </rPh>
    <rPh sb="20" eb="22">
      <t>メンセキ</t>
    </rPh>
    <rPh sb="27" eb="28">
      <t>シュウ</t>
    </rPh>
    <rPh sb="28" eb="29">
      <t>ネツ</t>
    </rPh>
    <rPh sb="29" eb="30">
      <t>リョウ</t>
    </rPh>
    <rPh sb="34" eb="35">
      <t>ネン</t>
    </rPh>
    <rPh sb="37" eb="38">
      <t>ネツ</t>
    </rPh>
    <rPh sb="38" eb="40">
      <t>リヨウ</t>
    </rPh>
    <rPh sb="40" eb="41">
      <t>サキ</t>
    </rPh>
    <phoneticPr fontId="13"/>
  </si>
  <si>
    <t>井水熱利用量(ＧJ/年)、井水温度(℃)、熱利用先</t>
    <rPh sb="0" eb="1">
      <t>イ</t>
    </rPh>
    <rPh sb="1" eb="2">
      <t>スイ</t>
    </rPh>
    <rPh sb="2" eb="3">
      <t>ネツ</t>
    </rPh>
    <rPh sb="3" eb="5">
      <t>リヨウ</t>
    </rPh>
    <rPh sb="5" eb="6">
      <t>リョウ</t>
    </rPh>
    <rPh sb="10" eb="11">
      <t>ネン</t>
    </rPh>
    <rPh sb="13" eb="14">
      <t>イ</t>
    </rPh>
    <rPh sb="14" eb="15">
      <t>スイ</t>
    </rPh>
    <rPh sb="15" eb="17">
      <t>オンド</t>
    </rPh>
    <rPh sb="21" eb="22">
      <t>ネツ</t>
    </rPh>
    <rPh sb="22" eb="24">
      <t>リヨウ</t>
    </rPh>
    <rPh sb="24" eb="25">
      <t>サキ</t>
    </rPh>
    <phoneticPr fontId="13"/>
  </si>
  <si>
    <t>河川水熱利用量(GJ/年)、河川水温度(℃)、熱利用先</t>
    <rPh sb="0" eb="3">
      <t>カセンスイ</t>
    </rPh>
    <rPh sb="3" eb="4">
      <t>ネツ</t>
    </rPh>
    <rPh sb="4" eb="6">
      <t>リヨウ</t>
    </rPh>
    <rPh sb="6" eb="7">
      <t>リョウ</t>
    </rPh>
    <rPh sb="11" eb="12">
      <t>ネン</t>
    </rPh>
    <rPh sb="14" eb="17">
      <t>カセンスイ</t>
    </rPh>
    <rPh sb="17" eb="19">
      <t>オンド</t>
    </rPh>
    <rPh sb="23" eb="24">
      <t>ネツ</t>
    </rPh>
    <rPh sb="24" eb="26">
      <t>リヨウ</t>
    </rPh>
    <rPh sb="26" eb="27">
      <t>サキ</t>
    </rPh>
    <phoneticPr fontId="13"/>
  </si>
  <si>
    <t>温泉熱利用量(ＧJ/年)、温泉水温度(℃)、熱利用先</t>
    <rPh sb="0" eb="2">
      <t>オンセン</t>
    </rPh>
    <rPh sb="2" eb="3">
      <t>ネツ</t>
    </rPh>
    <rPh sb="3" eb="5">
      <t>リヨウ</t>
    </rPh>
    <rPh sb="5" eb="6">
      <t>リョウ</t>
    </rPh>
    <rPh sb="10" eb="11">
      <t>ネン</t>
    </rPh>
    <rPh sb="13" eb="15">
      <t>オンセン</t>
    </rPh>
    <rPh sb="15" eb="16">
      <t>スイ</t>
    </rPh>
    <rPh sb="16" eb="18">
      <t>オンド</t>
    </rPh>
    <rPh sb="22" eb="23">
      <t>ネツ</t>
    </rPh>
    <rPh sb="23" eb="25">
      <t>リヨウ</t>
    </rPh>
    <rPh sb="25" eb="26">
      <t>サキ</t>
    </rPh>
    <phoneticPr fontId="13"/>
  </si>
  <si>
    <t>地中熱利用量(ＧJ/年)、地中熱温度(℃)、熱利用先</t>
    <rPh sb="0" eb="1">
      <t>チ</t>
    </rPh>
    <rPh sb="1" eb="2">
      <t>チュウ</t>
    </rPh>
    <rPh sb="2" eb="3">
      <t>ネツ</t>
    </rPh>
    <rPh sb="3" eb="5">
      <t>リヨウ</t>
    </rPh>
    <rPh sb="5" eb="6">
      <t>リョウ</t>
    </rPh>
    <rPh sb="10" eb="11">
      <t>ネン</t>
    </rPh>
    <rPh sb="13" eb="15">
      <t>チチュウ</t>
    </rPh>
    <rPh sb="15" eb="16">
      <t>ネツ</t>
    </rPh>
    <rPh sb="16" eb="18">
      <t>オンド</t>
    </rPh>
    <rPh sb="22" eb="23">
      <t>ネツ</t>
    </rPh>
    <rPh sb="23" eb="25">
      <t>リヨウ</t>
    </rPh>
    <rPh sb="25" eb="26">
      <t>サキ</t>
    </rPh>
    <phoneticPr fontId="13"/>
  </si>
  <si>
    <t>「ⅲ　照明設備　設備・システム名」</t>
    <rPh sb="3" eb="5">
      <t>ショウメイ</t>
    </rPh>
    <rPh sb="5" eb="7">
      <t>セツビ</t>
    </rPh>
    <rPh sb="8" eb="10">
      <t>セツビ</t>
    </rPh>
    <rPh sb="15" eb="16">
      <t>メイ</t>
    </rPh>
    <phoneticPr fontId="13"/>
  </si>
  <si>
    <t>「ⅲ　照明設備　方式等」</t>
    <rPh sb="3" eb="5">
      <t>ショウメイ</t>
    </rPh>
    <rPh sb="5" eb="7">
      <t>セツビ</t>
    </rPh>
    <rPh sb="8" eb="10">
      <t>ホウシキ</t>
    </rPh>
    <rPh sb="10" eb="11">
      <t>トウ</t>
    </rPh>
    <phoneticPr fontId="13"/>
  </si>
  <si>
    <t>「ⅳ　給湯設備　設備・システム名①」</t>
    <phoneticPr fontId="13"/>
  </si>
  <si>
    <t>【個別分散型高性能空調機】</t>
    <rPh sb="1" eb="3">
      <t>コベツ</t>
    </rPh>
    <rPh sb="3" eb="6">
      <t>ブンサンガタ</t>
    </rPh>
    <phoneticPr fontId="13"/>
  </si>
  <si>
    <t>【中央式高性能熱源機】</t>
    <rPh sb="1" eb="3">
      <t>チュウオウ</t>
    </rPh>
    <rPh sb="3" eb="4">
      <t>シキ</t>
    </rPh>
    <phoneticPr fontId="13"/>
  </si>
  <si>
    <t>「ⅳ　給湯設備　設備・システム名②」</t>
    <rPh sb="3" eb="5">
      <t>キュウトウ</t>
    </rPh>
    <rPh sb="5" eb="7">
      <t>セツビ</t>
    </rPh>
    <rPh sb="8" eb="10">
      <t>セツビ</t>
    </rPh>
    <rPh sb="15" eb="16">
      <t>メイ</t>
    </rPh>
    <phoneticPr fontId="13"/>
  </si>
  <si>
    <t>「ⅳ　給湯設備　方式等」</t>
    <rPh sb="3" eb="5">
      <t>キュウトウ</t>
    </rPh>
    <rPh sb="5" eb="7">
      <t>セツビ</t>
    </rPh>
    <rPh sb="8" eb="10">
      <t>ホウシキ</t>
    </rPh>
    <rPh sb="10" eb="11">
      <t>トウ</t>
    </rPh>
    <phoneticPr fontId="13"/>
  </si>
  <si>
    <t>⑫</t>
    <phoneticPr fontId="13"/>
  </si>
  <si>
    <t>「ⅴ　昇降機設備（エレベータ）　設備・システム名①」</t>
    <rPh sb="3" eb="6">
      <t>ショウコウキ</t>
    </rPh>
    <rPh sb="6" eb="8">
      <t>セツビ</t>
    </rPh>
    <rPh sb="16" eb="18">
      <t>セツビ</t>
    </rPh>
    <rPh sb="23" eb="24">
      <t>メイ</t>
    </rPh>
    <phoneticPr fontId="13"/>
  </si>
  <si>
    <t>「ⅴ　昇降機設備（エレベータ）　設備・システム名②」</t>
    <rPh sb="3" eb="6">
      <t>ショウコウキ</t>
    </rPh>
    <rPh sb="6" eb="8">
      <t>セツビ</t>
    </rPh>
    <rPh sb="16" eb="18">
      <t>セツビ</t>
    </rPh>
    <rPh sb="23" eb="24">
      <t>メイ</t>
    </rPh>
    <phoneticPr fontId="13"/>
  </si>
  <si>
    <t>⑭</t>
    <phoneticPr fontId="13"/>
  </si>
  <si>
    <t>「ⅴ　昇降機設備（エレベータ）　方式等」</t>
    <rPh sb="3" eb="6">
      <t>ショウコウキ</t>
    </rPh>
    <rPh sb="6" eb="8">
      <t>セツビ</t>
    </rPh>
    <rPh sb="16" eb="18">
      <t>ホウシキ</t>
    </rPh>
    <rPh sb="18" eb="19">
      <t>トウ</t>
    </rPh>
    <phoneticPr fontId="13"/>
  </si>
  <si>
    <t>「ⅵ　変圧器設備　設備・システム名」</t>
    <rPh sb="3" eb="6">
      <t>ヘンアツキ</t>
    </rPh>
    <rPh sb="6" eb="8">
      <t>セツビ</t>
    </rPh>
    <rPh sb="9" eb="11">
      <t>セツビ</t>
    </rPh>
    <rPh sb="16" eb="17">
      <t>メイ</t>
    </rPh>
    <phoneticPr fontId="13"/>
  </si>
  <si>
    <t>「ⅶ　蓄電池設備　設備・システム名」</t>
    <rPh sb="3" eb="6">
      <t>チクデンチ</t>
    </rPh>
    <rPh sb="6" eb="8">
      <t>セツビ</t>
    </rPh>
    <rPh sb="9" eb="11">
      <t>セツビ</t>
    </rPh>
    <rPh sb="16" eb="17">
      <t>メイ</t>
    </rPh>
    <phoneticPr fontId="13"/>
  </si>
  <si>
    <t>「ⅶ　蓄電池設備　方式等」</t>
    <rPh sb="3" eb="6">
      <t>チクデンチ</t>
    </rPh>
    <rPh sb="6" eb="8">
      <t>セツビ</t>
    </rPh>
    <rPh sb="9" eb="11">
      <t>ホウシキ</t>
    </rPh>
    <rPh sb="11" eb="12">
      <t>トウ</t>
    </rPh>
    <phoneticPr fontId="13"/>
  </si>
  <si>
    <t>⑱</t>
    <phoneticPr fontId="13"/>
  </si>
  <si>
    <t>「ⅷ　コージェネ設備　設備・システム名」</t>
    <rPh sb="8" eb="10">
      <t>セツビ</t>
    </rPh>
    <rPh sb="11" eb="13">
      <t>セツビ</t>
    </rPh>
    <rPh sb="18" eb="19">
      <t>メイ</t>
    </rPh>
    <phoneticPr fontId="13"/>
  </si>
  <si>
    <t>「ⅷ　コージェネ設備　方式等」</t>
    <rPh sb="8" eb="10">
      <t>セツビ</t>
    </rPh>
    <rPh sb="11" eb="13">
      <t>ホウシキ</t>
    </rPh>
    <rPh sb="13" eb="14">
      <t>トウ</t>
    </rPh>
    <phoneticPr fontId="13"/>
  </si>
  <si>
    <t>⑳</t>
    <phoneticPr fontId="13"/>
  </si>
  <si>
    <t>㉑</t>
    <phoneticPr fontId="13"/>
  </si>
  <si>
    <t>㉒</t>
    <phoneticPr fontId="13"/>
  </si>
  <si>
    <t>「新既」</t>
    <rPh sb="1" eb="2">
      <t>シン</t>
    </rPh>
    <rPh sb="2" eb="3">
      <t>キ</t>
    </rPh>
    <phoneticPr fontId="13"/>
  </si>
  <si>
    <t>【個別分散型高性能空調機】</t>
    <rPh sb="6" eb="9">
      <t>コウセイノウ</t>
    </rPh>
    <rPh sb="9" eb="12">
      <t>クウチョウキ</t>
    </rPh>
    <phoneticPr fontId="13"/>
  </si>
  <si>
    <t>【中央式高性能熱源機】</t>
    <rPh sb="1" eb="3">
      <t>チュウオウ</t>
    </rPh>
    <rPh sb="3" eb="4">
      <t>シキ</t>
    </rPh>
    <rPh sb="4" eb="7">
      <t>コウセイノウ</t>
    </rPh>
    <rPh sb="7" eb="9">
      <t>ネツゲン</t>
    </rPh>
    <rPh sb="9" eb="10">
      <t>キ</t>
    </rPh>
    <phoneticPr fontId="13"/>
  </si>
  <si>
    <t>省エネ項目別に”方式等”ごとのシステム概要記入例を以下に示す。
複数台設置の機器・器具については、性能、能力、規模（台数）等からみて平均的と思われる機器・器具を”代表機”とし、この代表機について性能、能力を記入し、最後に合計台数を記入する。</t>
    <rPh sb="32" eb="34">
      <t>フクスウ</t>
    </rPh>
    <rPh sb="34" eb="35">
      <t>ダイ</t>
    </rPh>
    <rPh sb="35" eb="37">
      <t>セッチ</t>
    </rPh>
    <rPh sb="38" eb="40">
      <t>キキ</t>
    </rPh>
    <rPh sb="41" eb="43">
      <t>キグ</t>
    </rPh>
    <rPh sb="49" eb="51">
      <t>セイノウ</t>
    </rPh>
    <rPh sb="52" eb="54">
      <t>ノウリョク</t>
    </rPh>
    <rPh sb="55" eb="57">
      <t>キボ</t>
    </rPh>
    <rPh sb="58" eb="60">
      <t>ダイスウ</t>
    </rPh>
    <rPh sb="61" eb="62">
      <t>トウ</t>
    </rPh>
    <rPh sb="66" eb="68">
      <t>ヘイキン</t>
    </rPh>
    <rPh sb="68" eb="69">
      <t>テキ</t>
    </rPh>
    <rPh sb="70" eb="71">
      <t>オモ</t>
    </rPh>
    <rPh sb="74" eb="76">
      <t>キキ</t>
    </rPh>
    <rPh sb="77" eb="79">
      <t>キグ</t>
    </rPh>
    <rPh sb="81" eb="83">
      <t>ダイヒョウ</t>
    </rPh>
    <rPh sb="83" eb="84">
      <t>キ</t>
    </rPh>
    <phoneticPr fontId="13"/>
  </si>
  <si>
    <r>
      <rPr>
        <b/>
        <sz val="11"/>
        <rFont val="Meiryo UI"/>
        <family val="3"/>
        <charset val="128"/>
      </rPr>
      <t xml:space="preserve">&lt;1&gt; </t>
    </r>
    <r>
      <rPr>
        <sz val="11"/>
        <rFont val="Meiryo UI"/>
        <family val="3"/>
        <charset val="128"/>
      </rPr>
      <t>設備・システム名／方式等</t>
    </r>
    <rPh sb="4" eb="6">
      <t>セツビ</t>
    </rPh>
    <rPh sb="11" eb="12">
      <t>メイ</t>
    </rPh>
    <rPh sb="13" eb="15">
      <t>ホウシキ</t>
    </rPh>
    <rPh sb="15" eb="16">
      <t>トウ</t>
    </rPh>
    <phoneticPr fontId="13"/>
  </si>
  <si>
    <r>
      <rPr>
        <b/>
        <sz val="11"/>
        <rFont val="Meiryo UI"/>
        <family val="3"/>
        <charset val="128"/>
      </rPr>
      <t>&lt;2&gt;</t>
    </r>
    <r>
      <rPr>
        <sz val="11"/>
        <rFont val="Meiryo UI"/>
        <family val="3"/>
        <charset val="128"/>
      </rPr>
      <t xml:space="preserve"> システム概要（能力、性能、規模、他）</t>
    </r>
    <rPh sb="8" eb="10">
      <t>ガイヨウ</t>
    </rPh>
    <rPh sb="11" eb="13">
      <t>ノウリョク</t>
    </rPh>
    <rPh sb="14" eb="16">
      <t>セイノウ</t>
    </rPh>
    <rPh sb="17" eb="19">
      <t>キボ</t>
    </rPh>
    <rPh sb="20" eb="21">
      <t>タ</t>
    </rPh>
    <phoneticPr fontId="13"/>
  </si>
  <si>
    <t>建築省エネルギー（パッシブ）技術</t>
    <phoneticPr fontId="13"/>
  </si>
  <si>
    <t>（３）</t>
    <phoneticPr fontId="13"/>
  </si>
  <si>
    <t>設備省エネルギー（アクティブ）技術</t>
    <phoneticPr fontId="13"/>
  </si>
  <si>
    <t>（５）</t>
    <phoneticPr fontId="13"/>
  </si>
  <si>
    <t>ＶＷＴ（最適送水温度制御）システム</t>
    <rPh sb="4" eb="6">
      <t>サイテキ</t>
    </rPh>
    <rPh sb="6" eb="8">
      <t>ソウスイ</t>
    </rPh>
    <rPh sb="8" eb="10">
      <t>オンド</t>
    </rPh>
    <rPh sb="10" eb="12">
      <t>セイギョ</t>
    </rPh>
    <phoneticPr fontId="13"/>
  </si>
  <si>
    <t>排熱利用なし</t>
    <rPh sb="0" eb="2">
      <t>ハイネツ</t>
    </rPh>
    <rPh sb="1" eb="2">
      <t>ネツ</t>
    </rPh>
    <rPh sb="2" eb="4">
      <t>リヨウ</t>
    </rPh>
    <phoneticPr fontId="13"/>
  </si>
  <si>
    <r>
      <rPr>
        <b/>
        <sz val="11"/>
        <rFont val="Meiryo UI"/>
        <family val="3"/>
        <charset val="128"/>
      </rPr>
      <t>&lt;3&gt;</t>
    </r>
    <r>
      <rPr>
        <sz val="11"/>
        <rFont val="Meiryo UI"/>
        <family val="3"/>
        <charset val="128"/>
      </rPr>
      <t xml:space="preserve"> 新既／補助</t>
    </r>
    <rPh sb="4" eb="5">
      <t>シン</t>
    </rPh>
    <rPh sb="5" eb="6">
      <t>キ</t>
    </rPh>
    <rPh sb="7" eb="9">
      <t>ホジョ</t>
    </rPh>
    <phoneticPr fontId="13"/>
  </si>
  <si>
    <t>色のセルは、入力シート２「⓭ZEB実現に資する省エネ技術」の各項目よりプルダウンから選択できる。</t>
    <rPh sb="0" eb="1">
      <t>イロ</t>
    </rPh>
    <rPh sb="6" eb="8">
      <t>ニュウリョク</t>
    </rPh>
    <rPh sb="30" eb="33">
      <t>カクコウモク</t>
    </rPh>
    <rPh sb="42" eb="44">
      <t>センタク</t>
    </rPh>
    <phoneticPr fontId="13"/>
  </si>
  <si>
    <t>色のセルは、入力シート２「⓭ZEB実現に資する省エネ技術」の「新既」「補助」よりプルダウンから選択する。</t>
    <rPh sb="0" eb="1">
      <t>イロ</t>
    </rPh>
    <rPh sb="6" eb="8">
      <t>ニュウリョク</t>
    </rPh>
    <rPh sb="31" eb="32">
      <t>シン</t>
    </rPh>
    <rPh sb="32" eb="33">
      <t>キ</t>
    </rPh>
    <rPh sb="35" eb="37">
      <t>ホジョ</t>
    </rPh>
    <rPh sb="47" eb="49">
      <t>センタク</t>
    </rPh>
    <phoneticPr fontId="13"/>
  </si>
  <si>
    <t>…</t>
    <phoneticPr fontId="13"/>
  </si>
  <si>
    <t>各設備が補助対象なら○、補助対象外なら×をプルダウンから選択</t>
    <rPh sb="0" eb="3">
      <t>カクセツビ</t>
    </rPh>
    <rPh sb="4" eb="6">
      <t>ホジョ</t>
    </rPh>
    <rPh sb="6" eb="8">
      <t>タイショウ</t>
    </rPh>
    <rPh sb="12" eb="14">
      <t>ホジョ</t>
    </rPh>
    <rPh sb="14" eb="16">
      <t>タイショウ</t>
    </rPh>
    <rPh sb="16" eb="17">
      <t>ガイ</t>
    </rPh>
    <rPh sb="28" eb="30">
      <t>センタク</t>
    </rPh>
    <phoneticPr fontId="13"/>
  </si>
  <si>
    <t>各設備の新既をプルダウンから選択</t>
    <rPh sb="0" eb="3">
      <t>カクセツビ</t>
    </rPh>
    <rPh sb="4" eb="5">
      <t>シン</t>
    </rPh>
    <rPh sb="5" eb="6">
      <t>キ</t>
    </rPh>
    <rPh sb="14" eb="16">
      <t>センタク</t>
    </rPh>
    <phoneticPr fontId="13"/>
  </si>
  <si>
    <r>
      <rPr>
        <b/>
        <sz val="18"/>
        <rFont val="Meiryo UI"/>
        <family val="3"/>
        <charset val="128"/>
      </rPr>
      <t>入力シート２</t>
    </r>
    <r>
      <rPr>
        <b/>
        <sz val="14"/>
        <rFont val="Meiryo UI"/>
        <family val="3"/>
        <charset val="128"/>
      </rPr>
      <t xml:space="preserve">
</t>
    </r>
    <r>
      <rPr>
        <sz val="14"/>
        <rFont val="HGS創英角ｺﾞｼｯｸUB"/>
        <family val="3"/>
        <charset val="128"/>
      </rPr>
      <t>⓭</t>
    </r>
    <r>
      <rPr>
        <b/>
        <sz val="14"/>
        <rFont val="Meiryo UI"/>
        <family val="3"/>
        <charset val="128"/>
      </rPr>
      <t>ZEB実現に資する省エネ技術/参考資料</t>
    </r>
    <rPh sb="0" eb="2">
      <t>ニュウリョク</t>
    </rPh>
    <rPh sb="11" eb="13">
      <t>ジツゲン</t>
    </rPh>
    <rPh sb="14" eb="15">
      <t>シ</t>
    </rPh>
    <rPh sb="17" eb="18">
      <t>ショウ</t>
    </rPh>
    <rPh sb="20" eb="22">
      <t>ギジュツ</t>
    </rPh>
    <rPh sb="23" eb="25">
      <t>サンコウ</t>
    </rPh>
    <rPh sb="25" eb="27">
      <t>シリョウ</t>
    </rPh>
    <phoneticPr fontId="13"/>
  </si>
  <si>
    <t>ⅰ</t>
    <phoneticPr fontId="13"/>
  </si>
  <si>
    <t>空調設備</t>
    <phoneticPr fontId="13"/>
  </si>
  <si>
    <t>ⅱ</t>
    <phoneticPr fontId="13"/>
  </si>
  <si>
    <t>換気設備</t>
    <phoneticPr fontId="13"/>
  </si>
  <si>
    <t>ⅲ</t>
    <phoneticPr fontId="13"/>
  </si>
  <si>
    <t>照明設備</t>
    <phoneticPr fontId="13"/>
  </si>
  <si>
    <t>ⅳ</t>
    <phoneticPr fontId="13"/>
  </si>
  <si>
    <t>給湯設備</t>
    <phoneticPr fontId="13"/>
  </si>
  <si>
    <t>ⅴ</t>
    <phoneticPr fontId="13"/>
  </si>
  <si>
    <t>ⅵ</t>
    <phoneticPr fontId="13"/>
  </si>
  <si>
    <t>変圧器設備</t>
    <phoneticPr fontId="13"/>
  </si>
  <si>
    <t>　　昇降機設備
　 （エレベータ）</t>
    <phoneticPr fontId="13"/>
  </si>
  <si>
    <t>ⅶ</t>
    <phoneticPr fontId="13"/>
  </si>
  <si>
    <t>蓄電池設備</t>
    <phoneticPr fontId="13"/>
  </si>
  <si>
    <t>ⅷ</t>
    <phoneticPr fontId="13"/>
  </si>
  <si>
    <t>コージェネ設備</t>
    <phoneticPr fontId="13"/>
  </si>
  <si>
    <t>利用熱量(GJ/年)、地中熱利用温度（　℃～　℃）</t>
    <rPh sb="0" eb="2">
      <t>リヨウ</t>
    </rPh>
    <rPh sb="2" eb="4">
      <t>ネツリョウ</t>
    </rPh>
    <rPh sb="3" eb="4">
      <t>チネツ</t>
    </rPh>
    <rPh sb="8" eb="9">
      <t>ネン</t>
    </rPh>
    <rPh sb="11" eb="13">
      <t>チチュウ</t>
    </rPh>
    <rPh sb="13" eb="14">
      <t>ネツ</t>
    </rPh>
    <rPh sb="14" eb="16">
      <t>リヨウ</t>
    </rPh>
    <rPh sb="16" eb="18">
      <t>オンド</t>
    </rPh>
    <phoneticPr fontId="13"/>
  </si>
  <si>
    <t>グラデーションブラインド</t>
    <phoneticPr fontId="13"/>
  </si>
  <si>
    <t>代表対象系統名、温度差、合計系統数</t>
    <phoneticPr fontId="13"/>
  </si>
  <si>
    <t>大温度差システム</t>
    <phoneticPr fontId="13"/>
  </si>
  <si>
    <t>ＤＣモーター</t>
    <phoneticPr fontId="13"/>
  </si>
  <si>
    <t>タスク／アンビエント照明</t>
    <rPh sb="10" eb="12">
      <t>ショウメイ</t>
    </rPh>
    <phoneticPr fontId="13"/>
  </si>
  <si>
    <t>「（６）　再生可能・未利用エネルギー利用システム　設備・システム名」</t>
    <rPh sb="5" eb="7">
      <t>サイセイ</t>
    </rPh>
    <rPh sb="7" eb="9">
      <t>カノウ</t>
    </rPh>
    <rPh sb="10" eb="13">
      <t>ミリヨウ</t>
    </rPh>
    <rPh sb="18" eb="20">
      <t>リヨウ</t>
    </rPh>
    <rPh sb="25" eb="27">
      <t>セツビ</t>
    </rPh>
    <rPh sb="32" eb="33">
      <t>メイ</t>
    </rPh>
    <phoneticPr fontId="13"/>
  </si>
  <si>
    <t>「（６）　再生可能・未利用エネルギー利用システム　方式等」</t>
    <rPh sb="5" eb="7">
      <t>サイセイ</t>
    </rPh>
    <rPh sb="7" eb="9">
      <t>カノウ</t>
    </rPh>
    <rPh sb="10" eb="13">
      <t>ミリヨウ</t>
    </rPh>
    <rPh sb="25" eb="27">
      <t>ホウシキ</t>
    </rPh>
    <rPh sb="27" eb="28">
      <t>トウ</t>
    </rPh>
    <phoneticPr fontId="13"/>
  </si>
  <si>
    <t>代表対象系統名、制御種別（流量、圧力、他）、合計系統数</t>
    <rPh sb="0" eb="2">
      <t>ダイヒョウ</t>
    </rPh>
    <rPh sb="2" eb="4">
      <t>タイショウ</t>
    </rPh>
    <rPh sb="4" eb="6">
      <t>ケイトウ</t>
    </rPh>
    <rPh sb="6" eb="7">
      <t>メイ</t>
    </rPh>
    <rPh sb="8" eb="10">
      <t>セイギョ</t>
    </rPh>
    <rPh sb="10" eb="12">
      <t>シュベツ</t>
    </rPh>
    <rPh sb="13" eb="15">
      <t>リュウリョウ</t>
    </rPh>
    <rPh sb="16" eb="18">
      <t>アツリョク</t>
    </rPh>
    <rPh sb="19" eb="20">
      <t>タ</t>
    </rPh>
    <rPh sb="22" eb="24">
      <t>ゴウケイ</t>
    </rPh>
    <rPh sb="24" eb="26">
      <t>ケイトウ</t>
    </rPh>
    <rPh sb="26" eb="27">
      <t>スウ</t>
    </rPh>
    <phoneticPr fontId="13"/>
  </si>
  <si>
    <t>タスク数、タスク照明器具種別、制御概要</t>
    <rPh sb="3" eb="4">
      <t>スウ</t>
    </rPh>
    <rPh sb="8" eb="10">
      <t>ショウメイ</t>
    </rPh>
    <rPh sb="10" eb="12">
      <t>キグ</t>
    </rPh>
    <rPh sb="12" eb="14">
      <t>シュベツ</t>
    </rPh>
    <rPh sb="15" eb="17">
      <t>セイギョ</t>
    </rPh>
    <rPh sb="17" eb="19">
      <t>ガイヨウ</t>
    </rPh>
    <phoneticPr fontId="13"/>
  </si>
  <si>
    <t>◆このシート「４．概略予算書（まとめ）」内の〈補助事業に要する経費〉〈補助対象経費〉〈補助対象外経費〉の金額は、</t>
    <rPh sb="20" eb="21">
      <t>ナイ</t>
    </rPh>
    <rPh sb="23" eb="25">
      <t>ホジョ</t>
    </rPh>
    <rPh sb="25" eb="27">
      <t>ジギョウ</t>
    </rPh>
    <rPh sb="28" eb="29">
      <t>ヨウ</t>
    </rPh>
    <rPh sb="31" eb="33">
      <t>ケイヒ</t>
    </rPh>
    <rPh sb="37" eb="39">
      <t>タイショウ</t>
    </rPh>
    <rPh sb="39" eb="41">
      <t>ケイヒ</t>
    </rPh>
    <rPh sb="45" eb="48">
      <t>タイショウガイ</t>
    </rPh>
    <rPh sb="52" eb="54">
      <t>キンガク</t>
    </rPh>
    <phoneticPr fontId="13"/>
  </si>
  <si>
    <t>　「４．概略予算書（全体），（１年目），（２年目），（３年目）」各シートの合計欄から数式でリンクされています。</t>
    <rPh sb="32" eb="33">
      <t>カク</t>
    </rPh>
    <rPh sb="37" eb="39">
      <t>ゴウケイ</t>
    </rPh>
    <rPh sb="39" eb="40">
      <t>ラン</t>
    </rPh>
    <phoneticPr fontId="13"/>
  </si>
  <si>
    <t>◆集計表の合計金額は「４．概略予算書（まとめ）」シートのリンク元になっているため、行の挿入や削除等の編集の際はご注意ください。</t>
    <rPh sb="1" eb="4">
      <t>シュウケイヒョウ</t>
    </rPh>
    <rPh sb="5" eb="7">
      <t>ゴウケイ</t>
    </rPh>
    <rPh sb="7" eb="9">
      <t>キンガク</t>
    </rPh>
    <rPh sb="31" eb="32">
      <t>モト</t>
    </rPh>
    <rPh sb="41" eb="42">
      <t>ギョウ</t>
    </rPh>
    <rPh sb="43" eb="45">
      <t>ソウニュウ</t>
    </rPh>
    <rPh sb="46" eb="48">
      <t>サクジョ</t>
    </rPh>
    <rPh sb="48" eb="49">
      <t>トウ</t>
    </rPh>
    <rPh sb="50" eb="52">
      <t>ヘンシュウ</t>
    </rPh>
    <rPh sb="53" eb="54">
      <t>サイ</t>
    </rPh>
    <rPh sb="56" eb="58">
      <t>チュウイ</t>
    </rPh>
    <phoneticPr fontId="13"/>
  </si>
  <si>
    <r>
      <t>◆作成の都合でリンクを気にせず作成する場合は、</t>
    </r>
    <r>
      <rPr>
        <b/>
        <sz val="11"/>
        <color rgb="FFFF3399"/>
        <rFont val="ＭＳ Ｐゴシック"/>
        <family val="3"/>
        <charset val="128"/>
      </rPr>
      <t>「４．概略予算書（まとめ）」シートの金額と必ず整合</t>
    </r>
    <r>
      <rPr>
        <b/>
        <sz val="11"/>
        <color rgb="FFFFFF00"/>
        <rFont val="ＭＳ Ｐゴシック"/>
        <family val="3"/>
        <charset val="128"/>
      </rPr>
      <t>をとってください。</t>
    </r>
    <rPh sb="1" eb="3">
      <t>サクセイ</t>
    </rPh>
    <rPh sb="4" eb="6">
      <t>ツゴウ</t>
    </rPh>
    <rPh sb="11" eb="12">
      <t>キ</t>
    </rPh>
    <rPh sb="15" eb="17">
      <t>サクセイ</t>
    </rPh>
    <rPh sb="19" eb="21">
      <t>バアイ</t>
    </rPh>
    <rPh sb="41" eb="43">
      <t>キンガク</t>
    </rPh>
    <rPh sb="44" eb="45">
      <t>カナラ</t>
    </rPh>
    <rPh sb="46" eb="48">
      <t>セイゴウ</t>
    </rPh>
    <phoneticPr fontId="13"/>
  </si>
  <si>
    <t>　　共同事業のため申請者２を入力</t>
    <rPh sb="2" eb="4">
      <t>キョウドウ</t>
    </rPh>
    <rPh sb="4" eb="6">
      <t>ジギョウ</t>
    </rPh>
    <rPh sb="9" eb="12">
      <t>シンセイシャ</t>
    </rPh>
    <rPh sb="14" eb="16">
      <t>ニュウリョク</t>
    </rPh>
    <phoneticPr fontId="13"/>
  </si>
  <si>
    <t>　　共同事業のため申請者３を入力</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</si>
</sst>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quot;¥&quot;\-#,##0"/>
    <numFmt numFmtId="6" formatCode="&quot;¥&quot;#,##0;[Red]&quot;¥&quot;\-#,##0"/>
    <numFmt numFmtId="176" formatCode="#,##0;&quot;▲ &quot;#,##0"/>
    <numFmt numFmtId="177" formatCode="#,##0_);[Red]\(#,##0\)"/>
    <numFmt numFmtId="178" formatCode="#.###"/>
    <numFmt numFmtId="179" formatCode="#,##0.0;[Red]\-#,##0.0"/>
    <numFmt numFmtId="180" formatCode="0.0"/>
    <numFmt numFmtId="181" formatCode="[DBNum3]0"/>
    <numFmt numFmtId="182" formatCode="[DBNum3]ggge&quot;年&quot;m&quot;月&quot;d&quot;日&quot;"/>
    <numFmt numFmtId="183" formatCode="#,##0_ "/>
    <numFmt numFmtId="184" formatCode="General\%"/>
    <numFmt numFmtId="185" formatCode="0.0&quot;%&quot;"/>
    <numFmt numFmtId="186" formatCode="[DBNum3]0#"/>
    <numFmt numFmtId="187" formatCode="#,##0.00_ ;[Red]\-#,##0.00\ "/>
    <numFmt numFmtId="188" formatCode="#,###;\-#,###;"/>
    <numFmt numFmtId="189" formatCode="0_);[Red]\(0\)"/>
    <numFmt numFmtId="190" formatCode="#,##0.00_);[Red]\(#,##0.00\)"/>
    <numFmt numFmtId="191" formatCode="#,##0_ ;[Red]\-#,##0\ "/>
    <numFmt numFmtId="192" formatCode="#,##0.0_ "/>
    <numFmt numFmtId="193" formatCode="0000000000000"/>
  </numFmts>
  <fonts count="1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name val="ＭＳ Ｐ明朝"/>
      <family val="1"/>
      <charset val="128"/>
    </font>
    <font>
      <b/>
      <sz val="14"/>
      <name val="ＭＳ Ｐ明朝"/>
      <family val="1"/>
      <charset val="128"/>
    </font>
    <font>
      <b/>
      <sz val="12"/>
      <name val="ＭＳ Ｐ明朝"/>
      <family val="1"/>
      <charset val="128"/>
    </font>
    <font>
      <sz val="10"/>
      <name val="ＭＳ Ｐ明朝"/>
      <family val="1"/>
      <charset val="128"/>
    </font>
    <font>
      <sz val="9"/>
      <name val="ＭＳ Ｐゴシック"/>
      <family val="3"/>
      <charset val="128"/>
    </font>
    <font>
      <b/>
      <sz val="14"/>
      <name val="ＭＳ Ｐゴシック"/>
      <family val="3"/>
      <charset val="128"/>
    </font>
    <font>
      <sz val="11"/>
      <color indexed="8"/>
      <name val="ＭＳ Ｐ明朝"/>
      <family val="1"/>
      <charset val="128"/>
    </font>
    <font>
      <sz val="11"/>
      <color theme="1"/>
      <name val="ＭＳ Ｐゴシック"/>
      <family val="3"/>
      <charset val="128"/>
      <scheme val="minor"/>
    </font>
    <font>
      <sz val="11"/>
      <color indexed="8"/>
      <name val="ＭＳ Ｐゴシック"/>
      <family val="3"/>
      <charset val="128"/>
    </font>
    <font>
      <sz val="12"/>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9"/>
      <color indexed="53"/>
      <name val="ＭＳ Ｐ明朝"/>
      <family val="1"/>
      <charset val="128"/>
    </font>
    <font>
      <sz val="12"/>
      <name val="ＭＳ Ｐゴシック"/>
      <family val="3"/>
      <charset val="128"/>
    </font>
    <font>
      <b/>
      <sz val="12"/>
      <name val="ＭＳ Ｐゴシック"/>
      <family val="3"/>
      <charset val="128"/>
    </font>
    <font>
      <b/>
      <u/>
      <sz val="14"/>
      <color indexed="48"/>
      <name val="ＭＳ Ｐ明朝"/>
      <family val="1"/>
      <charset val="128"/>
    </font>
    <font>
      <sz val="10"/>
      <color rgb="FFFF000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00B050"/>
      <name val="ＭＳ Ｐ明朝"/>
      <family val="1"/>
      <charset val="128"/>
    </font>
    <font>
      <sz val="10.5"/>
      <color theme="1"/>
      <name val="ＭＳ Ｐ明朝"/>
      <family val="1"/>
      <charset val="128"/>
    </font>
    <font>
      <b/>
      <sz val="12"/>
      <color theme="1"/>
      <name val="ＭＳ Ｐ明朝"/>
      <family val="1"/>
      <charset val="128"/>
    </font>
    <font>
      <sz val="8"/>
      <color theme="1"/>
      <name val="ＭＳ Ｐ明朝"/>
      <family val="1"/>
      <charset val="128"/>
    </font>
    <font>
      <sz val="11"/>
      <color rgb="FFFFFF00"/>
      <name val="ＭＳ Ｐゴシック"/>
      <family val="3"/>
      <charset val="128"/>
    </font>
    <font>
      <b/>
      <sz val="10"/>
      <name val="ＭＳ Ｐゴシック"/>
      <family val="3"/>
      <charset val="128"/>
    </font>
    <font>
      <b/>
      <sz val="12"/>
      <color rgb="FFFFFF00"/>
      <name val="ＭＳ Ｐゴシック"/>
      <family val="3"/>
      <charset val="128"/>
    </font>
    <font>
      <sz val="12"/>
      <color rgb="FFFFFF00"/>
      <name val="ＭＳ Ｐゴシック"/>
      <family val="3"/>
      <charset val="128"/>
    </font>
    <font>
      <b/>
      <sz val="14"/>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6"/>
      <name val="ＭＳ Ｐゴシック"/>
      <family val="2"/>
      <charset val="128"/>
      <scheme val="minor"/>
    </font>
    <font>
      <sz val="11"/>
      <color rgb="FFFF0000"/>
      <name val="ＭＳ Ｐ明朝"/>
      <family val="1"/>
      <charset val="128"/>
    </font>
    <font>
      <b/>
      <sz val="11"/>
      <name val="ＭＳ Ｐ明朝"/>
      <family val="1"/>
      <charset val="128"/>
    </font>
    <font>
      <sz val="11"/>
      <color rgb="FF000000"/>
      <name val="ＭＳ Ｐゴシック"/>
      <family val="2"/>
      <charset val="128"/>
      <scheme val="minor"/>
    </font>
    <font>
      <sz val="11"/>
      <color rgb="FF00B050"/>
      <name val="ＭＳ Ｐ明朝"/>
      <family val="1"/>
      <charset val="128"/>
    </font>
    <font>
      <b/>
      <sz val="12"/>
      <color rgb="FFFF0000"/>
      <name val="ＭＳ Ｐゴシック"/>
      <family val="3"/>
      <charset val="128"/>
    </font>
    <font>
      <sz val="11"/>
      <color rgb="FF00B050"/>
      <name val="ＭＳ Ｐゴシック"/>
      <family val="3"/>
      <charset val="128"/>
    </font>
    <font>
      <sz val="9"/>
      <color rgb="FF00B050"/>
      <name val="ＭＳ Ｐ明朝"/>
      <family val="1"/>
      <charset val="128"/>
    </font>
    <font>
      <b/>
      <sz val="10.5"/>
      <color theme="1"/>
      <name val="ＭＳ Ｐ明朝"/>
      <family val="1"/>
      <charset val="128"/>
    </font>
    <font>
      <i/>
      <sz val="11"/>
      <name val="ＭＳ Ｐゴシック"/>
      <family val="3"/>
      <charset val="128"/>
    </font>
    <font>
      <sz val="10"/>
      <color theme="3" tint="0.39997558519241921"/>
      <name val="ＭＳ Ｐ明朝"/>
      <family val="1"/>
      <charset val="128"/>
    </font>
    <font>
      <sz val="11"/>
      <color theme="3" tint="0.39997558519241921"/>
      <name val="ＭＳ Ｐ明朝"/>
      <family val="1"/>
      <charset val="128"/>
    </font>
    <font>
      <sz val="11"/>
      <color rgb="FFFF33CC"/>
      <name val="ＭＳ Ｐ明朝"/>
      <family val="1"/>
      <charset val="128"/>
    </font>
    <font>
      <b/>
      <sz val="16"/>
      <name val="ＭＳ Ｐ明朝"/>
      <family val="1"/>
      <charset val="128"/>
    </font>
    <font>
      <sz val="6"/>
      <name val="ＭＳ ゴシック"/>
      <family val="3"/>
      <charset val="128"/>
    </font>
    <font>
      <sz val="9"/>
      <color rgb="FF000000"/>
      <name val="ＭＳ Ｐ明朝"/>
      <family val="1"/>
      <charset val="128"/>
    </font>
    <font>
      <sz val="9"/>
      <color rgb="FFFF0000"/>
      <name val="ＭＳ Ｐ明朝"/>
      <family val="1"/>
      <charset val="128"/>
    </font>
    <font>
      <sz val="9"/>
      <color theme="0"/>
      <name val="ＭＳ Ｐ明朝"/>
      <family val="1"/>
      <charset val="128"/>
    </font>
    <font>
      <b/>
      <sz val="11"/>
      <color indexed="8"/>
      <name val="ＭＳ Ｐゴシック"/>
      <family val="3"/>
      <charset val="128"/>
    </font>
    <font>
      <sz val="11"/>
      <name val="ＭＳ Ｐゴシック"/>
      <family val="3"/>
      <charset val="128"/>
      <scheme val="major"/>
    </font>
    <font>
      <sz val="12"/>
      <color indexed="8"/>
      <name val="ＭＳ Ｐゴシック"/>
      <family val="3"/>
      <charset val="128"/>
    </font>
    <font>
      <b/>
      <sz val="10"/>
      <name val="ＭＳ Ｐ明朝"/>
      <family val="1"/>
      <charset val="128"/>
    </font>
    <font>
      <i/>
      <sz val="9"/>
      <name val="ＭＳ Ｐ明朝"/>
      <family val="1"/>
      <charset val="128"/>
    </font>
    <font>
      <sz val="14"/>
      <name val="ＭＳ Ｐ明朝"/>
      <family val="1"/>
      <charset val="128"/>
    </font>
    <font>
      <sz val="10"/>
      <color indexed="81"/>
      <name val="ＭＳ Ｐゴシック"/>
      <family val="3"/>
      <charset val="128"/>
    </font>
    <font>
      <b/>
      <sz val="14"/>
      <color indexed="8"/>
      <name val="ＭＳ Ｐゴシック"/>
      <family val="3"/>
      <charset val="128"/>
    </font>
    <font>
      <sz val="9"/>
      <color indexed="8"/>
      <name val="ＭＳ Ｐゴシック"/>
      <family val="3"/>
      <charset val="128"/>
    </font>
    <font>
      <b/>
      <sz val="10"/>
      <color indexed="8"/>
      <name val="ＭＳ Ｐゴシック"/>
      <family val="3"/>
      <charset val="128"/>
    </font>
    <font>
      <b/>
      <sz val="10"/>
      <color rgb="FFFF0000"/>
      <name val="ＭＳ Ｐゴシック"/>
      <family val="3"/>
      <charset val="128"/>
    </font>
    <font>
      <b/>
      <sz val="9"/>
      <color rgb="FFFF0000"/>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b/>
      <sz val="8"/>
      <color indexed="8"/>
      <name val="ＭＳ Ｐゴシック"/>
      <family val="3"/>
      <charset val="128"/>
    </font>
    <font>
      <sz val="8"/>
      <color rgb="FFFF0000"/>
      <name val="ＭＳ Ｐゴシック"/>
      <family val="3"/>
      <charset val="128"/>
    </font>
    <font>
      <sz val="8"/>
      <color theme="1"/>
      <name val="ＭＳ Ｐゴシック"/>
      <family val="3"/>
      <charset val="128"/>
    </font>
    <font>
      <sz val="6"/>
      <color indexed="8"/>
      <name val="ＭＳ Ｐゴシック"/>
      <family val="3"/>
      <charset val="128"/>
    </font>
    <font>
      <sz val="8"/>
      <name val="ＭＳ Ｐゴシック"/>
      <family val="3"/>
      <charset val="128"/>
    </font>
    <font>
      <vertAlign val="subscript"/>
      <sz val="8"/>
      <color indexed="8"/>
      <name val="ＭＳ Ｐゴシック"/>
      <family val="3"/>
      <charset val="128"/>
    </font>
    <font>
      <sz val="12"/>
      <color theme="1"/>
      <name val="ＭＳ Ｐゴシック"/>
      <family val="3"/>
      <charset val="128"/>
    </font>
    <font>
      <b/>
      <sz val="11"/>
      <name val="ＭＳ Ｐゴシック"/>
      <family val="3"/>
      <charset val="128"/>
    </font>
    <font>
      <sz val="14"/>
      <color theme="1"/>
      <name val="ＭＳ Ｐ明朝"/>
      <family val="1"/>
      <charset val="128"/>
    </font>
    <font>
      <sz val="8"/>
      <name val="Meiryo UI"/>
      <family val="3"/>
      <charset val="128"/>
    </font>
    <font>
      <sz val="8"/>
      <name val="ＭＳ Ｐゴシック"/>
      <family val="3"/>
      <charset val="128"/>
      <scheme val="major"/>
    </font>
    <font>
      <b/>
      <sz val="11"/>
      <color rgb="FFFF0000"/>
      <name val="ＭＳ Ｐ明朝"/>
      <family val="1"/>
      <charset val="128"/>
    </font>
    <font>
      <strike/>
      <sz val="9"/>
      <name val="ＭＳ Ｐ明朝"/>
      <family val="1"/>
      <charset val="128"/>
    </font>
    <font>
      <b/>
      <sz val="10.5"/>
      <name val="ＭＳ Ｐ明朝"/>
      <family val="1"/>
      <charset val="128"/>
    </font>
    <font>
      <u/>
      <sz val="10"/>
      <name val="ＭＳ Ｐ明朝"/>
      <family val="1"/>
      <charset val="128"/>
    </font>
    <font>
      <b/>
      <sz val="17"/>
      <name val="ＭＳ Ｐ明朝"/>
      <family val="1"/>
      <charset val="128"/>
    </font>
    <font>
      <b/>
      <sz val="12"/>
      <name val="HG創英角ｺﾞｼｯｸUB"/>
      <family val="3"/>
      <charset val="128"/>
    </font>
    <font>
      <vertAlign val="superscript"/>
      <sz val="11"/>
      <name val="ＭＳ Ｐゴシック"/>
      <family val="3"/>
      <charset val="128"/>
    </font>
    <font>
      <b/>
      <vertAlign val="superscript"/>
      <sz val="11"/>
      <name val="ＭＳ Ｐゴシック"/>
      <family val="3"/>
      <charset val="128"/>
    </font>
    <font>
      <b/>
      <i/>
      <sz val="11"/>
      <name val="ＭＳ Ｐゴシック"/>
      <family val="3"/>
      <charset val="128"/>
    </font>
    <font>
      <b/>
      <sz val="11"/>
      <color theme="0"/>
      <name val="ＭＳ Ｐゴシック"/>
      <family val="3"/>
      <charset val="128"/>
    </font>
    <font>
      <b/>
      <sz val="11"/>
      <color rgb="FFFFFF00"/>
      <name val="ＭＳ Ｐゴシック"/>
      <family val="3"/>
      <charset val="128"/>
    </font>
    <font>
      <b/>
      <sz val="11"/>
      <color rgb="FFFF3399"/>
      <name val="ＭＳ Ｐゴシック"/>
      <family val="3"/>
      <charset val="128"/>
    </font>
    <font>
      <b/>
      <sz val="12"/>
      <color rgb="FFFFFF00"/>
      <name val="ＭＳ Ｐ明朝"/>
      <family val="1"/>
      <charset val="128"/>
    </font>
    <font>
      <b/>
      <sz val="12"/>
      <color theme="0"/>
      <name val="ＭＳ Ｐゴシック"/>
      <family val="3"/>
      <charset val="128"/>
    </font>
    <font>
      <b/>
      <vertAlign val="superscript"/>
      <sz val="11"/>
      <color theme="0"/>
      <name val="ＭＳ Ｐゴシック"/>
      <family val="3"/>
      <charset val="128"/>
    </font>
    <font>
      <sz val="11"/>
      <color theme="1"/>
      <name val="ＭＳ Ｐゴシック"/>
      <family val="3"/>
      <charset val="128"/>
    </font>
    <font>
      <sz val="10"/>
      <color theme="1"/>
      <name val="ＭＳ Ｐゴシック"/>
      <family val="3"/>
      <charset val="128"/>
    </font>
    <font>
      <b/>
      <sz val="11"/>
      <color theme="0"/>
      <name val="Meiryo UI"/>
      <family val="3"/>
      <charset val="128"/>
    </font>
    <font>
      <sz val="10"/>
      <color theme="1" tint="0.14999847407452621"/>
      <name val="Meiryo UI"/>
      <family val="3"/>
      <charset val="128"/>
    </font>
    <font>
      <b/>
      <sz val="14"/>
      <color theme="1" tint="0.14999847407452621"/>
      <name val="Meiryo UI"/>
      <family val="3"/>
      <charset val="128"/>
    </font>
    <font>
      <b/>
      <sz val="11"/>
      <color theme="1" tint="0.14999847407452621"/>
      <name val="Meiryo UI"/>
      <family val="3"/>
      <charset val="128"/>
    </font>
    <font>
      <b/>
      <sz val="12"/>
      <color theme="1" tint="0.14999847407452621"/>
      <name val="Meiryo UI"/>
      <family val="3"/>
      <charset val="128"/>
    </font>
    <font>
      <b/>
      <sz val="10"/>
      <color theme="1" tint="0.14999847407452621"/>
      <name val="Meiryo UI"/>
      <family val="3"/>
      <charset val="128"/>
    </font>
    <font>
      <sz val="10.5"/>
      <color theme="1" tint="0.14999847407452621"/>
      <name val="Meiryo UI"/>
      <family val="3"/>
      <charset val="128"/>
    </font>
    <font>
      <sz val="9"/>
      <color theme="1" tint="0.14999847407452621"/>
      <name val="Meiryo UI"/>
      <family val="3"/>
      <charset val="128"/>
    </font>
    <font>
      <b/>
      <sz val="18"/>
      <color theme="1" tint="0.14999847407452621"/>
      <name val="Meiryo UI"/>
      <family val="3"/>
      <charset val="128"/>
    </font>
    <font>
      <b/>
      <u/>
      <sz val="12"/>
      <color theme="0"/>
      <name val="Meiryo UI"/>
      <family val="3"/>
      <charset val="128"/>
    </font>
    <font>
      <b/>
      <u/>
      <sz val="9"/>
      <color theme="1" tint="0.14999847407452621"/>
      <name val="Meiryo UI"/>
      <family val="3"/>
      <charset val="128"/>
    </font>
    <font>
      <b/>
      <sz val="8"/>
      <color theme="1" tint="0.14999847407452621"/>
      <name val="Meiryo UI"/>
      <family val="3"/>
      <charset val="128"/>
    </font>
    <font>
      <b/>
      <u/>
      <sz val="12"/>
      <color rgb="FFFFFF00"/>
      <name val="Meiryo UI"/>
      <family val="3"/>
      <charset val="128"/>
    </font>
    <font>
      <sz val="11"/>
      <color theme="1" tint="0.14999847407452621"/>
      <name val="Meiryo UI"/>
      <family val="3"/>
      <charset val="128"/>
    </font>
    <font>
      <b/>
      <sz val="12"/>
      <color theme="0"/>
      <name val="Meiryo UI"/>
      <family val="3"/>
      <charset val="128"/>
    </font>
    <font>
      <sz val="12"/>
      <color theme="1" tint="0.14999847407452621"/>
      <name val="Meiryo UI"/>
      <family val="3"/>
      <charset val="128"/>
    </font>
    <font>
      <sz val="12"/>
      <color theme="0"/>
      <name val="Meiryo UI"/>
      <family val="3"/>
      <charset val="128"/>
    </font>
    <font>
      <b/>
      <u/>
      <sz val="12"/>
      <color theme="0" tint="-0.14999847407452621"/>
      <name val="Meiryo UI"/>
      <family val="3"/>
      <charset val="128"/>
    </font>
    <font>
      <b/>
      <u/>
      <sz val="12"/>
      <color theme="1" tint="0.14999847407452621"/>
      <name val="Meiryo UI"/>
      <family val="3"/>
      <charset val="128"/>
    </font>
    <font>
      <b/>
      <sz val="16"/>
      <color theme="0"/>
      <name val="Meiryo UI"/>
      <family val="3"/>
      <charset val="128"/>
    </font>
    <font>
      <sz val="10"/>
      <color theme="1" tint="0.14999847407452621"/>
      <name val="ＭＳ Ｐ明朝"/>
      <family val="1"/>
      <charset val="128"/>
    </font>
    <font>
      <sz val="10.5"/>
      <color theme="1" tint="0.14999847407452621"/>
      <name val="ＭＳ Ｐ明朝"/>
      <family val="1"/>
      <charset val="128"/>
    </font>
    <font>
      <sz val="11"/>
      <color theme="0" tint="-0.34998626667073579"/>
      <name val="ＭＳ Ｐゴシック"/>
      <family val="3"/>
      <charset val="128"/>
    </font>
    <font>
      <b/>
      <sz val="10"/>
      <color indexed="8"/>
      <name val="Meiryo UI"/>
      <family val="3"/>
      <charset val="128"/>
    </font>
    <font>
      <sz val="10"/>
      <color indexed="8"/>
      <name val="Meiryo UI"/>
      <family val="3"/>
      <charset val="128"/>
    </font>
    <font>
      <sz val="10"/>
      <name val="Meiryo UI"/>
      <family val="3"/>
      <charset val="128"/>
    </font>
    <font>
      <sz val="10"/>
      <color rgb="FFFF0000"/>
      <name val="Meiryo UI"/>
      <family val="3"/>
      <charset val="128"/>
    </font>
    <font>
      <sz val="10"/>
      <color theme="1"/>
      <name val="Meiryo UI"/>
      <family val="3"/>
      <charset val="128"/>
    </font>
    <font>
      <b/>
      <u/>
      <sz val="12"/>
      <color theme="9" tint="0.59999389629810485"/>
      <name val="Meiryo UI"/>
      <family val="3"/>
      <charset val="128"/>
    </font>
    <font>
      <sz val="10"/>
      <color theme="1" tint="4.9989318521683403E-2"/>
      <name val="Meiryo UI"/>
      <family val="3"/>
      <charset val="128"/>
    </font>
    <font>
      <b/>
      <u/>
      <sz val="11"/>
      <color rgb="FFFF0000"/>
      <name val="Meiryo UI"/>
      <family val="3"/>
      <charset val="128"/>
    </font>
    <font>
      <b/>
      <u/>
      <sz val="14"/>
      <color rgb="FFFFFF00"/>
      <name val="Meiryo UI"/>
      <family val="3"/>
      <charset val="128"/>
    </font>
    <font>
      <b/>
      <sz val="14"/>
      <color theme="0"/>
      <name val="Meiryo UI"/>
      <family val="3"/>
      <charset val="128"/>
    </font>
    <font>
      <b/>
      <sz val="11"/>
      <color rgb="FF0000FF"/>
      <name val="ＭＳ Ｐゴシック"/>
      <family val="3"/>
      <charset val="128"/>
    </font>
    <font>
      <b/>
      <vertAlign val="superscript"/>
      <sz val="10"/>
      <color theme="1" tint="0.14999847407452621"/>
      <name val="Meiryo UI"/>
      <family val="3"/>
      <charset val="128"/>
    </font>
    <font>
      <b/>
      <sz val="11"/>
      <color theme="9" tint="0.59999389629810485"/>
      <name val="Meiryo UI"/>
      <family val="3"/>
      <charset val="128"/>
    </font>
    <font>
      <b/>
      <sz val="11"/>
      <color theme="0" tint="-0.14999847407452621"/>
      <name val="Meiryo UI"/>
      <family val="3"/>
      <charset val="128"/>
    </font>
    <font>
      <sz val="10"/>
      <color theme="0" tint="-0.14999847407452621"/>
      <name val="Meiryo UI"/>
      <family val="3"/>
      <charset val="128"/>
    </font>
    <font>
      <sz val="12"/>
      <color theme="1"/>
      <name val="ＭＳ Ｐ明朝"/>
      <family val="1"/>
      <charset val="128"/>
    </font>
    <font>
      <sz val="8"/>
      <color theme="1" tint="0.14999847407452621"/>
      <name val="Meiryo UI"/>
      <family val="3"/>
      <charset val="128"/>
    </font>
    <font>
      <b/>
      <sz val="9"/>
      <color rgb="FFFF0000"/>
      <name val="Meiryo UI"/>
      <family val="3"/>
      <charset val="128"/>
    </font>
    <font>
      <sz val="9"/>
      <color indexed="8"/>
      <name val="Meiryo UI"/>
      <family val="3"/>
      <charset val="128"/>
    </font>
    <font>
      <sz val="9"/>
      <color rgb="FFFF0000"/>
      <name val="Meiryo UI"/>
      <family val="3"/>
      <charset val="128"/>
    </font>
    <font>
      <sz val="9"/>
      <color theme="1"/>
      <name val="Meiryo UI"/>
      <family val="3"/>
      <charset val="128"/>
    </font>
    <font>
      <vertAlign val="subscript"/>
      <sz val="9"/>
      <color indexed="8"/>
      <name val="Meiryo UI"/>
      <family val="3"/>
      <charset val="128"/>
    </font>
    <font>
      <sz val="9"/>
      <name val="Meiryo UI"/>
      <family val="3"/>
      <charset val="128"/>
    </font>
    <font>
      <sz val="9"/>
      <color theme="1" tint="4.9989318521683403E-2"/>
      <name val="Meiryo UI"/>
      <family val="3"/>
      <charset val="128"/>
    </font>
    <font>
      <b/>
      <sz val="9"/>
      <color indexed="8"/>
      <name val="Meiryo UI"/>
      <family val="3"/>
      <charset val="128"/>
    </font>
    <font>
      <i/>
      <sz val="9"/>
      <name val="Meiryo UI"/>
      <family val="3"/>
      <charset val="128"/>
    </font>
    <font>
      <b/>
      <u/>
      <sz val="11"/>
      <color theme="1" tint="0.14999847407452621"/>
      <name val="Meiryo UI"/>
      <family val="3"/>
      <charset val="128"/>
    </font>
    <font>
      <b/>
      <sz val="10"/>
      <name val="Meiryo UI"/>
      <family val="3"/>
      <charset val="128"/>
    </font>
    <font>
      <sz val="11"/>
      <name val="ＭＳ Ｐゴシック"/>
      <family val="3"/>
      <charset val="128"/>
      <scheme val="minor"/>
    </font>
    <font>
      <sz val="12"/>
      <name val="ＭＳ Ｐゴシック"/>
      <family val="3"/>
      <charset val="128"/>
      <scheme val="major"/>
    </font>
    <font>
      <sz val="28"/>
      <color theme="1"/>
      <name val="ＭＳ Ｐゴシック"/>
      <family val="2"/>
      <charset val="128"/>
      <scheme val="minor"/>
    </font>
    <font>
      <b/>
      <sz val="28"/>
      <color rgb="FFFF0000"/>
      <name val="Meiryo UI"/>
      <family val="3"/>
      <charset val="128"/>
    </font>
    <font>
      <b/>
      <sz val="36"/>
      <color rgb="FFFF0000"/>
      <name val="Meiryo UI"/>
      <family val="3"/>
      <charset val="128"/>
    </font>
    <font>
      <b/>
      <sz val="18"/>
      <color theme="0"/>
      <name val="Meiryo UI"/>
      <family val="3"/>
      <charset val="128"/>
    </font>
    <font>
      <b/>
      <sz val="10.5"/>
      <color rgb="FFFF0000"/>
      <name val="Meiryo UI"/>
      <family val="3"/>
      <charset val="128"/>
    </font>
    <font>
      <b/>
      <sz val="10.5"/>
      <color rgb="FFFF3399"/>
      <name val="Meiryo UI"/>
      <family val="3"/>
      <charset val="128"/>
    </font>
    <font>
      <sz val="10"/>
      <name val="ＭＳ ゴシック"/>
      <family val="3"/>
      <charset val="128"/>
    </font>
    <font>
      <b/>
      <sz val="14"/>
      <name val="Meiryo UI"/>
      <family val="3"/>
      <charset val="128"/>
    </font>
    <font>
      <sz val="11"/>
      <name val="Meiryo UI"/>
      <family val="3"/>
      <charset val="128"/>
    </font>
    <font>
      <b/>
      <sz val="10"/>
      <color rgb="FFFF0000"/>
      <name val="Meiryo UI"/>
      <family val="3"/>
      <charset val="128"/>
    </font>
    <font>
      <vertAlign val="subscript"/>
      <sz val="10"/>
      <name val="Meiryo UI"/>
      <family val="3"/>
      <charset val="128"/>
    </font>
    <font>
      <vertAlign val="superscript"/>
      <sz val="8"/>
      <name val="Meiryo UI"/>
      <family val="3"/>
      <charset val="128"/>
    </font>
    <font>
      <vertAlign val="subscript"/>
      <sz val="8"/>
      <name val="Meiryo UI"/>
      <family val="3"/>
      <charset val="128"/>
    </font>
    <font>
      <b/>
      <sz val="10"/>
      <color theme="0"/>
      <name val="Meiryo UI"/>
      <family val="3"/>
      <charset val="128"/>
    </font>
    <font>
      <sz val="10"/>
      <color theme="0"/>
      <name val="Meiryo UI"/>
      <family val="3"/>
      <charset val="128"/>
    </font>
    <font>
      <b/>
      <sz val="11"/>
      <name val="Meiryo UI"/>
      <family val="3"/>
      <charset val="128"/>
    </font>
    <font>
      <b/>
      <sz val="9"/>
      <color theme="0"/>
      <name val="Meiryo UI"/>
      <family val="3"/>
      <charset val="128"/>
    </font>
    <font>
      <sz val="14"/>
      <name val="HGS創英角ｺﾞｼｯｸUB"/>
      <family val="3"/>
      <charset val="128"/>
    </font>
    <font>
      <b/>
      <sz val="18"/>
      <name val="Meiryo UI"/>
      <family val="3"/>
      <charset val="128"/>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rgb="FFE8E8E8"/>
        <bgColor indexed="64"/>
      </patternFill>
    </fill>
    <fill>
      <patternFill patternType="solid">
        <fgColor rgb="FFFEDAFB"/>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ED2F9"/>
        <bgColor indexed="64"/>
      </patternFill>
    </fill>
    <fill>
      <patternFill patternType="solid">
        <fgColor rgb="FFFED2F8"/>
        <bgColor indexed="64"/>
      </patternFill>
    </fill>
    <fill>
      <patternFill patternType="solid">
        <fgColor rgb="FFFDD3F4"/>
        <bgColor indexed="64"/>
      </patternFill>
    </fill>
    <fill>
      <patternFill patternType="solid">
        <fgColor rgb="FF9ACAED"/>
        <bgColor indexed="64"/>
      </patternFill>
    </fill>
    <fill>
      <patternFill patternType="solid">
        <fgColor rgb="FFD0E5F7"/>
        <bgColor indexed="64"/>
      </patternFill>
    </fill>
    <fill>
      <patternFill patternType="solid">
        <fgColor rgb="FFFEE792"/>
        <bgColor indexed="64"/>
      </patternFill>
    </fill>
    <fill>
      <patternFill patternType="solid">
        <fgColor rgb="FFF7C9DC"/>
        <bgColor indexed="64"/>
      </patternFill>
    </fill>
    <fill>
      <patternFill patternType="solid">
        <fgColor rgb="FFC5ACAC"/>
        <bgColor indexed="64"/>
      </patternFill>
    </fill>
    <fill>
      <patternFill patternType="solid">
        <fgColor rgb="FFD5ABFF"/>
        <bgColor indexed="64"/>
      </patternFill>
    </fill>
    <fill>
      <patternFill patternType="solid">
        <fgColor rgb="FFA9CF51"/>
        <bgColor indexed="64"/>
      </patternFill>
    </fill>
    <fill>
      <patternFill patternType="solid">
        <fgColor rgb="FFD9D9D9"/>
        <bgColor indexed="64"/>
      </patternFill>
    </fill>
    <fill>
      <patternFill patternType="solid">
        <fgColor rgb="FFFFFFFF"/>
        <bgColor indexed="64"/>
      </patternFill>
    </fill>
    <fill>
      <patternFill patternType="solid">
        <fgColor rgb="FFFED2F6"/>
        <bgColor indexed="64"/>
      </patternFill>
    </fill>
    <fill>
      <patternFill patternType="solid">
        <fgColor rgb="FF00BFB2"/>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rgb="FFBBE0DD"/>
        <bgColor indexed="64"/>
      </patternFill>
    </fill>
    <fill>
      <patternFill patternType="solid">
        <fgColor rgb="FFFF33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4EAE7"/>
        <bgColor indexed="64"/>
      </patternFill>
    </fill>
    <fill>
      <patternFill patternType="solid">
        <fgColor theme="1" tint="0.499984740745262"/>
        <bgColor indexed="64"/>
      </patternFill>
    </fill>
  </fills>
  <borders count="283">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top/>
      <bottom style="hair">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medium">
        <color indexed="64"/>
      </right>
      <top/>
      <bottom/>
      <diagonal/>
    </border>
    <border>
      <left style="thin">
        <color indexed="64"/>
      </left>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0"/>
      </left>
      <right style="thin">
        <color theme="0"/>
      </right>
      <top style="thin">
        <color theme="0"/>
      </top>
      <bottom style="hair">
        <color theme="0"/>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style="thin">
        <color indexed="64"/>
      </right>
      <top style="dashed">
        <color indexed="64"/>
      </top>
      <bottom style="hair">
        <color indexed="64"/>
      </bottom>
      <diagonal/>
    </border>
    <border>
      <left/>
      <right/>
      <top style="dashed">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theme="0"/>
      </left>
      <right style="thin">
        <color theme="0"/>
      </right>
      <top style="thin">
        <color theme="0"/>
      </top>
      <bottom/>
      <diagonal/>
    </border>
    <border>
      <left style="thin">
        <color theme="0"/>
      </left>
      <right style="thin">
        <color theme="0"/>
      </right>
      <top style="hair">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double">
        <color indexed="64"/>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dotted">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dotted">
        <color theme="1" tint="0.34998626667073579"/>
      </top>
      <bottom style="dotted">
        <color theme="1" tint="0.34998626667073579"/>
      </bottom>
      <diagonal/>
    </border>
    <border>
      <left style="thin">
        <color theme="1" tint="0.34998626667073579"/>
      </left>
      <right/>
      <top style="dotted">
        <color theme="1" tint="0.34998626667073579"/>
      </top>
      <bottom style="dotted">
        <color theme="1" tint="0.34998626667073579"/>
      </bottom>
      <diagonal/>
    </border>
    <border>
      <left/>
      <right style="thin">
        <color theme="1" tint="0.34998626667073579"/>
      </right>
      <top style="dotted">
        <color theme="1" tint="0.34998626667073579"/>
      </top>
      <bottom style="dotted">
        <color theme="1" tint="0.34998626667073579"/>
      </bottom>
      <diagonal/>
    </border>
    <border>
      <left style="thin">
        <color theme="1" tint="0.34998626667073579"/>
      </left>
      <right style="thin">
        <color theme="1" tint="0.34998626667073579"/>
      </right>
      <top style="dotted">
        <color theme="1" tint="0.34998626667073579"/>
      </top>
      <bottom/>
      <diagonal/>
    </border>
    <border>
      <left style="thin">
        <color theme="1" tint="0.34998626667073579"/>
      </left>
      <right/>
      <top style="dotted">
        <color theme="1" tint="0.34998626667073579"/>
      </top>
      <bottom/>
      <diagonal/>
    </border>
    <border>
      <left style="dotted">
        <color theme="1" tint="0.34998626667073579"/>
      </left>
      <right style="thin">
        <color theme="1" tint="0.34998626667073579"/>
      </right>
      <top style="dotted">
        <color theme="1" tint="0.34998626667073579"/>
      </top>
      <bottom/>
      <diagonal/>
    </border>
    <border>
      <left style="thin">
        <color theme="1" tint="0.34998626667073579"/>
      </left>
      <right/>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dotted">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style="thin">
        <color theme="1" tint="0.34998626667073579"/>
      </right>
      <top style="dotted">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dotted">
        <color theme="1" tint="0.34998626667073579"/>
      </bottom>
      <diagonal/>
    </border>
    <border>
      <left/>
      <right style="thin">
        <color theme="1" tint="0.34998626667073579"/>
      </right>
      <top style="thin">
        <color theme="1" tint="0.34998626667073579"/>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thin">
        <color indexed="64"/>
      </right>
      <top style="thin">
        <color indexed="64"/>
      </top>
      <bottom style="thin">
        <color indexed="64"/>
      </bottom>
      <diagonal/>
    </border>
    <border>
      <left style="thin">
        <color indexed="64"/>
      </left>
      <right/>
      <top style="hair">
        <color indexed="64"/>
      </top>
      <bottom style="thin">
        <color theme="0"/>
      </bottom>
      <diagonal/>
    </border>
    <border>
      <left/>
      <right/>
      <top style="hair">
        <color indexed="64"/>
      </top>
      <bottom style="thin">
        <color theme="0"/>
      </bottom>
      <diagonal/>
    </border>
    <border>
      <left/>
      <right style="thin">
        <color indexed="64"/>
      </right>
      <top style="hair">
        <color indexed="64"/>
      </top>
      <bottom style="thin">
        <color theme="0"/>
      </bottom>
      <diagonal/>
    </border>
    <border>
      <left style="thin">
        <color theme="0"/>
      </left>
      <right/>
      <top style="hair">
        <color theme="0"/>
      </top>
      <bottom style="thin">
        <color theme="0"/>
      </bottom>
      <diagonal/>
    </border>
    <border>
      <left/>
      <right/>
      <top style="hair">
        <color theme="0"/>
      </top>
      <bottom style="thin">
        <color theme="0"/>
      </bottom>
      <diagonal/>
    </border>
    <border>
      <left/>
      <right style="thin">
        <color theme="0"/>
      </right>
      <top style="hair">
        <color theme="0"/>
      </top>
      <bottom style="thin">
        <color theme="0"/>
      </bottom>
      <diagonal/>
    </border>
    <border>
      <left style="dashed">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top/>
      <bottom style="dotted">
        <color theme="0" tint="-0.14993743705557422"/>
      </bottom>
      <diagonal/>
    </border>
    <border>
      <left/>
      <right/>
      <top style="dotted">
        <color theme="0" tint="-0.14993743705557422"/>
      </top>
      <bottom style="dotted">
        <color theme="0" tint="-0.14993743705557422"/>
      </bottom>
      <diagonal/>
    </border>
    <border>
      <left/>
      <right/>
      <top style="dotted">
        <color theme="0" tint="-0.14993743705557422"/>
      </top>
      <bottom/>
      <diagonal/>
    </border>
    <border>
      <left/>
      <right/>
      <top/>
      <bottom style="dotted">
        <color theme="1" tint="0.499984740745262"/>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theme="1" tint="0.499984740745262"/>
      </top>
      <bottom style="thin">
        <color theme="1" tint="0.499984740745262"/>
      </bottom>
      <diagonal/>
    </border>
    <border>
      <left/>
      <right/>
      <top/>
      <bottom style="double">
        <color theme="0"/>
      </bottom>
      <diagonal/>
    </border>
    <border>
      <left/>
      <right style="thin">
        <color theme="0"/>
      </right>
      <top/>
      <bottom style="double">
        <color theme="0"/>
      </bottom>
      <diagonal/>
    </border>
    <border>
      <left/>
      <right style="thin">
        <color theme="0"/>
      </right>
      <top style="thin">
        <color theme="0"/>
      </top>
      <bottom style="double">
        <color theme="0"/>
      </bottom>
      <diagonal/>
    </border>
    <border>
      <left style="thin">
        <color theme="0" tint="-0.499984740745262"/>
      </left>
      <right style="thin">
        <color theme="0" tint="-0.499984740745262"/>
      </right>
      <top style="thin">
        <color theme="0" tint="-0.499984740745262"/>
      </top>
      <bottom/>
      <diagonal/>
    </border>
    <border>
      <left/>
      <right/>
      <top/>
      <bottom style="dotted">
        <color theme="0" tint="-0.14990691854609822"/>
      </bottom>
      <diagonal/>
    </border>
    <border>
      <left style="thin">
        <color theme="0"/>
      </left>
      <right style="thin">
        <color theme="0"/>
      </right>
      <top/>
      <bottom/>
      <diagonal/>
    </border>
    <border>
      <left style="thin">
        <color indexed="64"/>
      </left>
      <right/>
      <top style="thin">
        <color theme="0"/>
      </top>
      <bottom style="hair">
        <color indexed="64"/>
      </bottom>
      <diagonal/>
    </border>
    <border>
      <left/>
      <right/>
      <top style="thin">
        <color theme="0"/>
      </top>
      <bottom style="hair">
        <color indexed="64"/>
      </bottom>
      <diagonal/>
    </border>
    <border>
      <left/>
      <right style="thin">
        <color indexed="64"/>
      </right>
      <top style="thin">
        <color theme="0"/>
      </top>
      <bottom style="hair">
        <color indexed="64"/>
      </bottom>
      <diagonal/>
    </border>
    <border>
      <left style="thin">
        <color indexed="64"/>
      </left>
      <right/>
      <top style="hair">
        <color theme="0"/>
      </top>
      <bottom style="thin">
        <color theme="0"/>
      </bottom>
      <diagonal/>
    </border>
    <border>
      <left style="thin">
        <color indexed="64"/>
      </left>
      <right/>
      <top style="thin">
        <color theme="0"/>
      </top>
      <bottom style="hair">
        <color theme="0"/>
      </bottom>
      <diagonal/>
    </border>
    <border>
      <left/>
      <right/>
      <top style="thin">
        <color theme="0"/>
      </top>
      <bottom style="hair">
        <color theme="0"/>
      </bottom>
      <diagonal/>
    </border>
    <border>
      <left/>
      <right style="thin">
        <color theme="0"/>
      </right>
      <top style="thin">
        <color theme="0"/>
      </top>
      <bottom style="hair">
        <color theme="0"/>
      </bottom>
      <diagonal/>
    </border>
    <border>
      <left style="thin">
        <color theme="0"/>
      </left>
      <right style="thin">
        <color indexed="64"/>
      </right>
      <top style="thin">
        <color theme="0"/>
      </top>
      <bottom/>
      <diagonal/>
    </border>
    <border>
      <left style="thin">
        <color theme="0"/>
      </left>
      <right style="thin">
        <color indexed="64"/>
      </right>
      <top style="hair">
        <color theme="0"/>
      </top>
      <bottom style="thin">
        <color theme="0"/>
      </bottom>
      <diagonal/>
    </border>
    <border>
      <left style="thin">
        <color theme="0"/>
      </left>
      <right style="thin">
        <color indexed="64"/>
      </right>
      <top style="thin">
        <color theme="0"/>
      </top>
      <bottom style="hair">
        <color theme="0"/>
      </bottom>
      <diagonal/>
    </border>
    <border>
      <left style="thin">
        <color theme="0"/>
      </left>
      <right style="thin">
        <color indexed="64"/>
      </right>
      <top/>
      <bottom style="thin">
        <color theme="0"/>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right/>
      <top style="thin">
        <color theme="0"/>
      </top>
      <bottom style="double">
        <color theme="0"/>
      </bottom>
      <diagonal/>
    </border>
    <border>
      <left/>
      <right/>
      <top style="double">
        <color theme="0"/>
      </top>
      <bottom/>
      <diagonal/>
    </border>
    <border>
      <left style="thin">
        <color theme="0"/>
      </left>
      <right style="thin">
        <color theme="0"/>
      </right>
      <top/>
      <bottom style="double">
        <color theme="0"/>
      </bottom>
      <diagonal/>
    </border>
    <border>
      <left/>
      <right style="thin">
        <color theme="0"/>
      </right>
      <top style="double">
        <color theme="0"/>
      </top>
      <bottom/>
      <diagonal/>
    </border>
    <border>
      <left style="medium">
        <color indexed="64"/>
      </left>
      <right/>
      <top style="thin">
        <color indexed="64"/>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double">
        <color theme="0"/>
      </bottom>
      <diagonal/>
    </border>
    <border>
      <left style="thin">
        <color theme="0"/>
      </left>
      <right/>
      <top style="double">
        <color theme="0"/>
      </top>
      <bottom style="thin">
        <color theme="0"/>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thin">
        <color theme="1" tint="0.14999847407452621"/>
      </right>
      <top style="thin">
        <color theme="1" tint="0.14999847407452621"/>
      </top>
      <bottom/>
      <diagonal/>
    </border>
    <border>
      <left style="thin">
        <color theme="1" tint="0.14999847407452621"/>
      </left>
      <right/>
      <top/>
      <bottom/>
      <diagonal/>
    </border>
    <border>
      <left/>
      <right style="thin">
        <color theme="1" tint="0.14999847407452621"/>
      </right>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thin">
        <color theme="1" tint="0.14999847407452621"/>
      </right>
      <top/>
      <bottom style="thin">
        <color theme="1" tint="0.14999847407452621"/>
      </bottom>
      <diagonal/>
    </border>
    <border>
      <left style="medium">
        <color rgb="FF00A498"/>
      </left>
      <right/>
      <top style="medium">
        <color rgb="FF00A498"/>
      </top>
      <bottom/>
      <diagonal/>
    </border>
    <border>
      <left/>
      <right/>
      <top style="medium">
        <color rgb="FF00A498"/>
      </top>
      <bottom/>
      <diagonal/>
    </border>
    <border>
      <left/>
      <right style="medium">
        <color rgb="FF00A498"/>
      </right>
      <top style="medium">
        <color rgb="FF00A498"/>
      </top>
      <bottom/>
      <diagonal/>
    </border>
    <border>
      <left style="medium">
        <color rgb="FF00A498"/>
      </left>
      <right/>
      <top/>
      <bottom style="medium">
        <color rgb="FF00A498"/>
      </bottom>
      <diagonal/>
    </border>
    <border>
      <left/>
      <right/>
      <top/>
      <bottom style="medium">
        <color rgb="FF00A498"/>
      </bottom>
      <diagonal/>
    </border>
    <border>
      <left/>
      <right style="medium">
        <color rgb="FF00A498"/>
      </right>
      <top/>
      <bottom style="medium">
        <color rgb="FF00A49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theme="0"/>
      </top>
      <bottom style="thin">
        <color theme="0"/>
      </bottom>
      <diagonal/>
    </border>
    <border>
      <left/>
      <right style="thin">
        <color theme="0"/>
      </right>
      <top style="double">
        <color theme="0"/>
      </top>
      <bottom style="thin">
        <color theme="0"/>
      </bottom>
      <diagonal/>
    </border>
    <border>
      <left/>
      <right/>
      <top style="double">
        <color theme="0"/>
      </top>
      <bottom style="double">
        <color theme="0"/>
      </bottom>
      <diagonal/>
    </border>
    <border>
      <left/>
      <right style="thin">
        <color theme="0"/>
      </right>
      <top style="double">
        <color theme="0"/>
      </top>
      <bottom style="double">
        <color theme="0"/>
      </bottom>
      <diagonal/>
    </border>
    <border>
      <left style="thin">
        <color theme="0"/>
      </left>
      <right style="thin">
        <color theme="0"/>
      </right>
      <top style="thin">
        <color theme="0"/>
      </top>
      <bottom style="double">
        <color theme="0"/>
      </bottom>
      <diagonal/>
    </border>
    <border>
      <left/>
      <right/>
      <top style="thin">
        <color theme="1" tint="0.14999847407452621"/>
      </top>
      <bottom style="thin">
        <color indexed="64"/>
      </bottom>
      <diagonal/>
    </border>
    <border>
      <left/>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right style="thin">
        <color theme="1" tint="0.34998626667073579"/>
      </right>
      <top/>
      <bottom style="thin">
        <color theme="1" tint="0.34998626667073579"/>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s>
  <cellStyleXfs count="143">
    <xf numFmtId="0" fontId="0" fillId="0" borderId="0"/>
    <xf numFmtId="9" fontId="12" fillId="0" borderId="0" applyFon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38" fontId="12" fillId="0" borderId="0" applyFont="0" applyFill="0" applyBorder="0" applyAlignment="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38" fontId="12"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alignment vertical="center"/>
    </xf>
    <xf numFmtId="9" fontId="11" fillId="0" borderId="0" applyFont="0" applyFill="0" applyBorder="0" applyAlignment="0" applyProtection="0">
      <alignment vertical="center"/>
    </xf>
    <xf numFmtId="0" fontId="12"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12" fillId="0" borderId="0"/>
    <xf numFmtId="9" fontId="12" fillId="0" borderId="0" applyFont="0" applyFill="0" applyBorder="0" applyAlignment="0" applyProtection="0">
      <alignment vertical="center"/>
    </xf>
    <xf numFmtId="0" fontId="12" fillId="0" borderId="0"/>
    <xf numFmtId="0" fontId="12" fillId="0" borderId="0"/>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12" fillId="0" borderId="0" applyFont="0" applyFill="0" applyBorder="0" applyAlignment="0" applyProtection="0"/>
    <xf numFmtId="9" fontId="23" fillId="0" borderId="0" applyFont="0" applyFill="0" applyBorder="0" applyAlignment="0" applyProtection="0">
      <alignment vertical="center"/>
    </xf>
    <xf numFmtId="9" fontId="12" fillId="0" borderId="0" applyFont="0" applyFill="0" applyBorder="0" applyAlignment="0" applyProtection="0">
      <alignment vertical="center"/>
    </xf>
    <xf numFmtId="3" fontId="24" fillId="0" borderId="0" applyFont="0" applyFill="0" applyBorder="0" applyAlignment="0" applyProtection="0">
      <alignment vertical="center"/>
    </xf>
    <xf numFmtId="38" fontId="23" fillId="0" borderId="0" applyFont="0" applyFill="0" applyBorder="0" applyAlignment="0" applyProtection="0">
      <alignment vertical="center"/>
    </xf>
    <xf numFmtId="3" fontId="24" fillId="0" borderId="0" applyFont="0" applyFill="0" applyBorder="0" applyAlignment="0" applyProtection="0">
      <alignment vertical="center"/>
    </xf>
    <xf numFmtId="0" fontId="23" fillId="0" borderId="0">
      <alignment vertical="center"/>
    </xf>
    <xf numFmtId="0" fontId="12" fillId="0" borderId="0"/>
    <xf numFmtId="0" fontId="23" fillId="0" borderId="0"/>
    <xf numFmtId="0" fontId="24" fillId="0" borderId="0">
      <alignment vertical="center"/>
    </xf>
    <xf numFmtId="0" fontId="4" fillId="0" borderId="0">
      <alignment vertical="center"/>
    </xf>
    <xf numFmtId="0" fontId="4" fillId="0" borderId="0">
      <alignment vertical="center"/>
    </xf>
    <xf numFmtId="0" fontId="51" fillId="0" borderId="0">
      <alignment vertical="center"/>
    </xf>
    <xf numFmtId="0" fontId="15" fillId="0" borderId="0"/>
    <xf numFmtId="0" fontId="3" fillId="0" borderId="0">
      <alignment vertical="center"/>
    </xf>
    <xf numFmtId="0" fontId="3" fillId="0" borderId="0">
      <alignment vertical="center"/>
    </xf>
    <xf numFmtId="9" fontId="1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68" fillId="0" borderId="0"/>
    <xf numFmtId="9" fontId="12"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23"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679">
    <xf numFmtId="0" fontId="0" fillId="0" borderId="0" xfId="0"/>
    <xf numFmtId="0" fontId="0" fillId="0" borderId="0" xfId="0" applyProtection="1"/>
    <xf numFmtId="0" fontId="16" fillId="0" borderId="0" xfId="0" applyFont="1" applyFill="1" applyProtection="1"/>
    <xf numFmtId="49" fontId="26" fillId="0" borderId="0" xfId="0" applyNumberFormat="1" applyFont="1" applyFill="1" applyAlignment="1" applyProtection="1">
      <alignment horizontal="left" vertical="center"/>
    </xf>
    <xf numFmtId="0" fontId="27" fillId="0" borderId="0" xfId="0" applyFont="1" applyFill="1" applyBorder="1" applyAlignment="1" applyProtection="1">
      <alignment vertical="center"/>
    </xf>
    <xf numFmtId="0" fontId="28" fillId="0" borderId="0" xfId="0" applyFont="1" applyFill="1" applyAlignment="1" applyProtection="1">
      <alignment horizontal="left" vertical="center"/>
    </xf>
    <xf numFmtId="0" fontId="26" fillId="0" borderId="0" xfId="0" applyFont="1" applyFill="1" applyAlignment="1" applyProtection="1">
      <alignment horizontal="righ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9" fillId="0" borderId="0" xfId="0" applyFont="1" applyFill="1" applyAlignment="1" applyProtection="1">
      <alignment horizontal="right" vertical="center"/>
    </xf>
    <xf numFmtId="49" fontId="26" fillId="0" borderId="0" xfId="0" applyNumberFormat="1" applyFont="1" applyFill="1" applyAlignment="1" applyProtection="1">
      <alignment horizontal="right" vertical="center"/>
    </xf>
    <xf numFmtId="0" fontId="16" fillId="0" borderId="0" xfId="0" applyFont="1" applyFill="1" applyBorder="1" applyAlignment="1" applyProtection="1">
      <alignment horizontal="center"/>
    </xf>
    <xf numFmtId="0" fontId="26" fillId="0" borderId="0" xfId="0" applyFont="1" applyFill="1" applyAlignment="1" applyProtection="1">
      <alignment vertical="center"/>
    </xf>
    <xf numFmtId="0" fontId="26" fillId="0" borderId="0" xfId="0" applyFont="1" applyAlignment="1" applyProtection="1">
      <alignment vertical="center"/>
    </xf>
    <xf numFmtId="0" fontId="18" fillId="0" borderId="0" xfId="0" applyFont="1" applyFill="1" applyAlignment="1" applyProtection="1">
      <alignment vertical="center"/>
    </xf>
    <xf numFmtId="0" fontId="27" fillId="0" borderId="0" xfId="0" applyFont="1" applyFill="1" applyAlignment="1" applyProtection="1">
      <alignment vertical="center"/>
    </xf>
    <xf numFmtId="49" fontId="26" fillId="0" borderId="0" xfId="0" applyNumberFormat="1" applyFont="1" applyFill="1" applyAlignment="1" applyProtection="1">
      <alignment vertical="center"/>
    </xf>
    <xf numFmtId="0" fontId="32" fillId="0" borderId="0" xfId="2" applyFont="1" applyFill="1" applyAlignment="1" applyProtection="1">
      <alignment vertical="center"/>
    </xf>
    <xf numFmtId="49" fontId="16" fillId="0" borderId="0" xfId="0" applyNumberFormat="1" applyFont="1" applyFill="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top"/>
    </xf>
    <xf numFmtId="38" fontId="22" fillId="0" borderId="0" xfId="13" applyFont="1" applyFill="1" applyBorder="1" applyAlignment="1" applyProtection="1">
      <alignment horizontal="center" vertical="center"/>
    </xf>
    <xf numFmtId="38" fontId="16" fillId="0" borderId="0" xfId="13" applyFont="1" applyFill="1" applyBorder="1" applyAlignment="1" applyProtection="1">
      <alignment horizontal="center" vertical="center"/>
    </xf>
    <xf numFmtId="0" fontId="16" fillId="0" borderId="0" xfId="0" applyFont="1" applyFill="1" applyBorder="1" applyProtection="1"/>
    <xf numFmtId="0" fontId="16" fillId="0" borderId="0" xfId="0" applyFont="1" applyFill="1" applyBorder="1" applyAlignment="1" applyProtection="1">
      <alignment horizontal="center" vertical="center"/>
    </xf>
    <xf numFmtId="0" fontId="25" fillId="0" borderId="0" xfId="0" applyFont="1" applyFill="1" applyProtection="1"/>
    <xf numFmtId="0" fontId="25" fillId="0" borderId="0" xfId="0" applyFont="1" applyFill="1" applyAlignment="1" applyProtection="1">
      <alignment vertical="center"/>
    </xf>
    <xf numFmtId="49" fontId="38" fillId="0" borderId="0" xfId="0" applyNumberFormat="1" applyFont="1" applyFill="1" applyAlignment="1" applyProtection="1">
      <alignment horizontal="right" vertical="center"/>
    </xf>
    <xf numFmtId="0" fontId="38" fillId="0" borderId="0" xfId="0" applyFont="1" applyFill="1" applyAlignment="1" applyProtection="1">
      <alignment horizontal="right" vertical="center"/>
    </xf>
    <xf numFmtId="0" fontId="38" fillId="0" borderId="0" xfId="0" applyFont="1" applyFill="1" applyBorder="1" applyAlignment="1" applyProtection="1">
      <alignment horizontal="center" vertical="center"/>
    </xf>
    <xf numFmtId="0" fontId="0" fillId="0" borderId="0" xfId="0" applyFont="1" applyFill="1" applyProtection="1"/>
    <xf numFmtId="0" fontId="30" fillId="0" borderId="0" xfId="0" applyFont="1" applyFill="1" applyProtection="1"/>
    <xf numFmtId="0" fontId="30" fillId="0" borderId="0" xfId="0" applyFont="1" applyFill="1" applyAlignment="1" applyProtection="1">
      <alignment vertical="center"/>
    </xf>
    <xf numFmtId="38" fontId="0" fillId="0" borderId="0" xfId="0" applyNumberFormat="1" applyFont="1" applyFill="1" applyProtection="1"/>
    <xf numFmtId="0" fontId="0" fillId="0" borderId="0" xfId="0" applyFont="1" applyAlignment="1">
      <alignment vertical="center"/>
    </xf>
    <xf numFmtId="0" fontId="43" fillId="0" borderId="0" xfId="0" applyFont="1" applyFill="1" applyAlignment="1" applyProtection="1">
      <alignment vertical="center"/>
    </xf>
    <xf numFmtId="0" fontId="44" fillId="0" borderId="0" xfId="0" applyFont="1" applyFill="1" applyAlignment="1" applyProtection="1">
      <alignment vertical="center"/>
    </xf>
    <xf numFmtId="0" fontId="41" fillId="0" borderId="0" xfId="0" applyFont="1" applyFill="1" applyAlignment="1" applyProtection="1">
      <alignment vertical="center"/>
    </xf>
    <xf numFmtId="0" fontId="15" fillId="0" borderId="0" xfId="0" applyFont="1" applyBorder="1" applyAlignment="1">
      <alignment vertical="center"/>
    </xf>
    <xf numFmtId="0" fontId="15" fillId="0" borderId="15" xfId="0" applyFont="1" applyBorder="1" applyAlignment="1">
      <alignment horizontal="center" vertical="center"/>
    </xf>
    <xf numFmtId="0" fontId="0" fillId="0" borderId="54" xfId="0" applyFont="1" applyBorder="1" applyAlignment="1">
      <alignment vertical="center"/>
    </xf>
    <xf numFmtId="0" fontId="0" fillId="0" borderId="54" xfId="0" applyFont="1" applyBorder="1" applyAlignment="1">
      <alignment horizontal="center" vertical="center"/>
    </xf>
    <xf numFmtId="176" fontId="0" fillId="0" borderId="54" xfId="0" applyNumberFormat="1" applyFont="1" applyBorder="1" applyAlignment="1">
      <alignment vertical="center"/>
    </xf>
    <xf numFmtId="176" fontId="0" fillId="0" borderId="54" xfId="0" applyNumberFormat="1" applyFont="1" applyBorder="1" applyAlignment="1">
      <alignment horizontal="center" vertical="center"/>
    </xf>
    <xf numFmtId="176" fontId="0" fillId="0" borderId="54" xfId="0" applyNumberFormat="1" applyFont="1" applyFill="1" applyBorder="1" applyAlignment="1">
      <alignment vertical="center"/>
    </xf>
    <xf numFmtId="176" fontId="0" fillId="0" borderId="54" xfId="0" applyNumberFormat="1" applyFont="1" applyFill="1" applyBorder="1" applyAlignment="1">
      <alignment horizontal="center" vertical="center"/>
    </xf>
    <xf numFmtId="0" fontId="0" fillId="0" borderId="0" xfId="0" applyFont="1" applyAlignment="1">
      <alignment horizontal="center" vertical="center"/>
    </xf>
    <xf numFmtId="0" fontId="0" fillId="0" borderId="60" xfId="0" applyFont="1" applyBorder="1" applyAlignment="1">
      <alignment vertical="center"/>
    </xf>
    <xf numFmtId="0" fontId="15" fillId="0" borderId="46" xfId="0" applyFont="1" applyBorder="1" applyAlignment="1">
      <alignment vertical="center"/>
    </xf>
    <xf numFmtId="0" fontId="15" fillId="0" borderId="62" xfId="0" applyFont="1" applyBorder="1" applyAlignment="1">
      <alignment vertical="center"/>
    </xf>
    <xf numFmtId="0" fontId="0" fillId="0" borderId="0"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vertical="center"/>
    </xf>
    <xf numFmtId="0" fontId="15" fillId="0" borderId="64" xfId="0" applyFont="1" applyBorder="1" applyAlignment="1">
      <alignment vertical="center"/>
    </xf>
    <xf numFmtId="176" fontId="15" fillId="4" borderId="2" xfId="0" applyNumberFormat="1" applyFont="1" applyFill="1" applyBorder="1" applyAlignment="1">
      <alignment horizontal="center" vertical="center" shrinkToFit="1"/>
    </xf>
    <xf numFmtId="176" fontId="15" fillId="5" borderId="2" xfId="0" applyNumberFormat="1" applyFont="1" applyFill="1" applyBorder="1" applyAlignment="1">
      <alignment horizontal="center" vertical="center" shrinkToFit="1"/>
    </xf>
    <xf numFmtId="176" fontId="15" fillId="0" borderId="2" xfId="0" applyNumberFormat="1" applyFont="1" applyFill="1" applyBorder="1" applyAlignment="1">
      <alignment horizontal="center" vertical="center" shrinkToFit="1"/>
    </xf>
    <xf numFmtId="176" fontId="15" fillId="0" borderId="45" xfId="0" applyNumberFormat="1" applyFont="1" applyFill="1" applyBorder="1" applyAlignment="1">
      <alignment horizontal="center" vertical="center" shrinkToFit="1"/>
    </xf>
    <xf numFmtId="0" fontId="0" fillId="0" borderId="0" xfId="0" applyFont="1" applyBorder="1" applyAlignment="1">
      <alignment vertical="center"/>
    </xf>
    <xf numFmtId="0" fontId="15" fillId="0" borderId="14" xfId="0" applyFont="1" applyBorder="1" applyAlignment="1">
      <alignment horizontal="center" vertical="center" shrinkToFit="1"/>
    </xf>
    <xf numFmtId="0" fontId="15" fillId="0" borderId="15" xfId="0" applyFont="1" applyFill="1" applyBorder="1" applyAlignment="1">
      <alignment horizontal="left" vertical="center"/>
    </xf>
    <xf numFmtId="0" fontId="15" fillId="0" borderId="12" xfId="0" applyFont="1" applyFill="1" applyBorder="1" applyAlignment="1">
      <alignment horizontal="left" vertical="center"/>
    </xf>
    <xf numFmtId="177" fontId="15" fillId="0" borderId="17" xfId="0" applyNumberFormat="1" applyFont="1" applyFill="1" applyBorder="1" applyAlignment="1">
      <alignment horizontal="center" vertical="center"/>
    </xf>
    <xf numFmtId="176" fontId="15" fillId="0" borderId="12" xfId="0" applyNumberFormat="1" applyFont="1" applyBorder="1" applyAlignment="1">
      <alignment vertical="center"/>
    </xf>
    <xf numFmtId="176" fontId="15" fillId="4" borderId="3" xfId="0" applyNumberFormat="1" applyFont="1" applyFill="1" applyBorder="1" applyAlignment="1">
      <alignment vertical="center"/>
    </xf>
    <xf numFmtId="176" fontId="15" fillId="5" borderId="3" xfId="0" applyNumberFormat="1" applyFont="1" applyFill="1" applyBorder="1" applyAlignment="1">
      <alignment vertical="center"/>
    </xf>
    <xf numFmtId="176" fontId="15" fillId="0" borderId="3" xfId="0" applyNumberFormat="1" applyFont="1" applyFill="1" applyBorder="1" applyAlignment="1">
      <alignment vertical="center"/>
    </xf>
    <xf numFmtId="176" fontId="15" fillId="0" borderId="17" xfId="0" applyNumberFormat="1" applyFont="1" applyFill="1" applyBorder="1" applyAlignment="1">
      <alignment vertical="center"/>
    </xf>
    <xf numFmtId="0" fontId="15" fillId="0" borderId="59" xfId="0" applyFont="1" applyBorder="1" applyAlignment="1">
      <alignment horizontal="center" vertical="center" shrinkToFit="1"/>
    </xf>
    <xf numFmtId="0" fontId="42" fillId="0" borderId="49" xfId="0" applyFont="1" applyFill="1" applyBorder="1" applyAlignment="1">
      <alignment horizontal="left" vertical="center"/>
    </xf>
    <xf numFmtId="0" fontId="42" fillId="0" borderId="48" xfId="0" applyFont="1" applyFill="1" applyBorder="1" applyAlignment="1">
      <alignment horizontal="left" vertical="center"/>
    </xf>
    <xf numFmtId="177" fontId="15" fillId="0" borderId="50" xfId="0" applyNumberFormat="1" applyFont="1" applyFill="1" applyBorder="1" applyAlignment="1">
      <alignment horizontal="center" vertical="center"/>
    </xf>
    <xf numFmtId="176" fontId="15" fillId="0" borderId="48" xfId="0" applyNumberFormat="1" applyFont="1" applyFill="1" applyBorder="1" applyAlignment="1">
      <alignment vertical="center"/>
    </xf>
    <xf numFmtId="176" fontId="42" fillId="4" borderId="32" xfId="0" applyNumberFormat="1" applyFont="1" applyFill="1" applyBorder="1" applyAlignment="1">
      <alignment vertical="center"/>
    </xf>
    <xf numFmtId="176" fontId="42" fillId="5" borderId="32" xfId="0" applyNumberFormat="1" applyFont="1" applyFill="1" applyBorder="1" applyAlignment="1">
      <alignment vertical="center"/>
    </xf>
    <xf numFmtId="176" fontId="42" fillId="0" borderId="32" xfId="0" applyNumberFormat="1" applyFont="1" applyFill="1" applyBorder="1" applyAlignment="1">
      <alignment vertical="center"/>
    </xf>
    <xf numFmtId="176" fontId="42" fillId="0" borderId="50" xfId="0" applyNumberFormat="1" applyFont="1" applyFill="1" applyBorder="1" applyAlignment="1">
      <alignment vertical="center"/>
    </xf>
    <xf numFmtId="0" fontId="15" fillId="0" borderId="13" xfId="0" applyFont="1" applyBorder="1" applyAlignment="1">
      <alignment horizontal="center" vertical="center" shrinkToFit="1"/>
    </xf>
    <xf numFmtId="0" fontId="42" fillId="0" borderId="18" xfId="0" applyFont="1" applyFill="1" applyBorder="1" applyAlignment="1">
      <alignment horizontal="right" vertical="center"/>
    </xf>
    <xf numFmtId="0" fontId="42" fillId="0" borderId="6" xfId="0" applyFont="1" applyFill="1" applyBorder="1" applyAlignment="1">
      <alignment horizontal="right" vertical="center"/>
    </xf>
    <xf numFmtId="177" fontId="15" fillId="0" borderId="23" xfId="0" applyNumberFormat="1" applyFont="1" applyFill="1" applyBorder="1" applyAlignment="1">
      <alignment horizontal="center" vertical="center"/>
    </xf>
    <xf numFmtId="176" fontId="15" fillId="0" borderId="6" xfId="0" applyNumberFormat="1" applyFont="1" applyFill="1" applyBorder="1" applyAlignment="1">
      <alignment vertical="center"/>
    </xf>
    <xf numFmtId="176" fontId="15" fillId="4" borderId="4" xfId="0" applyNumberFormat="1" applyFont="1" applyFill="1" applyBorder="1" applyAlignment="1">
      <alignment vertical="center"/>
    </xf>
    <xf numFmtId="176" fontId="42" fillId="4" borderId="4" xfId="0" applyNumberFormat="1" applyFont="1" applyFill="1" applyBorder="1" applyAlignment="1">
      <alignment vertical="center"/>
    </xf>
    <xf numFmtId="176" fontId="15" fillId="5" borderId="4" xfId="0" applyNumberFormat="1" applyFont="1" applyFill="1" applyBorder="1" applyAlignment="1">
      <alignment vertical="center"/>
    </xf>
    <xf numFmtId="176" fontId="42" fillId="5" borderId="4" xfId="0" applyNumberFormat="1" applyFont="1" applyFill="1" applyBorder="1" applyAlignment="1">
      <alignment vertical="center"/>
    </xf>
    <xf numFmtId="176" fontId="15" fillId="0" borderId="4" xfId="0" applyNumberFormat="1" applyFont="1" applyFill="1" applyBorder="1" applyAlignment="1">
      <alignment vertical="center"/>
    </xf>
    <xf numFmtId="176" fontId="42" fillId="0" borderId="23" xfId="0" applyNumberFormat="1" applyFont="1" applyFill="1" applyBorder="1" applyAlignment="1">
      <alignment vertical="center"/>
    </xf>
    <xf numFmtId="176" fontId="15" fillId="4" borderId="32" xfId="0" applyNumberFormat="1" applyFont="1" applyFill="1" applyBorder="1" applyAlignment="1">
      <alignment vertical="center"/>
    </xf>
    <xf numFmtId="176" fontId="15" fillId="5" borderId="32"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50" xfId="0" applyNumberFormat="1" applyFont="1" applyFill="1" applyBorder="1" applyAlignment="1">
      <alignment vertical="center"/>
    </xf>
    <xf numFmtId="177" fontId="15" fillId="0" borderId="16" xfId="0" applyNumberFormat="1" applyFont="1" applyFill="1" applyBorder="1" applyAlignment="1">
      <alignment horizontal="center" vertical="center"/>
    </xf>
    <xf numFmtId="176" fontId="15" fillId="0" borderId="9" xfId="0" applyNumberFormat="1" applyFont="1" applyFill="1" applyBorder="1" applyAlignment="1">
      <alignment vertical="center"/>
    </xf>
    <xf numFmtId="176" fontId="15" fillId="4" borderId="7" xfId="0" applyNumberFormat="1" applyFont="1" applyFill="1" applyBorder="1" applyAlignment="1">
      <alignment vertical="center"/>
    </xf>
    <xf numFmtId="176" fontId="15" fillId="5" borderId="7" xfId="0" applyNumberFormat="1" applyFont="1" applyFill="1" applyBorder="1" applyAlignment="1">
      <alignment vertical="center"/>
    </xf>
    <xf numFmtId="176" fontId="15" fillId="0" borderId="7" xfId="0" applyNumberFormat="1" applyFont="1" applyFill="1" applyBorder="1" applyAlignment="1">
      <alignment vertical="center"/>
    </xf>
    <xf numFmtId="176" fontId="15" fillId="0" borderId="16" xfId="0" applyNumberFormat="1" applyFont="1" applyFill="1" applyBorder="1" applyAlignment="1">
      <alignment vertical="center"/>
    </xf>
    <xf numFmtId="0" fontId="0" fillId="0" borderId="0" xfId="0" applyFont="1" applyBorder="1" applyAlignment="1">
      <alignment vertical="center" wrapText="1"/>
    </xf>
    <xf numFmtId="0" fontId="15" fillId="0" borderId="20" xfId="0" applyFont="1" applyFill="1" applyBorder="1" applyAlignment="1">
      <alignment horizontal="right" vertical="center"/>
    </xf>
    <xf numFmtId="0" fontId="15" fillId="0" borderId="9" xfId="0" applyFont="1" applyFill="1" applyBorder="1" applyAlignment="1">
      <alignment horizontal="left" vertical="center"/>
    </xf>
    <xf numFmtId="176" fontId="42" fillId="4" borderId="7" xfId="0" applyNumberFormat="1" applyFont="1" applyFill="1" applyBorder="1" applyAlignment="1">
      <alignment vertical="center"/>
    </xf>
    <xf numFmtId="176" fontId="42" fillId="5" borderId="7" xfId="0" applyNumberFormat="1" applyFont="1" applyFill="1" applyBorder="1" applyAlignment="1">
      <alignment vertical="center"/>
    </xf>
    <xf numFmtId="176" fontId="42" fillId="0" borderId="7" xfId="0" applyNumberFormat="1" applyFont="1" applyFill="1" applyBorder="1" applyAlignment="1">
      <alignment vertical="center"/>
    </xf>
    <xf numFmtId="176" fontId="42" fillId="0" borderId="16" xfId="0" applyNumberFormat="1" applyFont="1" applyFill="1" applyBorder="1" applyAlignment="1">
      <alignment vertical="center"/>
    </xf>
    <xf numFmtId="0" fontId="0" fillId="0" borderId="0" xfId="0" applyFont="1" applyFill="1" applyBorder="1" applyAlignment="1">
      <alignment vertical="center"/>
    </xf>
    <xf numFmtId="0" fontId="15" fillId="0" borderId="19" xfId="0" applyFont="1" applyFill="1" applyBorder="1" applyAlignment="1">
      <alignment horizontal="left" vertical="center"/>
    </xf>
    <xf numFmtId="0" fontId="15" fillId="0" borderId="6" xfId="0" applyFont="1" applyFill="1" applyBorder="1" applyAlignment="1">
      <alignment horizontal="left" vertical="center"/>
    </xf>
    <xf numFmtId="176" fontId="15" fillId="0" borderId="23" xfId="0" applyNumberFormat="1" applyFont="1" applyFill="1" applyBorder="1" applyAlignment="1">
      <alignment vertical="center"/>
    </xf>
    <xf numFmtId="0" fontId="42" fillId="0" borderId="47" xfId="0" applyFont="1" applyFill="1" applyBorder="1" applyAlignment="1">
      <alignment horizontal="right" vertical="center"/>
    </xf>
    <xf numFmtId="177" fontId="42" fillId="0" borderId="50" xfId="0" applyNumberFormat="1" applyFont="1" applyFill="1" applyBorder="1" applyAlignment="1">
      <alignment horizontal="center" vertical="center"/>
    </xf>
    <xf numFmtId="176" fontId="42" fillId="0" borderId="48" xfId="0" applyNumberFormat="1" applyFont="1" applyFill="1" applyBorder="1" applyAlignment="1">
      <alignment vertical="center"/>
    </xf>
    <xf numFmtId="177" fontId="42" fillId="0" borderId="23" xfId="0" applyNumberFormat="1" applyFont="1" applyFill="1" applyBorder="1" applyAlignment="1">
      <alignment horizontal="center" vertical="center"/>
    </xf>
    <xf numFmtId="176" fontId="42" fillId="0" borderId="6" xfId="0" applyNumberFormat="1" applyFont="1" applyFill="1" applyBorder="1" applyAlignment="1">
      <alignment vertical="center"/>
    </xf>
    <xf numFmtId="176" fontId="42" fillId="0" borderId="4" xfId="0" applyNumberFormat="1" applyFont="1" applyFill="1" applyBorder="1" applyAlignment="1">
      <alignment vertical="center"/>
    </xf>
    <xf numFmtId="176" fontId="42" fillId="0" borderId="9" xfId="0" applyNumberFormat="1" applyFont="1" applyFill="1" applyBorder="1" applyAlignment="1">
      <alignment vertical="center"/>
    </xf>
    <xf numFmtId="5" fontId="0" fillId="0" borderId="0" xfId="0" applyNumberFormat="1" applyFont="1" applyBorder="1" applyAlignment="1">
      <alignment vertical="center" wrapText="1"/>
    </xf>
    <xf numFmtId="0" fontId="42" fillId="0" borderId="29" xfId="0" applyFont="1" applyFill="1" applyBorder="1" applyAlignment="1">
      <alignment horizontal="right" vertical="center"/>
    </xf>
    <xf numFmtId="0" fontId="42" fillId="0" borderId="9" xfId="0" applyFont="1" applyFill="1" applyBorder="1" applyAlignment="1">
      <alignment horizontal="left" vertical="center"/>
    </xf>
    <xf numFmtId="177" fontId="42" fillId="0" borderId="16" xfId="0" applyNumberFormat="1" applyFont="1" applyFill="1" applyBorder="1" applyAlignment="1">
      <alignment horizontal="center" vertical="center"/>
    </xf>
    <xf numFmtId="0" fontId="15" fillId="0" borderId="65" xfId="0" applyFont="1" applyBorder="1" applyAlignment="1">
      <alignment horizontal="center" vertical="center" shrinkToFit="1"/>
    </xf>
    <xf numFmtId="0" fontId="15" fillId="0" borderId="66" xfId="0" applyFont="1" applyFill="1" applyBorder="1" applyAlignment="1">
      <alignment vertical="center"/>
    </xf>
    <xf numFmtId="0" fontId="42" fillId="0" borderId="67" xfId="0" applyFont="1" applyFill="1" applyBorder="1" applyAlignment="1">
      <alignment horizontal="left" vertical="center"/>
    </xf>
    <xf numFmtId="177" fontId="42" fillId="0" borderId="68" xfId="0" applyNumberFormat="1" applyFont="1" applyFill="1" applyBorder="1" applyAlignment="1">
      <alignment horizontal="center" vertical="center"/>
    </xf>
    <xf numFmtId="176" fontId="42" fillId="0" borderId="67" xfId="0" applyNumberFormat="1" applyFont="1" applyFill="1" applyBorder="1" applyAlignment="1">
      <alignment vertical="center"/>
    </xf>
    <xf numFmtId="176" fontId="42" fillId="4" borderId="69" xfId="0" applyNumberFormat="1" applyFont="1" applyFill="1" applyBorder="1" applyAlignment="1">
      <alignment vertical="center"/>
    </xf>
    <xf numFmtId="176" fontId="42" fillId="5" borderId="69" xfId="0" applyNumberFormat="1" applyFont="1" applyFill="1" applyBorder="1" applyAlignment="1">
      <alignment vertical="center"/>
    </xf>
    <xf numFmtId="176" fontId="42" fillId="0" borderId="69" xfId="0" applyNumberFormat="1" applyFont="1" applyFill="1" applyBorder="1" applyAlignment="1">
      <alignment vertical="center"/>
    </xf>
    <xf numFmtId="176" fontId="42" fillId="0" borderId="68" xfId="0" applyNumberFormat="1" applyFont="1" applyFill="1" applyBorder="1" applyAlignment="1">
      <alignment vertical="center"/>
    </xf>
    <xf numFmtId="0" fontId="15" fillId="0" borderId="0" xfId="0" applyFont="1" applyBorder="1" applyAlignment="1">
      <alignment horizontal="center" vertical="center" shrinkToFit="1"/>
    </xf>
    <xf numFmtId="177" fontId="15" fillId="0" borderId="0" xfId="0" applyNumberFormat="1" applyFont="1" applyBorder="1" applyAlignment="1">
      <alignment horizontal="center" vertical="center"/>
    </xf>
    <xf numFmtId="176" fontId="15" fillId="0" borderId="0" xfId="0" applyNumberFormat="1" applyFont="1" applyBorder="1" applyAlignment="1">
      <alignment vertical="center"/>
    </xf>
    <xf numFmtId="176" fontId="15" fillId="0" borderId="0" xfId="0" applyNumberFormat="1" applyFont="1" applyFill="1" applyBorder="1" applyAlignment="1">
      <alignment vertical="center"/>
    </xf>
    <xf numFmtId="0" fontId="15" fillId="6" borderId="58" xfId="0" applyFont="1" applyFill="1" applyBorder="1" applyAlignment="1">
      <alignment horizontal="center" vertical="center" shrinkToFit="1"/>
    </xf>
    <xf numFmtId="0" fontId="42" fillId="6" borderId="39" xfId="0" applyFont="1" applyFill="1" applyBorder="1" applyAlignment="1">
      <alignment horizontal="left" vertical="center"/>
    </xf>
    <xf numFmtId="0" fontId="42" fillId="6" borderId="38" xfId="0" applyFont="1" applyFill="1" applyBorder="1" applyAlignment="1">
      <alignment horizontal="left" vertical="center"/>
    </xf>
    <xf numFmtId="177" fontId="15" fillId="6" borderId="55" xfId="0" applyNumberFormat="1" applyFont="1" applyFill="1" applyBorder="1" applyAlignment="1">
      <alignment horizontal="center" vertical="center"/>
    </xf>
    <xf numFmtId="176" fontId="15" fillId="6" borderId="38" xfId="0" applyNumberFormat="1" applyFont="1" applyFill="1" applyBorder="1" applyAlignment="1">
      <alignment vertical="center"/>
    </xf>
    <xf numFmtId="176" fontId="15" fillId="6" borderId="34" xfId="0" applyNumberFormat="1" applyFont="1" applyFill="1" applyBorder="1" applyAlignment="1">
      <alignment vertical="center"/>
    </xf>
    <xf numFmtId="176" fontId="15" fillId="6" borderId="55" xfId="0" applyNumberFormat="1" applyFont="1" applyFill="1" applyBorder="1" applyAlignment="1">
      <alignment vertical="center"/>
    </xf>
    <xf numFmtId="0" fontId="15" fillId="6" borderId="31" xfId="0" applyFont="1" applyFill="1" applyBorder="1" applyAlignment="1">
      <alignment horizontal="center" vertical="center" shrinkToFit="1"/>
    </xf>
    <xf numFmtId="177" fontId="15" fillId="6" borderId="16" xfId="0" applyNumberFormat="1" applyFont="1" applyFill="1" applyBorder="1" applyAlignment="1">
      <alignment horizontal="center" vertical="center"/>
    </xf>
    <xf numFmtId="176" fontId="15" fillId="6" borderId="9" xfId="0" applyNumberFormat="1" applyFont="1" applyFill="1" applyBorder="1" applyAlignment="1">
      <alignment vertical="center"/>
    </xf>
    <xf numFmtId="176" fontId="15" fillId="6" borderId="7" xfId="0" applyNumberFormat="1" applyFont="1" applyFill="1" applyBorder="1" applyAlignment="1">
      <alignment vertical="center"/>
    </xf>
    <xf numFmtId="176" fontId="15" fillId="6" borderId="16" xfId="0" applyNumberFormat="1" applyFont="1" applyFill="1" applyBorder="1" applyAlignment="1">
      <alignment vertical="center"/>
    </xf>
    <xf numFmtId="6" fontId="0" fillId="0" borderId="0" xfId="0" applyNumberFormat="1" applyFont="1" applyBorder="1" applyAlignment="1">
      <alignment vertical="center" wrapText="1"/>
    </xf>
    <xf numFmtId="0" fontId="15" fillId="6" borderId="29" xfId="0" applyFont="1" applyFill="1" applyBorder="1" applyAlignment="1">
      <alignment horizontal="right" vertical="center"/>
    </xf>
    <xf numFmtId="0" fontId="15" fillId="6" borderId="9" xfId="0" applyFont="1" applyFill="1" applyBorder="1" applyAlignment="1">
      <alignment horizontal="left" vertical="center"/>
    </xf>
    <xf numFmtId="176" fontId="42" fillId="6" borderId="7" xfId="0" applyNumberFormat="1" applyFont="1" applyFill="1" applyBorder="1" applyAlignment="1">
      <alignment vertical="center"/>
    </xf>
    <xf numFmtId="176" fontId="42" fillId="6" borderId="16" xfId="0" applyNumberFormat="1" applyFont="1" applyFill="1" applyBorder="1" applyAlignment="1">
      <alignment vertical="center"/>
    </xf>
    <xf numFmtId="0" fontId="15" fillId="6" borderId="13" xfId="0" applyFont="1" applyFill="1" applyBorder="1" applyAlignment="1">
      <alignment horizontal="center" vertical="center" shrinkToFit="1"/>
    </xf>
    <xf numFmtId="0" fontId="15" fillId="6" borderId="18" xfId="0" applyFont="1" applyFill="1" applyBorder="1" applyAlignment="1">
      <alignment horizontal="left" vertical="center"/>
    </xf>
    <xf numFmtId="0" fontId="15" fillId="6" borderId="6" xfId="0" applyFont="1" applyFill="1" applyBorder="1" applyAlignment="1">
      <alignment horizontal="left" vertical="center"/>
    </xf>
    <xf numFmtId="177" fontId="15" fillId="6" borderId="23" xfId="0" applyNumberFormat="1" applyFont="1" applyFill="1" applyBorder="1" applyAlignment="1">
      <alignment horizontal="center" vertical="center"/>
    </xf>
    <xf numFmtId="176" fontId="15" fillId="6" borderId="6" xfId="0" applyNumberFormat="1" applyFont="1" applyFill="1" applyBorder="1" applyAlignment="1">
      <alignment vertical="center"/>
    </xf>
    <xf numFmtId="176" fontId="15" fillId="6" borderId="4" xfId="0" applyNumberFormat="1" applyFont="1" applyFill="1" applyBorder="1" applyAlignment="1">
      <alignment vertical="center"/>
    </xf>
    <xf numFmtId="176" fontId="15" fillId="6" borderId="23" xfId="0" applyNumberFormat="1" applyFont="1" applyFill="1" applyBorder="1" applyAlignment="1">
      <alignment vertical="center"/>
    </xf>
    <xf numFmtId="0" fontId="15" fillId="6" borderId="65" xfId="0" applyFont="1" applyFill="1" applyBorder="1" applyAlignment="1">
      <alignment horizontal="center" vertical="center" shrinkToFit="1"/>
    </xf>
    <xf numFmtId="0" fontId="42" fillId="6" borderId="66" xfId="0" applyFont="1" applyFill="1" applyBorder="1" applyAlignment="1">
      <alignment horizontal="right" vertical="center"/>
    </xf>
    <xf numFmtId="0" fontId="42" fillId="6" borderId="67" xfId="0" applyFont="1" applyFill="1" applyBorder="1" applyAlignment="1">
      <alignment horizontal="left" vertical="center"/>
    </xf>
    <xf numFmtId="177" fontId="42" fillId="6" borderId="68" xfId="0" applyNumberFormat="1" applyFont="1" applyFill="1" applyBorder="1" applyAlignment="1">
      <alignment horizontal="center" vertical="center"/>
    </xf>
    <xf numFmtId="176" fontId="42" fillId="6" borderId="67" xfId="0" applyNumberFormat="1" applyFont="1" applyFill="1" applyBorder="1" applyAlignment="1">
      <alignment vertical="center"/>
    </xf>
    <xf numFmtId="176" fontId="42" fillId="6" borderId="69" xfId="0" applyNumberFormat="1" applyFont="1" applyFill="1" applyBorder="1" applyAlignment="1">
      <alignment vertical="center"/>
    </xf>
    <xf numFmtId="176" fontId="42" fillId="6" borderId="68" xfId="0" applyNumberFormat="1" applyFont="1" applyFill="1" applyBorder="1" applyAlignment="1">
      <alignment vertical="center"/>
    </xf>
    <xf numFmtId="0" fontId="0" fillId="0" borderId="0" xfId="0" applyFont="1" applyAlignment="1">
      <alignment vertical="center" shrinkToFit="1"/>
    </xf>
    <xf numFmtId="176" fontId="0" fillId="0" borderId="0" xfId="0" applyNumberFormat="1" applyFont="1" applyAlignment="1">
      <alignment vertical="center"/>
    </xf>
    <xf numFmtId="176" fontId="0" fillId="0" borderId="0" xfId="0" applyNumberFormat="1" applyFont="1" applyAlignment="1">
      <alignment horizontal="center" vertical="center"/>
    </xf>
    <xf numFmtId="176" fontId="0" fillId="0" borderId="0" xfId="0" applyNumberFormat="1" applyFont="1" applyFill="1" applyAlignment="1">
      <alignment vertical="center"/>
    </xf>
    <xf numFmtId="176" fontId="0" fillId="0" borderId="0" xfId="0" applyNumberFormat="1" applyFont="1" applyFill="1" applyAlignment="1">
      <alignment horizontal="center" vertical="center"/>
    </xf>
    <xf numFmtId="0" fontId="15" fillId="0" borderId="0" xfId="0" applyFont="1" applyFill="1" applyBorder="1" applyAlignment="1">
      <alignment horizontal="center" vertical="center" shrinkToFit="1"/>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vertical="center"/>
    </xf>
    <xf numFmtId="176" fontId="15" fillId="4" borderId="0" xfId="0" applyNumberFormat="1" applyFont="1" applyFill="1" applyBorder="1" applyAlignment="1">
      <alignment vertical="center"/>
    </xf>
    <xf numFmtId="176" fontId="42" fillId="4" borderId="0" xfId="0" applyNumberFormat="1" applyFont="1" applyFill="1" applyBorder="1" applyAlignment="1">
      <alignment vertical="center"/>
    </xf>
    <xf numFmtId="176" fontId="15" fillId="5" borderId="0" xfId="0" applyNumberFormat="1" applyFont="1" applyFill="1" applyBorder="1" applyAlignment="1">
      <alignment vertical="center"/>
    </xf>
    <xf numFmtId="176" fontId="42" fillId="5" borderId="0" xfId="0" applyNumberFormat="1" applyFont="1" applyFill="1" applyBorder="1" applyAlignment="1">
      <alignment vertical="center"/>
    </xf>
    <xf numFmtId="176" fontId="42" fillId="0" borderId="0" xfId="0" applyNumberFormat="1" applyFont="1" applyFill="1" applyBorder="1" applyAlignment="1">
      <alignment vertical="center"/>
    </xf>
    <xf numFmtId="0" fontId="46" fillId="0" borderId="0" xfId="0" applyFont="1" applyAlignment="1">
      <alignment horizontal="center" vertical="center" wrapText="1"/>
    </xf>
    <xf numFmtId="0" fontId="15" fillId="0" borderId="4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1" xfId="0" applyFont="1" applyBorder="1" applyAlignment="1">
      <alignment vertical="center" wrapText="1"/>
    </xf>
    <xf numFmtId="0" fontId="15" fillId="0" borderId="60" xfId="0" applyFont="1" applyBorder="1" applyAlignment="1">
      <alignment vertical="center" wrapText="1"/>
    </xf>
    <xf numFmtId="0" fontId="15" fillId="0" borderId="33" xfId="0" applyFont="1" applyFill="1" applyBorder="1" applyAlignment="1">
      <alignment vertical="center" wrapText="1"/>
    </xf>
    <xf numFmtId="0" fontId="15" fillId="0" borderId="5" xfId="0" applyFont="1" applyFill="1" applyBorder="1" applyAlignment="1">
      <alignment vertical="center" wrapText="1"/>
    </xf>
    <xf numFmtId="0" fontId="15" fillId="0" borderId="8" xfId="0" applyFont="1" applyFill="1" applyBorder="1" applyAlignment="1">
      <alignment vertical="center" wrapText="1"/>
    </xf>
    <xf numFmtId="5" fontId="15" fillId="0" borderId="33" xfId="0" applyNumberFormat="1" applyFont="1" applyFill="1" applyBorder="1" applyAlignment="1">
      <alignment vertical="center" wrapText="1"/>
    </xf>
    <xf numFmtId="5" fontId="15" fillId="0" borderId="8" xfId="0" applyNumberFormat="1" applyFont="1" applyFill="1" applyBorder="1" applyAlignment="1">
      <alignment vertical="center" wrapText="1"/>
    </xf>
    <xf numFmtId="0" fontId="15" fillId="0" borderId="70" xfId="0" applyFont="1" applyFill="1" applyBorder="1" applyAlignment="1">
      <alignment vertical="center" wrapText="1"/>
    </xf>
    <xf numFmtId="0" fontId="15" fillId="0" borderId="0" xfId="0" applyFont="1" applyBorder="1" applyAlignment="1">
      <alignment vertical="center" wrapText="1"/>
    </xf>
    <xf numFmtId="0" fontId="15" fillId="6" borderId="40" xfId="0" applyFont="1" applyFill="1" applyBorder="1" applyAlignment="1">
      <alignment vertical="center" wrapText="1"/>
    </xf>
    <xf numFmtId="0" fontId="15" fillId="6" borderId="8" xfId="0" applyFont="1" applyFill="1" applyBorder="1" applyAlignment="1">
      <alignment vertical="center" wrapText="1"/>
    </xf>
    <xf numFmtId="0" fontId="15" fillId="6" borderId="5" xfId="0" applyFont="1" applyFill="1" applyBorder="1" applyAlignment="1">
      <alignment vertical="center" wrapText="1"/>
    </xf>
    <xf numFmtId="0" fontId="15" fillId="6" borderId="70" xfId="0" applyFont="1" applyFill="1" applyBorder="1" applyAlignment="1">
      <alignment vertical="center" wrapText="1"/>
    </xf>
    <xf numFmtId="0" fontId="47" fillId="0" borderId="0" xfId="0" applyFont="1" applyFill="1" applyBorder="1" applyAlignment="1">
      <alignment vertical="center" wrapText="1"/>
    </xf>
    <xf numFmtId="0" fontId="15" fillId="0" borderId="29" xfId="0" applyFont="1" applyFill="1" applyBorder="1" applyAlignment="1" applyProtection="1">
      <alignment vertical="center"/>
      <protection locked="0"/>
    </xf>
    <xf numFmtId="176" fontId="15" fillId="0" borderId="9" xfId="0" applyNumberFormat="1" applyFont="1" applyFill="1" applyBorder="1" applyAlignment="1" applyProtection="1">
      <alignment vertical="center"/>
      <protection locked="0"/>
    </xf>
    <xf numFmtId="0" fontId="15" fillId="0" borderId="8" xfId="0" applyFont="1" applyFill="1" applyBorder="1" applyAlignment="1" applyProtection="1">
      <alignment vertical="center" wrapText="1"/>
      <protection locked="0"/>
    </xf>
    <xf numFmtId="176" fontId="42" fillId="0" borderId="9" xfId="0" applyNumberFormat="1" applyFont="1" applyFill="1" applyBorder="1" applyAlignment="1" applyProtection="1">
      <alignment vertical="center"/>
      <protection locked="0"/>
    </xf>
    <xf numFmtId="0" fontId="15" fillId="0" borderId="31" xfId="0" applyFont="1" applyBorder="1" applyAlignment="1" applyProtection="1">
      <alignment horizontal="center" vertical="center" shrinkToFit="1"/>
      <protection locked="0"/>
    </xf>
    <xf numFmtId="0" fontId="15" fillId="6" borderId="31" xfId="0" applyFont="1" applyFill="1" applyBorder="1" applyAlignment="1" applyProtection="1">
      <alignment horizontal="center" vertical="center" shrinkToFit="1"/>
      <protection locked="0"/>
    </xf>
    <xf numFmtId="0" fontId="15" fillId="6" borderId="29" xfId="0" applyFont="1" applyFill="1" applyBorder="1" applyAlignment="1" applyProtection="1">
      <alignment vertical="center"/>
      <protection locked="0"/>
    </xf>
    <xf numFmtId="176" fontId="15" fillId="6" borderId="9" xfId="0" applyNumberFormat="1" applyFont="1" applyFill="1" applyBorder="1" applyAlignment="1" applyProtection="1">
      <alignment vertical="center"/>
      <protection locked="0"/>
    </xf>
    <xf numFmtId="0" fontId="15" fillId="6" borderId="8" xfId="0" applyFont="1" applyFill="1" applyBorder="1" applyAlignment="1" applyProtection="1">
      <alignment vertical="center" wrapText="1"/>
      <protection locked="0"/>
    </xf>
    <xf numFmtId="0" fontId="15" fillId="6" borderId="9"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15" fillId="0" borderId="33" xfId="0" applyFont="1" applyFill="1" applyBorder="1" applyAlignment="1" applyProtection="1">
      <alignment vertical="center" wrapText="1"/>
      <protection locked="0"/>
    </xf>
    <xf numFmtId="177" fontId="15" fillId="0" borderId="16" xfId="0" applyNumberFormat="1" applyFont="1" applyFill="1" applyBorder="1" applyAlignment="1" applyProtection="1">
      <alignment horizontal="center" vertical="center"/>
      <protection locked="0"/>
    </xf>
    <xf numFmtId="177" fontId="15" fillId="6" borderId="16" xfId="0" applyNumberFormat="1" applyFont="1" applyFill="1" applyBorder="1" applyAlignment="1" applyProtection="1">
      <alignment horizontal="center" vertical="center"/>
      <protection locked="0"/>
    </xf>
    <xf numFmtId="176" fontId="15" fillId="0" borderId="48" xfId="0" applyNumberFormat="1" applyFont="1" applyFill="1" applyBorder="1" applyAlignment="1" applyProtection="1">
      <alignment vertical="center"/>
      <protection locked="0"/>
    </xf>
    <xf numFmtId="176" fontId="15" fillId="4" borderId="7" xfId="0" applyNumberFormat="1" applyFont="1" applyFill="1" applyBorder="1" applyAlignment="1" applyProtection="1">
      <alignment vertical="center"/>
      <protection locked="0"/>
    </xf>
    <xf numFmtId="176" fontId="15" fillId="5" borderId="7" xfId="0" applyNumberFormat="1" applyFont="1" applyFill="1" applyBorder="1" applyAlignment="1" applyProtection="1">
      <alignment vertical="center"/>
      <protection locked="0"/>
    </xf>
    <xf numFmtId="176" fontId="15" fillId="0" borderId="7"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176" fontId="15" fillId="6" borderId="7" xfId="0" applyNumberFormat="1" applyFont="1" applyFill="1" applyBorder="1" applyAlignment="1" applyProtection="1">
      <alignment vertical="center"/>
      <protection locked="0"/>
    </xf>
    <xf numFmtId="177" fontId="15" fillId="0" borderId="50" xfId="0" applyNumberFormat="1" applyFont="1" applyFill="1" applyBorder="1" applyAlignment="1" applyProtection="1">
      <alignment horizontal="center" vertical="center"/>
    </xf>
    <xf numFmtId="0" fontId="31" fillId="0" borderId="0" xfId="0" applyFont="1" applyFill="1" applyAlignment="1" applyProtection="1">
      <alignment vertical="center"/>
    </xf>
    <xf numFmtId="0" fontId="15" fillId="0" borderId="31" xfId="0" applyFont="1" applyBorder="1" applyAlignment="1">
      <alignment horizontal="center" vertical="center" shrinkToFit="1"/>
    </xf>
    <xf numFmtId="0" fontId="55" fillId="0" borderId="0" xfId="0" applyFont="1" applyFill="1" applyAlignment="1" applyProtection="1">
      <alignment horizontal="right" vertical="center"/>
    </xf>
    <xf numFmtId="0" fontId="52" fillId="0" borderId="0" xfId="0" applyFont="1" applyFill="1" applyProtection="1"/>
    <xf numFmtId="0" fontId="35" fillId="0" borderId="0" xfId="0" applyFont="1" applyFill="1" applyBorder="1" applyAlignment="1" applyProtection="1">
      <alignment vertical="center"/>
    </xf>
    <xf numFmtId="0" fontId="40" fillId="0" borderId="0" xfId="0" applyFont="1" applyFill="1" applyAlignment="1" applyProtection="1">
      <alignment horizontal="left" vertical="center"/>
    </xf>
    <xf numFmtId="0" fontId="38" fillId="0" borderId="0" xfId="0" applyFont="1" applyFill="1" applyBorder="1" applyAlignment="1" applyProtection="1">
      <alignment vertical="center"/>
    </xf>
    <xf numFmtId="0" fontId="35" fillId="0" borderId="0" xfId="0" applyFont="1" applyFill="1" applyAlignment="1" applyProtection="1">
      <alignment horizontal="right" vertical="center"/>
    </xf>
    <xf numFmtId="0" fontId="28" fillId="0" borderId="0" xfId="0" applyFont="1" applyFill="1" applyBorder="1" applyAlignment="1" applyProtection="1">
      <alignment horizontal="left" vertical="center"/>
    </xf>
    <xf numFmtId="38" fontId="34" fillId="0" borderId="0" xfId="13" applyFont="1" applyFill="1" applyBorder="1" applyAlignment="1" applyProtection="1">
      <alignment horizontal="center" vertical="center"/>
    </xf>
    <xf numFmtId="0" fontId="17" fillId="0" borderId="0" xfId="0" applyFont="1" applyFill="1" applyBorder="1" applyAlignment="1" applyProtection="1">
      <alignment vertical="center"/>
    </xf>
    <xf numFmtId="0" fontId="34" fillId="0" borderId="0" xfId="0" applyFont="1" applyFill="1" applyBorder="1" applyAlignment="1" applyProtection="1">
      <alignment horizontal="left" vertical="center"/>
    </xf>
    <xf numFmtId="0" fontId="12" fillId="0" borderId="0" xfId="0" applyFont="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54" fillId="0" borderId="0" xfId="0" applyFont="1" applyFill="1" applyAlignment="1" applyProtection="1">
      <alignment vertical="center"/>
    </xf>
    <xf numFmtId="0" fontId="54" fillId="0" borderId="0" xfId="0" applyFont="1" applyFill="1" applyProtection="1"/>
    <xf numFmtId="0" fontId="16" fillId="0" borderId="0" xfId="0" applyFont="1" applyFill="1" applyAlignment="1" applyProtection="1">
      <alignment horizontal="center" vertical="center"/>
    </xf>
    <xf numFmtId="0" fontId="24" fillId="0" borderId="0" xfId="0" applyFont="1" applyFill="1" applyBorder="1" applyProtection="1"/>
    <xf numFmtId="0" fontId="19" fillId="3" borderId="0" xfId="0" applyFont="1" applyFill="1" applyAlignment="1" applyProtection="1">
      <alignment horizontal="left" vertical="center"/>
    </xf>
    <xf numFmtId="0" fontId="36" fillId="3" borderId="0" xfId="0" applyFont="1" applyFill="1" applyAlignment="1" applyProtection="1">
      <alignment horizontal="left" vertical="center"/>
    </xf>
    <xf numFmtId="0" fontId="58"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26" fillId="2" borderId="0" xfId="0" applyFont="1" applyFill="1" applyBorder="1" applyAlignment="1" applyProtection="1">
      <alignment horizontal="left" vertical="center"/>
    </xf>
    <xf numFmtId="0" fontId="16" fillId="0" borderId="0" xfId="0" applyFont="1" applyAlignment="1" applyProtection="1">
      <alignment horizontal="center" vertical="center"/>
    </xf>
    <xf numFmtId="5" fontId="38" fillId="0" borderId="0" xfId="0" applyNumberFormat="1" applyFont="1" applyFill="1" applyBorder="1" applyAlignment="1" applyProtection="1">
      <alignment horizontal="center" vertical="center"/>
    </xf>
    <xf numFmtId="0" fontId="21" fillId="0" borderId="0" xfId="66" applyFont="1" applyFill="1" applyBorder="1" applyAlignment="1" applyProtection="1">
      <alignment horizontal="center" vertical="center"/>
    </xf>
    <xf numFmtId="0" fontId="26" fillId="0" borderId="0" xfId="0" applyFont="1" applyFill="1" applyAlignment="1" applyProtection="1">
      <alignment vertical="center"/>
      <protection locked="0"/>
    </xf>
    <xf numFmtId="0" fontId="16" fillId="0" borderId="0" xfId="0" applyFont="1" applyProtection="1">
      <protection locked="0"/>
    </xf>
    <xf numFmtId="38" fontId="16" fillId="0" borderId="0" xfId="0" applyNumberFormat="1" applyFont="1" applyFill="1" applyBorder="1" applyAlignment="1" applyProtection="1">
      <alignment horizontal="center" vertical="center" wrapText="1"/>
    </xf>
    <xf numFmtId="49" fontId="27" fillId="0" borderId="0" xfId="0" applyNumberFormat="1" applyFont="1" applyFill="1" applyAlignment="1" applyProtection="1">
      <alignment vertical="center"/>
    </xf>
    <xf numFmtId="0" fontId="34"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19" fillId="2" borderId="0" xfId="0" applyFont="1" applyFill="1" applyBorder="1" applyAlignment="1" applyProtection="1">
      <alignment vertical="center"/>
    </xf>
    <xf numFmtId="49" fontId="16" fillId="0" borderId="0" xfId="0" applyNumberFormat="1" applyFont="1" applyFill="1" applyAlignment="1" applyProtection="1">
      <alignment vertical="center"/>
    </xf>
    <xf numFmtId="0" fontId="19" fillId="0" borderId="0" xfId="0" applyFont="1" applyFill="1" applyAlignment="1" applyProtection="1">
      <alignment horizontal="right" vertical="center"/>
    </xf>
    <xf numFmtId="0" fontId="16" fillId="0" borderId="0" xfId="0" applyFont="1" applyFill="1" applyAlignment="1" applyProtection="1">
      <protection locked="0"/>
    </xf>
    <xf numFmtId="0" fontId="16" fillId="0" borderId="0" xfId="0" applyFont="1" applyFill="1" applyAlignment="1" applyProtection="1"/>
    <xf numFmtId="0" fontId="34" fillId="0" borderId="0" xfId="0" applyFont="1" applyFill="1" applyAlignment="1" applyProtection="1"/>
    <xf numFmtId="0" fontId="34" fillId="0" borderId="36" xfId="0" applyFont="1" applyFill="1" applyBorder="1" applyAlignment="1" applyProtection="1"/>
    <xf numFmtId="0" fontId="34" fillId="0" borderId="20" xfId="0" applyFont="1" applyFill="1" applyBorder="1" applyAlignment="1" applyProtection="1"/>
    <xf numFmtId="0" fontId="16" fillId="0" borderId="0" xfId="0" applyFont="1" applyAlignment="1" applyProtection="1">
      <protection locked="0"/>
    </xf>
    <xf numFmtId="0" fontId="16" fillId="0" borderId="0" xfId="0" applyFont="1" applyFill="1" applyBorder="1" applyAlignment="1" applyProtection="1">
      <protection locked="0"/>
    </xf>
    <xf numFmtId="49" fontId="19" fillId="0" borderId="0" xfId="0" applyNumberFormat="1" applyFont="1" applyFill="1" applyBorder="1" applyAlignment="1" applyProtection="1">
      <alignment horizontal="center" vertical="center"/>
    </xf>
    <xf numFmtId="0" fontId="36" fillId="0" borderId="0" xfId="0" applyFont="1" applyFill="1" applyAlignment="1" applyProtection="1">
      <alignment horizontal="left" vertical="center"/>
      <protection locked="0"/>
    </xf>
    <xf numFmtId="0" fontId="16" fillId="2" borderId="0" xfId="0" applyFont="1" applyFill="1" applyAlignment="1" applyProtection="1">
      <protection locked="0"/>
    </xf>
    <xf numFmtId="0" fontId="25" fillId="0" borderId="0" xfId="0" applyFont="1" applyFill="1" applyAlignment="1" applyProtection="1"/>
    <xf numFmtId="0" fontId="26" fillId="0" borderId="29" xfId="0" applyFont="1" applyFill="1" applyBorder="1" applyAlignment="1" applyProtection="1">
      <alignment vertical="center" wrapText="1"/>
      <protection locked="0"/>
    </xf>
    <xf numFmtId="0" fontId="25" fillId="0" borderId="0" xfId="0" applyFont="1" applyFill="1" applyAlignment="1" applyProtection="1">
      <alignment horizontal="center"/>
    </xf>
    <xf numFmtId="0" fontId="31" fillId="0" borderId="36" xfId="66" applyFont="1" applyFill="1" applyBorder="1" applyAlignment="1" applyProtection="1">
      <alignment vertical="center"/>
    </xf>
    <xf numFmtId="49" fontId="61" fillId="0" borderId="0" xfId="0" applyNumberFormat="1" applyFont="1" applyFill="1" applyAlignment="1" applyProtection="1">
      <alignment vertical="center"/>
    </xf>
    <xf numFmtId="0" fontId="0" fillId="0" borderId="0" xfId="0" applyFont="1" applyFill="1" applyAlignment="1" applyProtection="1">
      <alignment vertical="center"/>
    </xf>
    <xf numFmtId="0" fontId="19" fillId="0" borderId="0" xfId="0" applyFont="1" applyFill="1" applyProtection="1"/>
    <xf numFmtId="0" fontId="34" fillId="0" borderId="0" xfId="0" applyFont="1" applyAlignment="1" applyProtection="1">
      <alignment vertical="center"/>
    </xf>
    <xf numFmtId="0" fontId="27" fillId="23" borderId="125" xfId="0" applyFont="1" applyFill="1" applyBorder="1" applyAlignment="1" applyProtection="1">
      <alignment horizontal="center" vertical="center" wrapText="1" readingOrder="1"/>
    </xf>
    <xf numFmtId="0" fontId="35" fillId="23" borderId="125" xfId="0" applyFont="1" applyFill="1" applyBorder="1" applyAlignment="1" applyProtection="1">
      <alignment horizontal="center" vertical="center" wrapText="1" readingOrder="1"/>
    </xf>
    <xf numFmtId="0" fontId="27" fillId="9" borderId="125" xfId="0" applyFont="1" applyFill="1" applyBorder="1" applyAlignment="1" applyProtection="1">
      <alignment horizontal="center" vertical="center" wrapText="1" readingOrder="1"/>
    </xf>
    <xf numFmtId="0" fontId="64" fillId="11" borderId="125" xfId="0" applyFont="1" applyFill="1" applyBorder="1" applyAlignment="1" applyProtection="1">
      <alignment horizontal="center" vertical="center" wrapText="1" readingOrder="1"/>
    </xf>
    <xf numFmtId="0" fontId="27" fillId="9" borderId="127" xfId="0" applyFont="1" applyFill="1" applyBorder="1" applyAlignment="1" applyProtection="1">
      <alignment horizontal="center" vertical="center" wrapText="1" readingOrder="1"/>
    </xf>
    <xf numFmtId="0" fontId="64" fillId="11" borderId="127" xfId="0" applyFont="1" applyFill="1" applyBorder="1" applyAlignment="1" applyProtection="1">
      <alignment horizontal="center" vertical="center" wrapText="1" readingOrder="1"/>
    </xf>
    <xf numFmtId="0" fontId="27" fillId="9" borderId="129" xfId="0" applyFont="1" applyFill="1" applyBorder="1" applyAlignment="1" applyProtection="1">
      <alignment horizontal="center" vertical="center" wrapText="1" readingOrder="1"/>
    </xf>
    <xf numFmtId="0" fontId="64" fillId="11" borderId="129" xfId="0" applyFont="1" applyFill="1" applyBorder="1" applyAlignment="1" applyProtection="1">
      <alignment horizontal="center" vertical="center" wrapText="1" readingOrder="1"/>
    </xf>
    <xf numFmtId="0" fontId="27" fillId="9" borderId="132" xfId="0" applyFont="1" applyFill="1" applyBorder="1" applyAlignment="1" applyProtection="1">
      <alignment horizontal="center" vertical="center" wrapText="1" readingOrder="1"/>
    </xf>
    <xf numFmtId="0" fontId="64" fillId="11" borderId="132" xfId="0" applyFont="1" applyFill="1" applyBorder="1" applyAlignment="1" applyProtection="1">
      <alignment horizontal="center" vertical="center" wrapText="1" readingOrder="1"/>
    </xf>
    <xf numFmtId="0" fontId="27" fillId="24" borderId="132" xfId="0" applyFont="1" applyFill="1" applyBorder="1" applyAlignment="1" applyProtection="1">
      <alignment horizontal="left" vertical="center" wrapText="1" readingOrder="1"/>
    </xf>
    <xf numFmtId="0" fontId="27" fillId="24" borderId="134" xfId="0" applyFont="1" applyFill="1" applyBorder="1" applyAlignment="1" applyProtection="1">
      <alignment horizontal="left" vertical="center" wrapText="1" readingOrder="1"/>
    </xf>
    <xf numFmtId="0" fontId="27" fillId="0" borderId="132" xfId="0" applyFont="1" applyFill="1" applyBorder="1" applyAlignment="1" applyProtection="1">
      <alignment horizontal="center" vertical="center" wrapText="1" readingOrder="1"/>
    </xf>
    <xf numFmtId="0" fontId="27" fillId="24" borderId="138" xfId="0" applyFont="1" applyFill="1" applyBorder="1" applyAlignment="1" applyProtection="1">
      <alignment vertical="center" wrapText="1" readingOrder="1"/>
    </xf>
    <xf numFmtId="0" fontId="27" fillId="9" borderId="139" xfId="0" applyFont="1" applyFill="1" applyBorder="1" applyAlignment="1" applyProtection="1">
      <alignment horizontal="center" vertical="center" wrapText="1" readingOrder="1"/>
    </xf>
    <xf numFmtId="0" fontId="27" fillId="0" borderId="129" xfId="0" applyFont="1" applyFill="1" applyBorder="1" applyAlignment="1" applyProtection="1">
      <alignment horizontal="center" vertical="center" wrapText="1" readingOrder="1"/>
    </xf>
    <xf numFmtId="0" fontId="64" fillId="11" borderId="139" xfId="0" applyFont="1" applyFill="1" applyBorder="1" applyAlignment="1" applyProtection="1">
      <alignment horizontal="center" vertical="center" wrapText="1" readingOrder="1"/>
    </xf>
    <xf numFmtId="0" fontId="27" fillId="0" borderId="136" xfId="0" applyFont="1" applyFill="1" applyBorder="1" applyAlignment="1" applyProtection="1">
      <alignment horizontal="center" vertical="center" wrapText="1" readingOrder="1"/>
    </xf>
    <xf numFmtId="0" fontId="64" fillId="11" borderId="136" xfId="0" applyFont="1" applyFill="1" applyBorder="1" applyAlignment="1" applyProtection="1">
      <alignment horizontal="center" vertical="center" wrapText="1" readingOrder="1"/>
    </xf>
    <xf numFmtId="0" fontId="27" fillId="24" borderId="139" xfId="0" applyFont="1" applyFill="1" applyBorder="1" applyAlignment="1" applyProtection="1">
      <alignment horizontal="center" vertical="center" wrapText="1" readingOrder="1"/>
    </xf>
    <xf numFmtId="0" fontId="27" fillId="24" borderId="127" xfId="0" applyFont="1" applyFill="1" applyBorder="1" applyAlignment="1" applyProtection="1">
      <alignment horizontal="center" vertical="center" wrapText="1" readingOrder="1"/>
    </xf>
    <xf numFmtId="0" fontId="64" fillId="0" borderId="127" xfId="0" applyFont="1" applyFill="1" applyBorder="1" applyAlignment="1" applyProtection="1">
      <alignment vertical="center" wrapText="1" readingOrder="1"/>
    </xf>
    <xf numFmtId="0" fontId="64" fillId="0" borderId="129" xfId="0" applyFont="1" applyFill="1" applyBorder="1" applyAlignment="1" applyProtection="1">
      <alignment vertical="center" wrapText="1" readingOrder="1"/>
    </xf>
    <xf numFmtId="0" fontId="64" fillId="0" borderId="139" xfId="0" applyFont="1" applyFill="1" applyBorder="1" applyAlignment="1" applyProtection="1">
      <alignment vertical="center" wrapText="1" readingOrder="1"/>
    </xf>
    <xf numFmtId="0" fontId="27" fillId="0" borderId="125" xfId="0" applyFont="1" applyFill="1" applyBorder="1" applyAlignment="1" applyProtection="1">
      <alignment vertical="top" wrapText="1" readingOrder="1"/>
    </xf>
    <xf numFmtId="0" fontId="27" fillId="0" borderId="136" xfId="0" applyFont="1" applyFill="1" applyBorder="1" applyAlignment="1" applyProtection="1">
      <alignment vertical="top" wrapText="1" readingOrder="1"/>
    </xf>
    <xf numFmtId="0" fontId="63" fillId="0" borderId="125" xfId="0" applyFont="1" applyFill="1" applyBorder="1" applyAlignment="1" applyProtection="1">
      <alignment horizontal="center" vertical="center" wrapText="1" readingOrder="1"/>
    </xf>
    <xf numFmtId="0" fontId="0" fillId="0" borderId="0" xfId="0" applyAlignment="1" applyProtection="1">
      <alignment vertical="center"/>
    </xf>
    <xf numFmtId="0" fontId="20" fillId="0" borderId="0" xfId="0" applyFont="1" applyAlignment="1" applyProtection="1">
      <alignment vertical="center"/>
    </xf>
    <xf numFmtId="0" fontId="20" fillId="0" borderId="0" xfId="0" applyFont="1" applyProtection="1"/>
    <xf numFmtId="0" fontId="35" fillId="0" borderId="0" xfId="0" applyFont="1" applyAlignment="1" applyProtection="1">
      <alignment vertical="center" readingOrder="1"/>
    </xf>
    <xf numFmtId="0" fontId="35" fillId="0" borderId="0" xfId="0" applyFont="1" applyAlignment="1" applyProtection="1">
      <alignment vertical="center"/>
    </xf>
    <xf numFmtId="0" fontId="20" fillId="0" borderId="0" xfId="0" applyFont="1" applyBorder="1" applyProtection="1"/>
    <xf numFmtId="0" fontId="35" fillId="0" borderId="0" xfId="0" applyFont="1" applyAlignment="1" applyProtection="1">
      <alignment vertical="top" readingOrder="1"/>
    </xf>
    <xf numFmtId="0" fontId="27" fillId="0" borderId="0" xfId="0" applyFont="1" applyFill="1" applyBorder="1" applyAlignment="1" applyProtection="1">
      <alignment horizontal="left" vertical="center" wrapText="1" readingOrder="1"/>
    </xf>
    <xf numFmtId="0" fontId="63" fillId="24" borderId="125" xfId="0" applyFont="1" applyFill="1" applyBorder="1" applyAlignment="1" applyProtection="1">
      <alignment horizontal="center" vertical="center" wrapText="1" readingOrder="1"/>
    </xf>
    <xf numFmtId="0" fontId="27" fillId="24" borderId="0" xfId="0" applyFont="1" applyFill="1" applyBorder="1" applyAlignment="1" applyProtection="1">
      <alignment horizontal="left" vertical="center" readingOrder="1"/>
    </xf>
    <xf numFmtId="0" fontId="34" fillId="8" borderId="29" xfId="0" applyFont="1" applyFill="1" applyBorder="1" applyAlignment="1" applyProtection="1">
      <alignment vertical="center"/>
    </xf>
    <xf numFmtId="0" fontId="34" fillId="8" borderId="20"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0" xfId="0" applyFont="1" applyProtection="1"/>
    <xf numFmtId="0" fontId="66" fillId="2" borderId="0" xfId="0" applyFont="1" applyFill="1" applyBorder="1" applyAlignment="1" applyProtection="1">
      <alignment vertical="center"/>
    </xf>
    <xf numFmtId="0" fontId="66" fillId="2" borderId="0" xfId="0" applyFont="1" applyFill="1" applyBorder="1" applyAlignment="1" applyProtection="1">
      <alignment horizontal="center" vertical="center"/>
    </xf>
    <xf numFmtId="0" fontId="24" fillId="2" borderId="0" xfId="0" applyFont="1" applyFill="1" applyBorder="1" applyAlignment="1" applyProtection="1">
      <alignment vertical="center"/>
    </xf>
    <xf numFmtId="0" fontId="66" fillId="2" borderId="0" xfId="0" applyFont="1" applyFill="1" applyBorder="1" applyAlignment="1" applyProtection="1">
      <alignment horizontal="left" vertical="center"/>
    </xf>
    <xf numFmtId="0" fontId="24" fillId="0" borderId="0" xfId="0" applyFont="1" applyFill="1" applyBorder="1" applyAlignment="1" applyProtection="1">
      <alignment vertical="center"/>
    </xf>
    <xf numFmtId="0" fontId="66" fillId="0" borderId="0" xfId="0" applyFont="1" applyFill="1" applyBorder="1" applyAlignment="1" applyProtection="1">
      <alignment vertical="center"/>
    </xf>
    <xf numFmtId="0" fontId="28" fillId="0" borderId="148" xfId="11" applyFont="1" applyFill="1" applyBorder="1" applyAlignment="1" applyProtection="1">
      <alignment horizontal="center" vertical="center" wrapText="1"/>
    </xf>
    <xf numFmtId="0" fontId="19" fillId="0" borderId="151" xfId="11" applyFont="1" applyFill="1" applyBorder="1" applyAlignment="1" applyProtection="1">
      <alignment horizontal="center" vertical="center"/>
    </xf>
    <xf numFmtId="0" fontId="19" fillId="0" borderId="151" xfId="11" applyFont="1" applyFill="1" applyBorder="1" applyAlignment="1" applyProtection="1">
      <alignment horizontal="center" vertical="center" wrapText="1"/>
    </xf>
    <xf numFmtId="0" fontId="28" fillId="0" borderId="152" xfId="11" applyFont="1" applyFill="1" applyBorder="1" applyAlignment="1" applyProtection="1">
      <alignment horizontal="center" vertical="center" wrapText="1"/>
    </xf>
    <xf numFmtId="0" fontId="19" fillId="9" borderId="7" xfId="11" applyFont="1" applyFill="1" applyBorder="1" applyAlignment="1" applyProtection="1">
      <alignment horizontal="center" vertical="center" wrapText="1"/>
    </xf>
    <xf numFmtId="0" fontId="19" fillId="0" borderId="29" xfId="0" applyFont="1" applyFill="1" applyBorder="1" applyAlignment="1" applyProtection="1">
      <alignment horizontal="left" vertical="center" wrapText="1"/>
    </xf>
    <xf numFmtId="0" fontId="19" fillId="0" borderId="14" xfId="11" applyFont="1" applyFill="1" applyBorder="1" applyAlignment="1" applyProtection="1">
      <alignment vertical="center" textRotation="255" wrapText="1"/>
    </xf>
    <xf numFmtId="0" fontId="19" fillId="0" borderId="30" xfId="0" applyFont="1" applyFill="1" applyBorder="1" applyAlignment="1" applyProtection="1">
      <alignment horizontal="left" vertical="center" wrapText="1"/>
    </xf>
    <xf numFmtId="0" fontId="19" fillId="0" borderId="30" xfId="11" applyFont="1" applyFill="1" applyBorder="1" applyAlignment="1" applyProtection="1">
      <alignment horizontal="left" vertical="center" wrapText="1"/>
    </xf>
    <xf numFmtId="0" fontId="33" fillId="11" borderId="27" xfId="11" applyFont="1" applyFill="1" applyBorder="1" applyAlignment="1" applyProtection="1">
      <alignment horizontal="center" vertical="center"/>
    </xf>
    <xf numFmtId="0" fontId="19" fillId="0" borderId="25" xfId="11" applyFont="1" applyFill="1" applyBorder="1" applyAlignment="1" applyProtection="1">
      <alignment horizontal="center" vertical="center"/>
    </xf>
    <xf numFmtId="0" fontId="19" fillId="0" borderId="57" xfId="11" applyFont="1" applyFill="1" applyBorder="1" applyAlignment="1" applyProtection="1">
      <alignment horizontal="left" vertical="center" wrapText="1"/>
    </xf>
    <xf numFmtId="0" fontId="19" fillId="0" borderId="10" xfId="11" applyFont="1" applyFill="1" applyBorder="1" applyAlignment="1" applyProtection="1">
      <alignment horizontal="left" vertical="center" shrinkToFit="1"/>
    </xf>
    <xf numFmtId="0" fontId="19" fillId="0" borderId="7" xfId="11" applyFont="1" applyFill="1" applyBorder="1" applyAlignment="1" applyProtection="1">
      <alignment horizontal="left" vertical="center" wrapText="1"/>
    </xf>
    <xf numFmtId="0" fontId="19" fillId="9" borderId="27" xfId="11" applyFont="1" applyFill="1" applyBorder="1" applyAlignment="1" applyProtection="1">
      <alignment horizontal="center" vertical="center" wrapText="1"/>
    </xf>
    <xf numFmtId="0" fontId="33" fillId="11" borderId="27" xfId="11" applyFont="1" applyFill="1" applyBorder="1" applyAlignment="1" applyProtection="1">
      <alignment horizontal="center" vertical="center" wrapText="1"/>
    </xf>
    <xf numFmtId="0" fontId="19" fillId="0" borderId="23" xfId="11" applyFont="1" applyFill="1" applyBorder="1" applyAlignment="1" applyProtection="1">
      <alignment horizontal="left" vertical="center" wrapText="1"/>
    </xf>
    <xf numFmtId="0" fontId="33" fillId="11" borderId="7" xfId="11" applyFont="1" applyFill="1" applyBorder="1" applyAlignment="1" applyProtection="1">
      <alignment horizontal="center" vertical="center" wrapText="1"/>
    </xf>
    <xf numFmtId="0" fontId="19" fillId="3" borderId="7" xfId="11" applyFont="1" applyFill="1" applyBorder="1" applyAlignment="1" applyProtection="1">
      <alignment horizontal="center" vertical="center"/>
    </xf>
    <xf numFmtId="0" fontId="19" fillId="0" borderId="160" xfId="11" applyFont="1" applyFill="1" applyBorder="1" applyAlignment="1" applyProtection="1">
      <alignment vertical="center" textRotation="255" wrapText="1"/>
    </xf>
    <xf numFmtId="0" fontId="19" fillId="0" borderId="43" xfId="11" applyFont="1" applyFill="1" applyBorder="1" applyAlignment="1" applyProtection="1">
      <alignment horizontal="left" vertical="center" wrapText="1"/>
    </xf>
    <xf numFmtId="0" fontId="19" fillId="0" borderId="44" xfId="11" applyFont="1" applyFill="1" applyBorder="1" applyAlignment="1" applyProtection="1">
      <alignment horizontal="left" vertical="center" wrapText="1"/>
    </xf>
    <xf numFmtId="0" fontId="19" fillId="0" borderId="164" xfId="11" applyFont="1" applyFill="1" applyBorder="1" applyAlignment="1" applyProtection="1">
      <alignment horizontal="left" vertical="center" wrapText="1"/>
    </xf>
    <xf numFmtId="0" fontId="19" fillId="3" borderId="167" xfId="11" applyFont="1" applyFill="1" applyBorder="1" applyAlignment="1" applyProtection="1">
      <alignment horizontal="left" vertical="center" wrapText="1"/>
    </xf>
    <xf numFmtId="0" fontId="33" fillId="0" borderId="14" xfId="11" applyFont="1" applyFill="1" applyBorder="1" applyAlignment="1" applyProtection="1">
      <alignment horizontal="left" vertical="center" textRotation="255" wrapText="1"/>
    </xf>
    <xf numFmtId="0" fontId="19" fillId="0" borderId="16" xfId="11" applyFont="1" applyFill="1" applyBorder="1" applyAlignment="1" applyProtection="1">
      <alignment horizontal="left" vertical="center" wrapText="1"/>
    </xf>
    <xf numFmtId="0" fontId="19" fillId="0" borderId="167" xfId="11" applyFont="1" applyFill="1" applyBorder="1" applyAlignment="1" applyProtection="1">
      <alignment horizontal="left" vertical="center" wrapText="1"/>
    </xf>
    <xf numFmtId="0" fontId="19" fillId="0" borderId="7" xfId="11" applyFont="1" applyFill="1" applyBorder="1" applyAlignment="1" applyProtection="1">
      <alignment horizontal="center" vertical="center"/>
    </xf>
    <xf numFmtId="0" fontId="19" fillId="0" borderId="53" xfId="11" applyFont="1" applyFill="1" applyBorder="1" applyAlignment="1" applyProtection="1">
      <alignment horizontal="left" vertical="center" wrapText="1"/>
    </xf>
    <xf numFmtId="0" fontId="33" fillId="0" borderId="160" xfId="11" applyFont="1" applyFill="1" applyBorder="1" applyAlignment="1" applyProtection="1">
      <alignment horizontal="left" vertical="center" textRotation="255" wrapText="1"/>
    </xf>
    <xf numFmtId="0" fontId="19" fillId="0" borderId="37" xfId="11" applyFont="1" applyFill="1" applyBorder="1" applyAlignment="1" applyProtection="1">
      <alignment horizontal="left" vertical="center" wrapText="1"/>
    </xf>
    <xf numFmtId="0" fontId="19" fillId="0" borderId="29" xfId="11" applyFont="1" applyFill="1" applyBorder="1" applyAlignment="1" applyProtection="1">
      <alignment horizontal="left" vertical="center"/>
    </xf>
    <xf numFmtId="0" fontId="19" fillId="0" borderId="36" xfId="11" applyFont="1" applyFill="1" applyBorder="1" applyAlignment="1" applyProtection="1">
      <alignment horizontal="left" vertical="center" wrapText="1"/>
    </xf>
    <xf numFmtId="0" fontId="19" fillId="0" borderId="15" xfId="11" applyFont="1" applyFill="1" applyBorder="1" applyAlignment="1" applyProtection="1">
      <alignment horizontal="left" vertical="center"/>
    </xf>
    <xf numFmtId="0" fontId="33" fillId="11" borderId="7" xfId="11" applyFont="1" applyFill="1" applyBorder="1" applyAlignment="1" applyProtection="1">
      <alignment horizontal="center" vertical="center"/>
    </xf>
    <xf numFmtId="0" fontId="19" fillId="0" borderId="28" xfId="11" applyFont="1" applyFill="1" applyBorder="1" applyAlignment="1" applyProtection="1">
      <alignment horizontal="left" vertical="center" wrapText="1"/>
    </xf>
    <xf numFmtId="0" fontId="19" fillId="0" borderId="7" xfId="5" applyFont="1" applyFill="1" applyBorder="1" applyAlignment="1" applyProtection="1">
      <alignment horizontal="center" vertical="center" wrapText="1"/>
    </xf>
    <xf numFmtId="0" fontId="19" fillId="0" borderId="150" xfId="5" applyFont="1" applyFill="1" applyBorder="1" applyAlignment="1" applyProtection="1">
      <alignment horizontal="left" vertical="center" textRotation="255" wrapText="1"/>
    </xf>
    <xf numFmtId="0" fontId="19" fillId="0" borderId="150" xfId="5" applyFont="1" applyFill="1" applyBorder="1" applyAlignment="1" applyProtection="1">
      <alignment horizontal="left" vertical="center" wrapText="1"/>
    </xf>
    <xf numFmtId="0" fontId="27" fillId="0" borderId="150" xfId="5" applyFont="1" applyFill="1" applyBorder="1" applyAlignment="1" applyProtection="1">
      <alignment horizontal="left" vertical="center" textRotation="255" wrapText="1"/>
    </xf>
    <xf numFmtId="0" fontId="19" fillId="0" borderId="150" xfId="11" applyFont="1" applyFill="1" applyBorder="1" applyAlignment="1" applyProtection="1">
      <alignment horizontal="left" vertical="center" wrapText="1"/>
    </xf>
    <xf numFmtId="0" fontId="28" fillId="0" borderId="150" xfId="11" applyFont="1" applyFill="1" applyBorder="1" applyAlignment="1" applyProtection="1">
      <alignment horizontal="left" vertical="center" wrapText="1"/>
    </xf>
    <xf numFmtId="0" fontId="28" fillId="0" borderId="0" xfId="11" applyFont="1" applyFill="1" applyBorder="1" applyAlignment="1" applyProtection="1">
      <alignment horizontal="left" vertical="center" wrapText="1"/>
    </xf>
    <xf numFmtId="0" fontId="19" fillId="0" borderId="7" xfId="11" applyFont="1" applyFill="1" applyBorder="1" applyAlignment="1" applyProtection="1">
      <alignment horizontal="center" vertical="center" wrapText="1"/>
    </xf>
    <xf numFmtId="0" fontId="33" fillId="11" borderId="27" xfId="0" applyFont="1" applyFill="1" applyBorder="1" applyAlignment="1" applyProtection="1">
      <alignment horizontal="center" vertical="center" wrapText="1"/>
    </xf>
    <xf numFmtId="0" fontId="33" fillId="11" borderId="26" xfId="0" applyFont="1" applyFill="1" applyBorder="1" applyAlignment="1" applyProtection="1">
      <alignment horizontal="center" vertical="center" wrapText="1"/>
    </xf>
    <xf numFmtId="0" fontId="19" fillId="0" borderId="28" xfId="0" applyFont="1" applyFill="1" applyBorder="1" applyAlignment="1" applyProtection="1">
      <alignment horizontal="left" vertical="center" wrapText="1"/>
    </xf>
    <xf numFmtId="0" fontId="19" fillId="0" borderId="57" xfId="0" applyFont="1" applyFill="1" applyBorder="1" applyAlignment="1" applyProtection="1">
      <alignment horizontal="left" vertical="center" wrapText="1"/>
    </xf>
    <xf numFmtId="0" fontId="19" fillId="0" borderId="7" xfId="0" applyFont="1" applyFill="1" applyBorder="1" applyAlignment="1" applyProtection="1">
      <alignment horizontal="center" vertical="center"/>
    </xf>
    <xf numFmtId="0" fontId="33" fillId="0" borderId="14" xfId="11" applyFont="1" applyFill="1" applyBorder="1" applyAlignment="1" applyProtection="1">
      <alignment vertical="center" textRotation="255" wrapText="1"/>
    </xf>
    <xf numFmtId="0" fontId="71" fillId="0" borderId="33" xfId="11" applyFont="1" applyFill="1" applyBorder="1" applyAlignment="1" applyProtection="1">
      <alignment horizontal="center" vertical="center" wrapText="1"/>
      <protection locked="0"/>
    </xf>
    <xf numFmtId="0" fontId="71" fillId="0" borderId="153" xfId="11" applyFont="1" applyFill="1" applyBorder="1" applyAlignment="1" applyProtection="1">
      <alignment horizontal="center" vertical="center" wrapText="1"/>
      <protection locked="0"/>
    </xf>
    <xf numFmtId="0" fontId="71" fillId="0" borderId="154" xfId="11" applyFont="1" applyFill="1" applyBorder="1" applyAlignment="1" applyProtection="1">
      <alignment horizontal="center" vertical="center" wrapText="1"/>
      <protection locked="0"/>
    </xf>
    <xf numFmtId="0" fontId="71" fillId="0" borderId="155" xfId="11" applyFont="1" applyFill="1" applyBorder="1" applyAlignment="1" applyProtection="1">
      <alignment horizontal="center" vertical="center" wrapText="1"/>
      <protection locked="0"/>
    </xf>
    <xf numFmtId="0" fontId="71" fillId="0" borderId="156" xfId="11" applyFont="1" applyFill="1" applyBorder="1" applyAlignment="1" applyProtection="1">
      <alignment horizontal="center" vertical="center" wrapText="1"/>
      <protection locked="0"/>
    </xf>
    <xf numFmtId="0" fontId="71" fillId="0" borderId="158" xfId="11" applyFont="1" applyFill="1" applyBorder="1" applyAlignment="1" applyProtection="1">
      <alignment horizontal="center" vertical="center" textRotation="255" wrapText="1"/>
      <protection locked="0"/>
    </xf>
    <xf numFmtId="0" fontId="71" fillId="0" borderId="154" xfId="11" applyFont="1" applyFill="1" applyBorder="1" applyAlignment="1" applyProtection="1">
      <alignment horizontal="center" vertical="center" textRotation="255" wrapText="1"/>
      <protection locked="0"/>
    </xf>
    <xf numFmtId="0" fontId="71" fillId="0" borderId="159" xfId="11" applyFont="1" applyFill="1" applyBorder="1" applyAlignment="1" applyProtection="1">
      <alignment horizontal="center" vertical="center" wrapText="1"/>
      <protection locked="0"/>
    </xf>
    <xf numFmtId="0" fontId="71" fillId="0" borderId="162" xfId="11" applyFont="1" applyFill="1" applyBorder="1" applyAlignment="1" applyProtection="1">
      <alignment horizontal="center" vertical="center" textRotation="255" wrapText="1"/>
      <protection locked="0"/>
    </xf>
    <xf numFmtId="0" fontId="71" fillId="0" borderId="8" xfId="11" applyFont="1" applyFill="1" applyBorder="1" applyAlignment="1" applyProtection="1">
      <alignment horizontal="center" vertical="center" wrapText="1"/>
      <protection locked="0"/>
    </xf>
    <xf numFmtId="0" fontId="71" fillId="0" borderId="21" xfId="11" applyFont="1" applyFill="1" applyBorder="1" applyAlignment="1" applyProtection="1">
      <alignment horizontal="center" vertical="center" wrapText="1"/>
      <protection locked="0"/>
    </xf>
    <xf numFmtId="0" fontId="71" fillId="0" borderId="156" xfId="11" applyFont="1" applyFill="1" applyBorder="1" applyAlignment="1" applyProtection="1">
      <alignment horizontal="center" vertical="center" textRotation="255" wrapText="1"/>
      <protection locked="0"/>
    </xf>
    <xf numFmtId="0" fontId="71" fillId="0" borderId="158" xfId="11" applyFont="1" applyFill="1" applyBorder="1" applyAlignment="1" applyProtection="1">
      <alignment horizontal="center" vertical="center" wrapText="1"/>
      <protection locked="0"/>
    </xf>
    <xf numFmtId="0" fontId="71" fillId="0" borderId="166" xfId="11" applyFont="1" applyFill="1" applyBorder="1" applyAlignment="1" applyProtection="1">
      <alignment horizontal="center" vertical="center" wrapText="1"/>
      <protection locked="0"/>
    </xf>
    <xf numFmtId="0" fontId="71" fillId="0" borderId="168" xfId="11" applyFont="1" applyFill="1" applyBorder="1" applyAlignment="1" applyProtection="1">
      <alignment horizontal="center" vertical="center" wrapText="1"/>
      <protection locked="0"/>
    </xf>
    <xf numFmtId="0" fontId="71" fillId="0" borderId="170" xfId="11" applyFont="1" applyFill="1" applyBorder="1" applyAlignment="1" applyProtection="1">
      <alignment horizontal="center" vertical="center" wrapText="1"/>
      <protection locked="0"/>
    </xf>
    <xf numFmtId="0" fontId="71" fillId="0" borderId="157" xfId="0" applyFont="1" applyFill="1" applyBorder="1" applyAlignment="1" applyProtection="1">
      <alignment horizontal="center" vertical="center"/>
      <protection locked="0"/>
    </xf>
    <xf numFmtId="0" fontId="71" fillId="0" borderId="156" xfId="0" applyFont="1" applyFill="1" applyBorder="1" applyAlignment="1" applyProtection="1">
      <alignment horizontal="center" vertical="center"/>
      <protection locked="0"/>
    </xf>
    <xf numFmtId="0" fontId="71" fillId="0" borderId="166" xfId="0" applyFont="1" applyFill="1" applyBorder="1" applyAlignment="1" applyProtection="1">
      <alignment horizontal="center" vertical="center"/>
      <protection locked="0"/>
    </xf>
    <xf numFmtId="0" fontId="71" fillId="0" borderId="158" xfId="0" applyFont="1" applyFill="1" applyBorder="1" applyAlignment="1" applyProtection="1">
      <alignment horizontal="center" vertical="center"/>
      <protection locked="0"/>
    </xf>
    <xf numFmtId="0" fontId="71" fillId="0" borderId="162" xfId="0" applyFont="1" applyFill="1" applyBorder="1" applyAlignment="1" applyProtection="1">
      <alignment horizontal="center" vertical="center"/>
      <protection locked="0"/>
    </xf>
    <xf numFmtId="0" fontId="15" fillId="0" borderId="58" xfId="0" applyFont="1" applyFill="1" applyBorder="1" applyAlignment="1">
      <alignment horizontal="center" vertical="center" shrinkToFit="1"/>
    </xf>
    <xf numFmtId="0" fontId="15" fillId="0" borderId="39" xfId="0" applyFont="1" applyFill="1" applyBorder="1" applyAlignment="1">
      <alignment horizontal="left" vertical="center"/>
    </xf>
    <xf numFmtId="0" fontId="15" fillId="0" borderId="38" xfId="0" applyFont="1" applyFill="1" applyBorder="1" applyAlignment="1">
      <alignment horizontal="left" vertical="center" shrinkToFit="1"/>
    </xf>
    <xf numFmtId="177" fontId="15" fillId="0" borderId="55" xfId="0" applyNumberFormat="1" applyFont="1" applyFill="1" applyBorder="1" applyAlignment="1">
      <alignment horizontal="center" vertical="center"/>
    </xf>
    <xf numFmtId="176" fontId="15" fillId="0" borderId="38" xfId="0" applyNumberFormat="1" applyFont="1" applyFill="1" applyBorder="1" applyAlignment="1">
      <alignment vertical="center"/>
    </xf>
    <xf numFmtId="176" fontId="15" fillId="4" borderId="34" xfId="0" applyNumberFormat="1" applyFont="1" applyFill="1" applyBorder="1" applyAlignment="1">
      <alignment vertical="center"/>
    </xf>
    <xf numFmtId="176" fontId="15" fillId="5" borderId="34" xfId="0" applyNumberFormat="1" applyFont="1" applyFill="1" applyBorder="1" applyAlignment="1">
      <alignment vertical="center"/>
    </xf>
    <xf numFmtId="176" fontId="15" fillId="0" borderId="34" xfId="0" applyNumberFormat="1" applyFont="1" applyFill="1" applyBorder="1" applyAlignment="1">
      <alignment vertical="center"/>
    </xf>
    <xf numFmtId="176" fontId="15" fillId="0" borderId="55" xfId="0" applyNumberFormat="1" applyFont="1" applyFill="1" applyBorder="1" applyAlignment="1">
      <alignment vertical="center"/>
    </xf>
    <xf numFmtId="0" fontId="15" fillId="0" borderId="40" xfId="0" applyFont="1" applyFill="1" applyBorder="1" applyAlignment="1">
      <alignment vertical="center" wrapText="1"/>
    </xf>
    <xf numFmtId="0" fontId="15" fillId="0" borderId="31" xfId="0" applyFont="1" applyFill="1" applyBorder="1" applyAlignment="1">
      <alignment horizontal="center" vertical="center" shrinkToFit="1"/>
    </xf>
    <xf numFmtId="0" fontId="42" fillId="0" borderId="29" xfId="0" applyFont="1" applyFill="1" applyBorder="1" applyAlignment="1">
      <alignment horizontal="left" vertical="center"/>
    </xf>
    <xf numFmtId="0" fontId="15" fillId="0" borderId="31"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protection locked="0"/>
    </xf>
    <xf numFmtId="176" fontId="15" fillId="0" borderId="7" xfId="0" applyNumberFormat="1" applyFont="1" applyFill="1" applyBorder="1" applyAlignment="1" applyProtection="1">
      <alignment vertical="center"/>
    </xf>
    <xf numFmtId="0" fontId="15" fillId="0" borderId="29" xfId="0" applyFont="1" applyFill="1" applyBorder="1" applyAlignment="1">
      <alignment horizontal="right" vertical="center"/>
    </xf>
    <xf numFmtId="0" fontId="15" fillId="0" borderId="9" xfId="0" applyFont="1" applyFill="1" applyBorder="1" applyAlignment="1">
      <alignment horizontal="left" vertical="center" shrinkToFit="1"/>
    </xf>
    <xf numFmtId="0" fontId="15" fillId="0" borderId="174" xfId="0" applyFont="1" applyFill="1" applyBorder="1" applyAlignment="1" applyProtection="1">
      <alignment horizontal="left" vertical="center" shrinkToFit="1"/>
      <protection locked="0"/>
    </xf>
    <xf numFmtId="176" fontId="15" fillId="4" borderId="7" xfId="0" applyNumberFormat="1" applyFont="1" applyFill="1" applyBorder="1" applyAlignment="1" applyProtection="1">
      <alignment vertical="center"/>
    </xf>
    <xf numFmtId="176" fontId="15" fillId="5" borderId="7" xfId="0" applyNumberFormat="1" applyFont="1" applyFill="1" applyBorder="1" applyAlignment="1" applyProtection="1">
      <alignment vertical="center"/>
    </xf>
    <xf numFmtId="0" fontId="15" fillId="0" borderId="174" xfId="0" applyFont="1" applyFill="1" applyBorder="1" applyAlignment="1" applyProtection="1">
      <alignment vertical="center" shrinkToFit="1"/>
      <protection locked="0"/>
    </xf>
    <xf numFmtId="0" fontId="15" fillId="0" borderId="51" xfId="0" applyFont="1" applyFill="1" applyBorder="1" applyAlignment="1">
      <alignment horizontal="center" vertical="center" shrinkToFit="1"/>
    </xf>
    <xf numFmtId="0" fontId="15" fillId="0" borderId="44" xfId="0" applyFont="1" applyFill="1" applyBorder="1" applyAlignment="1">
      <alignment horizontal="right" vertical="center"/>
    </xf>
    <xf numFmtId="0" fontId="15" fillId="0" borderId="43" xfId="0" applyFont="1" applyFill="1" applyBorder="1" applyAlignment="1">
      <alignment horizontal="left" vertical="center"/>
    </xf>
    <xf numFmtId="177" fontId="15" fillId="0" borderId="45" xfId="0" applyNumberFormat="1" applyFont="1" applyFill="1" applyBorder="1" applyAlignment="1">
      <alignment horizontal="center" vertical="center"/>
    </xf>
    <xf numFmtId="176" fontId="15" fillId="0" borderId="43" xfId="0" applyNumberFormat="1" applyFont="1" applyFill="1" applyBorder="1" applyAlignment="1">
      <alignment vertical="center"/>
    </xf>
    <xf numFmtId="176" fontId="15" fillId="4" borderId="2" xfId="0" applyNumberFormat="1" applyFont="1" applyFill="1" applyBorder="1" applyAlignment="1">
      <alignment vertical="center"/>
    </xf>
    <xf numFmtId="176" fontId="42" fillId="4" borderId="2" xfId="0" applyNumberFormat="1" applyFont="1" applyFill="1" applyBorder="1" applyAlignment="1">
      <alignment vertical="center"/>
    </xf>
    <xf numFmtId="176" fontId="15" fillId="5" borderId="2" xfId="0" applyNumberFormat="1" applyFont="1" applyFill="1" applyBorder="1" applyAlignment="1">
      <alignment vertical="center"/>
    </xf>
    <xf numFmtId="176" fontId="42" fillId="5" borderId="2" xfId="0" applyNumberFormat="1" applyFont="1" applyFill="1" applyBorder="1" applyAlignment="1">
      <alignment vertical="center"/>
    </xf>
    <xf numFmtId="176" fontId="15" fillId="0" borderId="2" xfId="0" applyNumberFormat="1" applyFont="1" applyFill="1" applyBorder="1" applyAlignment="1" applyProtection="1">
      <alignment vertical="center"/>
    </xf>
    <xf numFmtId="176" fontId="42" fillId="0" borderId="45" xfId="0" applyNumberFormat="1" applyFont="1" applyFill="1" applyBorder="1" applyAlignment="1">
      <alignment vertical="center"/>
    </xf>
    <xf numFmtId="0" fontId="15" fillId="0" borderId="21" xfId="0" applyFont="1" applyFill="1" applyBorder="1" applyAlignment="1">
      <alignment vertical="center" wrapText="1"/>
    </xf>
    <xf numFmtId="0" fontId="19" fillId="3" borderId="0" xfId="0" applyFont="1" applyFill="1" applyAlignment="1" applyProtection="1">
      <alignment vertical="center" wrapText="1"/>
    </xf>
    <xf numFmtId="0" fontId="73" fillId="2" borderId="0" xfId="0" applyFont="1" applyFill="1" applyBorder="1" applyAlignment="1" applyProtection="1">
      <alignment horizontal="center" vertical="center"/>
    </xf>
    <xf numFmtId="0" fontId="74" fillId="2" borderId="0" xfId="0" applyFont="1" applyFill="1" applyBorder="1" applyAlignment="1" applyProtection="1">
      <alignment vertical="center"/>
    </xf>
    <xf numFmtId="0" fontId="75" fillId="2" borderId="0" xfId="0" applyFont="1" applyFill="1" applyBorder="1" applyAlignment="1" applyProtection="1">
      <alignment horizontal="left" vertical="center"/>
    </xf>
    <xf numFmtId="0" fontId="76" fillId="15" borderId="7" xfId="0" applyFont="1" applyFill="1" applyBorder="1" applyAlignment="1" applyProtection="1">
      <alignment horizontal="center" vertical="center"/>
    </xf>
    <xf numFmtId="0" fontId="77" fillId="15" borderId="7" xfId="0" applyFont="1" applyFill="1" applyBorder="1" applyAlignment="1" applyProtection="1">
      <alignment horizontal="center" vertical="center"/>
    </xf>
    <xf numFmtId="0" fontId="80" fillId="9" borderId="7" xfId="0" applyFont="1" applyFill="1" applyBorder="1" applyAlignment="1" applyProtection="1">
      <alignment vertical="center"/>
    </xf>
    <xf numFmtId="0" fontId="74" fillId="0" borderId="0" xfId="0" applyFont="1" applyFill="1" applyBorder="1" applyAlignment="1" applyProtection="1">
      <alignment vertical="center"/>
    </xf>
    <xf numFmtId="0" fontId="81" fillId="0" borderId="0" xfId="0" applyFont="1" applyFill="1" applyBorder="1" applyAlignment="1" applyProtection="1">
      <alignment vertical="center"/>
    </xf>
    <xf numFmtId="0" fontId="81" fillId="9" borderId="7" xfId="0" applyFont="1" applyFill="1" applyBorder="1" applyAlignment="1" applyProtection="1">
      <alignment vertical="center"/>
    </xf>
    <xf numFmtId="0" fontId="80" fillId="9" borderId="7" xfId="0" applyFont="1" applyFill="1" applyBorder="1" applyProtection="1"/>
    <xf numFmtId="0" fontId="78" fillId="0" borderId="0" xfId="0" applyFont="1" applyFill="1" applyBorder="1" applyAlignment="1" applyProtection="1">
      <alignment vertical="center"/>
    </xf>
    <xf numFmtId="0" fontId="84" fillId="0" borderId="0" xfId="0" applyFont="1" applyFill="1" applyBorder="1" applyAlignment="1" applyProtection="1">
      <alignment vertical="center"/>
    </xf>
    <xf numFmtId="0" fontId="82" fillId="9" borderId="7" xfId="0" applyFont="1" applyFill="1" applyBorder="1" applyAlignment="1" applyProtection="1">
      <alignment vertical="center"/>
    </xf>
    <xf numFmtId="0" fontId="80" fillId="9" borderId="29" xfId="0" applyFont="1" applyFill="1" applyBorder="1" applyAlignment="1" applyProtection="1">
      <alignment vertical="center"/>
    </xf>
    <xf numFmtId="0" fontId="80" fillId="9" borderId="20" xfId="0" applyFont="1" applyFill="1" applyBorder="1" applyAlignment="1" applyProtection="1">
      <alignment vertical="center"/>
    </xf>
    <xf numFmtId="38" fontId="19" fillId="0" borderId="0" xfId="13" applyFont="1" applyFill="1" applyBorder="1" applyAlignment="1" applyProtection="1">
      <alignment horizontal="center" vertical="center"/>
    </xf>
    <xf numFmtId="49" fontId="91" fillId="0" borderId="0" xfId="0" applyNumberFormat="1" applyFont="1" applyFill="1" applyBorder="1" applyAlignment="1" applyProtection="1">
      <alignment vertical="center" shrinkToFit="1"/>
    </xf>
    <xf numFmtId="0" fontId="90" fillId="3" borderId="0" xfId="0" applyFont="1" applyFill="1" applyAlignment="1" applyProtection="1">
      <alignment horizontal="left" vertical="center"/>
    </xf>
    <xf numFmtId="0" fontId="19" fillId="0" borderId="0" xfId="0" applyFont="1" applyFill="1" applyBorder="1" applyAlignment="1" applyProtection="1">
      <alignment horizontal="left" vertical="center"/>
      <protection locked="0"/>
    </xf>
    <xf numFmtId="0" fontId="15" fillId="0" borderId="31" xfId="0" applyFont="1" applyBorder="1" applyAlignment="1">
      <alignment horizontal="center" vertical="center" shrinkToFit="1"/>
    </xf>
    <xf numFmtId="0" fontId="25" fillId="0" borderId="0" xfId="0" applyFont="1" applyFill="1" applyBorder="1" applyAlignment="1" applyProtection="1">
      <alignment vertical="center"/>
    </xf>
    <xf numFmtId="0" fontId="36" fillId="0" borderId="18" xfId="0" applyFont="1" applyFill="1" applyBorder="1" applyAlignment="1" applyProtection="1">
      <alignment horizontal="left" vertical="center"/>
      <protection locked="0"/>
    </xf>
    <xf numFmtId="0" fontId="36" fillId="0" borderId="19" xfId="0" applyFont="1" applyFill="1" applyBorder="1" applyAlignment="1" applyProtection="1">
      <alignment horizontal="left" vertical="center"/>
      <protection locked="0"/>
    </xf>
    <xf numFmtId="0" fontId="16" fillId="0" borderId="19" xfId="0" applyFont="1" applyFill="1" applyBorder="1" applyAlignment="1" applyProtection="1">
      <protection locked="0"/>
    </xf>
    <xf numFmtId="0" fontId="16" fillId="0" borderId="6" xfId="0" applyFont="1" applyFill="1" applyBorder="1" applyAlignment="1" applyProtection="1">
      <protection locked="0"/>
    </xf>
    <xf numFmtId="0" fontId="36" fillId="0" borderId="15"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16" fillId="0" borderId="12" xfId="0" applyFont="1" applyFill="1" applyBorder="1" applyAlignment="1" applyProtection="1">
      <protection locked="0"/>
    </xf>
    <xf numFmtId="0" fontId="37" fillId="0" borderId="0" xfId="0" applyFont="1" applyFill="1" applyBorder="1" applyAlignment="1" applyProtection="1">
      <alignment horizontal="left" vertical="center"/>
      <protection locked="0"/>
    </xf>
    <xf numFmtId="0" fontId="27" fillId="0" borderId="0" xfId="0" applyFont="1" applyFill="1" applyBorder="1" applyAlignment="1">
      <alignment vertical="center"/>
    </xf>
    <xf numFmtId="0" fontId="36" fillId="0" borderId="22" xfId="0" applyFont="1" applyFill="1" applyBorder="1" applyAlignment="1" applyProtection="1">
      <alignment horizontal="left" vertical="center"/>
      <protection locked="0"/>
    </xf>
    <xf numFmtId="0" fontId="36" fillId="0" borderId="36" xfId="0" applyFont="1" applyFill="1" applyBorder="1" applyAlignment="1" applyProtection="1">
      <alignment horizontal="left" vertical="center"/>
      <protection locked="0"/>
    </xf>
    <xf numFmtId="0" fontId="16" fillId="0" borderId="36" xfId="0" applyFont="1" applyFill="1" applyBorder="1" applyAlignment="1" applyProtection="1">
      <protection locked="0"/>
    </xf>
    <xf numFmtId="0" fontId="16" fillId="0" borderId="11" xfId="0" applyFont="1" applyFill="1" applyBorder="1" applyAlignment="1" applyProtection="1">
      <protection locked="0"/>
    </xf>
    <xf numFmtId="0" fontId="27" fillId="0" borderId="0" xfId="0" applyFont="1" applyFill="1" applyAlignment="1" applyProtection="1">
      <alignment horizontal="left" vertical="center"/>
    </xf>
    <xf numFmtId="0" fontId="27" fillId="0" borderId="0" xfId="0" applyFont="1" applyFill="1" applyAlignment="1">
      <alignment vertical="center"/>
    </xf>
    <xf numFmtId="0" fontId="36" fillId="0" borderId="19" xfId="0" applyFont="1" applyFill="1" applyBorder="1" applyAlignment="1" applyProtection="1">
      <alignment horizontal="right" vertical="center"/>
      <protection locked="0"/>
    </xf>
    <xf numFmtId="0" fontId="36" fillId="0" borderId="6" xfId="0" applyFont="1" applyFill="1" applyBorder="1" applyAlignment="1" applyProtection="1">
      <alignment horizontal="left" vertical="center"/>
      <protection locked="0"/>
    </xf>
    <xf numFmtId="49" fontId="36" fillId="0" borderId="0" xfId="0" applyNumberFormat="1" applyFont="1" applyFill="1" applyBorder="1" applyAlignment="1" applyProtection="1">
      <alignment horizontal="left" vertical="center"/>
      <protection locked="0"/>
    </xf>
    <xf numFmtId="0" fontId="36" fillId="0" borderId="12" xfId="0" applyFont="1" applyFill="1" applyBorder="1" applyAlignment="1" applyProtection="1">
      <alignment horizontal="left" vertical="center"/>
      <protection locked="0"/>
    </xf>
    <xf numFmtId="49" fontId="36" fillId="0" borderId="36" xfId="0" applyNumberFormat="1" applyFont="1" applyFill="1" applyBorder="1" applyAlignment="1" applyProtection="1">
      <alignment horizontal="left" vertical="center"/>
      <protection locked="0"/>
    </xf>
    <xf numFmtId="0" fontId="36" fillId="0" borderId="11" xfId="0"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center" vertical="center"/>
      <protection locked="0"/>
    </xf>
    <xf numFmtId="0" fontId="15" fillId="0" borderId="43" xfId="0" applyFont="1" applyFill="1" applyBorder="1" applyAlignment="1">
      <alignment vertical="center"/>
    </xf>
    <xf numFmtId="176" fontId="15" fillId="0" borderId="45" xfId="0" applyNumberFormat="1" applyFont="1" applyFill="1" applyBorder="1" applyAlignment="1">
      <alignment vertical="center"/>
    </xf>
    <xf numFmtId="176" fontId="15" fillId="0" borderId="34" xfId="0" applyNumberFormat="1" applyFont="1" applyFill="1" applyBorder="1" applyAlignment="1" applyProtection="1">
      <alignment vertical="center"/>
    </xf>
    <xf numFmtId="0" fontId="15" fillId="0" borderId="58" xfId="0" applyFont="1" applyFill="1" applyBorder="1" applyAlignment="1" applyProtection="1">
      <alignment horizontal="center" vertical="center" shrinkToFit="1"/>
      <protection locked="0"/>
    </xf>
    <xf numFmtId="0" fontId="15" fillId="0" borderId="39" xfId="0" applyFont="1" applyFill="1" applyBorder="1" applyAlignment="1" applyProtection="1">
      <alignment horizontal="left" vertical="center"/>
      <protection locked="0"/>
    </xf>
    <xf numFmtId="0" fontId="15" fillId="0" borderId="181" xfId="0" applyFont="1" applyFill="1" applyBorder="1" applyAlignment="1" applyProtection="1">
      <alignment horizontal="left" vertical="center" shrinkToFit="1"/>
      <protection locked="0"/>
    </xf>
    <xf numFmtId="177" fontId="15" fillId="0" borderId="55" xfId="0" applyNumberFormat="1" applyFont="1" applyFill="1" applyBorder="1" applyAlignment="1" applyProtection="1">
      <alignment horizontal="center" vertical="center"/>
      <protection locked="0"/>
    </xf>
    <xf numFmtId="176" fontId="15" fillId="0" borderId="38" xfId="0" applyNumberFormat="1" applyFont="1" applyFill="1" applyBorder="1" applyAlignment="1" applyProtection="1">
      <alignment vertical="center"/>
      <protection locked="0"/>
    </xf>
    <xf numFmtId="0" fontId="15" fillId="0" borderId="40" xfId="0" applyFont="1" applyFill="1" applyBorder="1" applyAlignment="1" applyProtection="1">
      <alignment vertical="center" wrapText="1"/>
      <protection locked="0"/>
    </xf>
    <xf numFmtId="0" fontId="15" fillId="0" borderId="39" xfId="0" applyFont="1" applyFill="1" applyBorder="1" applyAlignment="1" applyProtection="1">
      <alignment vertical="center"/>
      <protection locked="0"/>
    </xf>
    <xf numFmtId="0" fontId="49" fillId="0" borderId="15" xfId="0" applyFont="1" applyFill="1" applyBorder="1" applyAlignment="1" applyProtection="1">
      <alignment vertical="center"/>
    </xf>
    <xf numFmtId="0" fontId="49" fillId="0" borderId="0" xfId="0" applyFont="1" applyFill="1" applyBorder="1" applyAlignment="1" applyProtection="1">
      <alignment vertical="center"/>
    </xf>
    <xf numFmtId="0" fontId="0" fillId="0" borderId="0" xfId="0" applyFill="1" applyProtection="1"/>
    <xf numFmtId="38" fontId="36" fillId="0" borderId="0" xfId="13" applyFont="1" applyFill="1" applyBorder="1" applyAlignment="1" applyProtection="1">
      <alignment horizontal="center" vertical="center"/>
    </xf>
    <xf numFmtId="0" fontId="16" fillId="0" borderId="0" xfId="0" applyFont="1" applyProtection="1"/>
    <xf numFmtId="0" fontId="16" fillId="2" borderId="0" xfId="0" applyFont="1" applyFill="1" applyProtection="1"/>
    <xf numFmtId="0" fontId="0" fillId="2" borderId="0" xfId="0" applyFill="1" applyProtection="1"/>
    <xf numFmtId="0" fontId="26" fillId="3" borderId="0" xfId="0" applyFont="1" applyFill="1" applyAlignment="1" applyProtection="1">
      <alignment horizontal="center" vertical="center"/>
    </xf>
    <xf numFmtId="0" fontId="26" fillId="0" borderId="0" xfId="0" applyFont="1" applyFill="1" applyBorder="1" applyAlignment="1" applyProtection="1">
      <alignment vertical="center" wrapText="1"/>
    </xf>
    <xf numFmtId="0" fontId="16" fillId="0" borderId="0" xfId="0" applyFont="1" applyFill="1" applyAlignment="1" applyProtection="1">
      <alignment horizontal="center"/>
    </xf>
    <xf numFmtId="0" fontId="26" fillId="0" borderId="0" xfId="0" applyFont="1" applyFill="1" applyAlignment="1" applyProtection="1">
      <alignment horizontal="left" vertical="center"/>
    </xf>
    <xf numFmtId="0" fontId="16" fillId="0" borderId="0" xfId="0" applyFont="1" applyFill="1" applyAlignment="1" applyProtection="1">
      <alignment vertical="top"/>
    </xf>
    <xf numFmtId="0" fontId="19" fillId="0" borderId="0" xfId="0" applyFont="1" applyAlignment="1" applyProtection="1">
      <alignment vertical="center"/>
    </xf>
    <xf numFmtId="0" fontId="26" fillId="0" borderId="0" xfId="0" applyFont="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Fill="1" applyAlignment="1" applyProtection="1">
      <alignment horizontal="center" vertical="center"/>
    </xf>
    <xf numFmtId="58" fontId="26" fillId="0" borderId="0" xfId="0" applyNumberFormat="1" applyFont="1" applyFill="1" applyAlignment="1" applyProtection="1">
      <alignment horizontal="center" vertical="center"/>
    </xf>
    <xf numFmtId="0" fontId="26" fillId="3" borderId="0" xfId="0" applyFont="1" applyFill="1" applyAlignment="1" applyProtection="1">
      <alignment horizontal="left" vertical="center"/>
    </xf>
    <xf numFmtId="0" fontId="26" fillId="0" borderId="0" xfId="0" applyFont="1" applyFill="1" applyBorder="1" applyAlignment="1" applyProtection="1">
      <alignment horizontal="center" vertical="center" wrapText="1"/>
    </xf>
    <xf numFmtId="0" fontId="26" fillId="0" borderId="0" xfId="0" applyFont="1" applyFill="1" applyAlignment="1" applyProtection="1">
      <alignment horizontal="center" vertical="center" wrapText="1"/>
    </xf>
    <xf numFmtId="0" fontId="26" fillId="0" borderId="0" xfId="0" applyFont="1" applyFill="1" applyBorder="1" applyAlignment="1" applyProtection="1">
      <alignment horizontal="left" vertical="center" wrapText="1"/>
    </xf>
    <xf numFmtId="0" fontId="26" fillId="3" borderId="0" xfId="0" applyFont="1" applyFill="1" applyAlignment="1" applyProtection="1">
      <alignment horizontal="center" vertical="center" wrapText="1"/>
    </xf>
    <xf numFmtId="0" fontId="38" fillId="3" borderId="0" xfId="0" applyFont="1" applyFill="1" applyAlignment="1" applyProtection="1">
      <alignment horizontal="center" vertical="center" wrapText="1"/>
    </xf>
    <xf numFmtId="0" fontId="26" fillId="0" borderId="0" xfId="0" applyFont="1" applyAlignment="1" applyProtection="1">
      <alignment horizontal="left" vertical="center"/>
    </xf>
    <xf numFmtId="0" fontId="26" fillId="3" borderId="0" xfId="0" applyFont="1" applyFill="1" applyAlignment="1" applyProtection="1">
      <alignment vertical="center"/>
    </xf>
    <xf numFmtId="38" fontId="38" fillId="3" borderId="0" xfId="13" applyFont="1" applyFill="1" applyAlignment="1" applyProtection="1">
      <alignment horizontal="left" vertical="center"/>
    </xf>
    <xf numFmtId="0" fontId="38" fillId="3" borderId="0" xfId="0" applyFont="1" applyFill="1" applyAlignment="1" applyProtection="1">
      <alignment horizontal="center" vertical="center"/>
    </xf>
    <xf numFmtId="0" fontId="38" fillId="3" borderId="0" xfId="0" applyFont="1" applyFill="1" applyAlignment="1" applyProtection="1">
      <alignment horizontal="left" vertical="center"/>
    </xf>
    <xf numFmtId="49" fontId="26" fillId="0" borderId="0" xfId="0" applyNumberFormat="1" applyFont="1" applyFill="1" applyAlignment="1" applyProtection="1">
      <alignment horizontal="center" vertical="center"/>
    </xf>
    <xf numFmtId="0" fontId="19" fillId="0" borderId="0" xfId="0" applyFont="1" applyAlignment="1" applyProtection="1">
      <alignment horizontal="center" vertical="center"/>
    </xf>
    <xf numFmtId="0" fontId="59" fillId="3" borderId="0" xfId="0" applyFont="1" applyFill="1" applyAlignment="1" applyProtection="1">
      <alignment horizontal="center" vertical="center"/>
    </xf>
    <xf numFmtId="12" fontId="26" fillId="0" borderId="29" xfId="0" applyNumberFormat="1" applyFont="1" applyBorder="1" applyAlignment="1" applyProtection="1">
      <alignment horizontal="center" vertical="center"/>
    </xf>
    <xf numFmtId="12" fontId="26" fillId="0" borderId="20" xfId="0" applyNumberFormat="1" applyFont="1" applyBorder="1" applyAlignment="1" applyProtection="1">
      <alignment horizontal="center" vertical="center"/>
    </xf>
    <xf numFmtId="12" fontId="26" fillId="0" borderId="9" xfId="0" applyNumberFormat="1" applyFont="1" applyBorder="1" applyAlignment="1" applyProtection="1">
      <alignment horizontal="center" vertical="center"/>
    </xf>
    <xf numFmtId="0" fontId="16" fillId="0" borderId="0" xfId="0" applyFont="1" applyAlignment="1" applyProtection="1">
      <alignment horizontal="left" vertical="center"/>
    </xf>
    <xf numFmtId="49" fontId="60"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0" fontId="28" fillId="0" borderId="7"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Border="1" applyAlignment="1" applyProtection="1">
      <alignment horizontal="center" vertical="center"/>
    </xf>
    <xf numFmtId="0" fontId="35" fillId="0" borderId="0" xfId="67" applyFont="1" applyBorder="1" applyAlignment="1" applyProtection="1">
      <alignment horizontal="left"/>
    </xf>
    <xf numFmtId="0" fontId="27" fillId="0" borderId="0" xfId="0" applyFont="1" applyBorder="1" applyAlignment="1" applyProtection="1">
      <alignment horizontal="left" vertical="center"/>
    </xf>
    <xf numFmtId="0" fontId="35" fillId="0" borderId="0" xfId="67" applyFont="1" applyBorder="1" applyAlignment="1" applyProtection="1">
      <alignment wrapText="1"/>
    </xf>
    <xf numFmtId="0" fontId="35" fillId="0" borderId="36" xfId="67" applyFont="1" applyBorder="1" applyAlignment="1" applyProtection="1">
      <alignment horizontal="left"/>
    </xf>
    <xf numFmtId="0" fontId="27" fillId="0" borderId="0" xfId="0" applyFont="1" applyAlignment="1" applyProtection="1">
      <alignment horizontal="left" vertical="center"/>
    </xf>
    <xf numFmtId="0" fontId="35" fillId="0" borderId="36" xfId="67" applyFont="1" applyBorder="1" applyAlignment="1" applyProtection="1">
      <alignment wrapText="1"/>
    </xf>
    <xf numFmtId="0" fontId="35" fillId="0" borderId="20" xfId="67" applyFont="1" applyBorder="1" applyAlignment="1" applyProtection="1">
      <alignment horizontal="left"/>
    </xf>
    <xf numFmtId="0" fontId="35" fillId="0" borderId="0" xfId="67" applyFont="1" applyBorder="1" applyAlignment="1" applyProtection="1">
      <alignment vertical="center"/>
    </xf>
    <xf numFmtId="0" fontId="27" fillId="0" borderId="0" xfId="0" applyFont="1" applyAlignment="1" applyProtection="1">
      <alignment horizontal="center" vertical="center"/>
    </xf>
    <xf numFmtId="0" fontId="27" fillId="0" borderId="0" xfId="0" applyFont="1" applyBorder="1" applyAlignment="1" applyProtection="1">
      <alignment horizontal="center" vertical="center"/>
    </xf>
    <xf numFmtId="0" fontId="27" fillId="0" borderId="19" xfId="67" applyFont="1" applyBorder="1" applyAlignment="1" applyProtection="1">
      <alignment horizontal="left"/>
    </xf>
    <xf numFmtId="0" fontId="27" fillId="0" borderId="19" xfId="67" applyFont="1" applyBorder="1" applyAlignment="1" applyProtection="1">
      <alignment vertical="center"/>
    </xf>
    <xf numFmtId="0" fontId="27" fillId="0" borderId="19" xfId="67" applyFont="1" applyBorder="1" applyAlignment="1" applyProtection="1"/>
    <xf numFmtId="0" fontId="27" fillId="0" borderId="0" xfId="67" applyFont="1" applyBorder="1" applyAlignment="1" applyProtection="1">
      <alignment vertical="center"/>
    </xf>
    <xf numFmtId="0" fontId="27" fillId="0" borderId="20" xfId="67" applyFont="1" applyBorder="1" applyAlignment="1" applyProtection="1">
      <alignment horizontal="left"/>
    </xf>
    <xf numFmtId="0" fontId="35" fillId="0" borderId="107" xfId="67" applyFont="1" applyBorder="1" applyAlignment="1" applyProtection="1">
      <alignment vertical="center" wrapText="1"/>
    </xf>
    <xf numFmtId="0" fontId="27" fillId="0" borderId="107" xfId="0" applyFont="1" applyBorder="1" applyAlignment="1" applyProtection="1">
      <alignment horizontal="center" vertical="center"/>
    </xf>
    <xf numFmtId="0" fontId="35" fillId="0" borderId="107" xfId="67" applyFont="1" applyBorder="1" applyAlignment="1" applyProtection="1">
      <alignment horizontal="center" vertical="center"/>
    </xf>
    <xf numFmtId="0" fontId="35" fillId="0" borderId="0" xfId="67" applyFont="1" applyBorder="1" applyAlignment="1" applyProtection="1">
      <alignment vertical="center" wrapText="1"/>
    </xf>
    <xf numFmtId="0" fontId="27" fillId="0" borderId="0" xfId="0" applyFont="1" applyBorder="1" applyAlignment="1" applyProtection="1">
      <alignment horizontal="right" vertical="center"/>
    </xf>
    <xf numFmtId="0" fontId="35" fillId="0" borderId="0" xfId="67" applyFont="1" applyProtection="1">
      <alignment vertical="center"/>
    </xf>
    <xf numFmtId="0" fontId="27" fillId="0" borderId="0" xfId="67" applyFont="1" applyAlignment="1" applyProtection="1">
      <alignment horizontal="left" vertical="center" wrapText="1"/>
    </xf>
    <xf numFmtId="0" fontId="35" fillId="0" borderId="0" xfId="67" applyFont="1" applyAlignment="1" applyProtection="1">
      <alignment vertical="center"/>
    </xf>
    <xf numFmtId="0" fontId="35" fillId="0" borderId="0" xfId="67" applyFont="1" applyAlignment="1" applyProtection="1">
      <alignment horizontal="center" vertical="center"/>
    </xf>
    <xf numFmtId="0" fontId="35" fillId="0" borderId="0" xfId="67" applyFont="1" applyBorder="1" applyAlignment="1" applyProtection="1">
      <alignment horizontal="center" vertical="center"/>
    </xf>
    <xf numFmtId="0" fontId="35" fillId="0" borderId="0" xfId="67" applyFont="1" applyBorder="1" applyAlignment="1" applyProtection="1">
      <alignment horizontal="distributed" vertical="center"/>
    </xf>
    <xf numFmtId="0" fontId="27" fillId="0" borderId="0" xfId="0" applyFont="1" applyAlignment="1" applyProtection="1">
      <alignment horizontal="distributed" vertical="center"/>
    </xf>
    <xf numFmtId="0" fontId="27" fillId="0" borderId="0" xfId="67" applyFont="1" applyBorder="1" applyAlignment="1" applyProtection="1">
      <alignment horizontal="center" vertical="center"/>
    </xf>
    <xf numFmtId="0" fontId="19" fillId="0" borderId="0" xfId="0" applyFont="1" applyFill="1" applyAlignment="1" applyProtection="1">
      <alignment horizontal="left" vertical="center"/>
    </xf>
    <xf numFmtId="0" fontId="19" fillId="0" borderId="0" xfId="0" applyFont="1" applyFill="1" applyAlignment="1" applyProtection="1">
      <alignment horizontal="left" vertical="top"/>
    </xf>
    <xf numFmtId="0" fontId="19" fillId="3" borderId="6"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xf>
    <xf numFmtId="0" fontId="33" fillId="11" borderId="7" xfId="0" applyFont="1" applyFill="1" applyBorder="1" applyAlignment="1" applyProtection="1">
      <alignment horizontal="center" vertical="center"/>
    </xf>
    <xf numFmtId="0" fontId="19" fillId="0" borderId="12" xfId="0" applyFont="1" applyFill="1" applyBorder="1" applyAlignment="1" applyProtection="1">
      <alignment vertical="top" wrapText="1"/>
    </xf>
    <xf numFmtId="0" fontId="36" fillId="0" borderId="0" xfId="0" applyFont="1" applyFill="1" applyAlignment="1" applyProtection="1">
      <alignment horizontal="left" vertical="top"/>
    </xf>
    <xf numFmtId="0" fontId="28" fillId="0" borderId="0" xfId="0" applyFont="1" applyFill="1" applyAlignment="1" applyProtection="1">
      <alignment horizontal="left" vertical="top"/>
    </xf>
    <xf numFmtId="0" fontId="69" fillId="0" borderId="0" xfId="0" applyFont="1" applyFill="1" applyAlignment="1" applyProtection="1">
      <alignment horizontal="left" vertical="top" wrapText="1"/>
    </xf>
    <xf numFmtId="0" fontId="19" fillId="0" borderId="0" xfId="0" applyFont="1" applyFill="1" applyAlignment="1" applyProtection="1">
      <alignment horizontal="left" vertical="center" textRotation="255"/>
    </xf>
    <xf numFmtId="0" fontId="16" fillId="0" borderId="0" xfId="0" applyFont="1" applyAlignment="1" applyProtection="1">
      <alignment horizontal="center"/>
    </xf>
    <xf numFmtId="0" fontId="16" fillId="0" borderId="0" xfId="0" applyFont="1" applyBorder="1" applyProtection="1"/>
    <xf numFmtId="0" fontId="16" fillId="0" borderId="0" xfId="0" applyFont="1" applyFill="1" applyAlignment="1" applyProtection="1">
      <alignment horizontal="left"/>
    </xf>
    <xf numFmtId="49" fontId="80" fillId="9" borderId="7" xfId="0" applyNumberFormat="1" applyFont="1" applyFill="1" applyBorder="1" applyAlignment="1" applyProtection="1">
      <alignment vertical="center"/>
    </xf>
    <xf numFmtId="0" fontId="26" fillId="0" borderId="0" xfId="0" applyFont="1" applyFill="1" applyAlignment="1" applyProtection="1">
      <alignment horizontal="left" vertical="center"/>
    </xf>
    <xf numFmtId="0" fontId="27" fillId="0" borderId="0" xfId="0" applyFont="1" applyFill="1" applyAlignment="1" applyProtection="1">
      <alignment vertical="center"/>
      <protection locked="0"/>
    </xf>
    <xf numFmtId="0" fontId="26" fillId="0" borderId="9" xfId="0" applyFont="1" applyFill="1" applyBorder="1" applyAlignment="1" applyProtection="1">
      <alignment vertical="center" wrapText="1"/>
      <protection locked="0"/>
    </xf>
    <xf numFmtId="0" fontId="26" fillId="0" borderId="2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xf>
    <xf numFmtId="0" fontId="93" fillId="0" borderId="0" xfId="0" applyFont="1" applyFill="1" applyAlignment="1" applyProtection="1">
      <alignment vertical="center"/>
    </xf>
    <xf numFmtId="0" fontId="18" fillId="0" borderId="0" xfId="0" applyFont="1" applyFill="1" applyProtection="1"/>
    <xf numFmtId="58" fontId="19" fillId="0" borderId="20" xfId="0" applyNumberFormat="1" applyFont="1" applyFill="1" applyBorder="1" applyAlignment="1" applyProtection="1">
      <alignment horizontal="center" vertical="center" wrapText="1"/>
    </xf>
    <xf numFmtId="58" fontId="19" fillId="0" borderId="9" xfId="0" applyNumberFormat="1" applyFont="1" applyFill="1" applyBorder="1" applyAlignment="1" applyProtection="1">
      <alignment horizontal="center" vertical="center" wrapText="1"/>
    </xf>
    <xf numFmtId="58" fontId="19" fillId="0" borderId="0" xfId="0" applyNumberFormat="1" applyFont="1" applyFill="1" applyBorder="1" applyAlignment="1" applyProtection="1">
      <alignment horizontal="center" vertical="center" wrapText="1"/>
    </xf>
    <xf numFmtId="0" fontId="94" fillId="0" borderId="0" xfId="0" applyFont="1" applyFill="1" applyBorder="1" applyAlignment="1" applyProtection="1">
      <alignment horizontal="center" vertical="center"/>
    </xf>
    <xf numFmtId="0" fontId="16" fillId="0" borderId="0" xfId="2" applyFont="1" applyFill="1" applyBorder="1" applyAlignment="1" applyProtection="1">
      <alignment horizontal="center" vertical="center" wrapText="1"/>
    </xf>
    <xf numFmtId="0" fontId="16" fillId="0" borderId="0" xfId="2" applyFont="1" applyFill="1" applyBorder="1" applyAlignment="1" applyProtection="1">
      <alignment horizontal="left" vertical="center" wrapText="1"/>
    </xf>
    <xf numFmtId="0" fontId="88" fillId="0" borderId="36" xfId="66" applyFont="1" applyFill="1" applyBorder="1" applyAlignment="1" applyProtection="1">
      <alignment vertical="center"/>
    </xf>
    <xf numFmtId="0" fontId="19" fillId="0" borderId="15" xfId="68" applyFont="1" applyFill="1" applyBorder="1" applyAlignment="1" applyProtection="1">
      <alignment horizontal="left" vertical="center"/>
      <protection locked="0"/>
    </xf>
    <xf numFmtId="0" fontId="19" fillId="0" borderId="19" xfId="68" applyFont="1" applyFill="1" applyBorder="1" applyAlignment="1" applyProtection="1">
      <alignment horizontal="left" vertical="center"/>
      <protection locked="0"/>
    </xf>
    <xf numFmtId="0" fontId="95" fillId="0" borderId="0" xfId="66" applyFont="1" applyFill="1" applyBorder="1" applyAlignment="1" applyProtection="1">
      <alignment horizontal="left" vertical="center"/>
      <protection locked="0"/>
    </xf>
    <xf numFmtId="0" fontId="19" fillId="0" borderId="12" xfId="68" applyFont="1" applyFill="1" applyBorder="1" applyAlignment="1" applyProtection="1">
      <alignment horizontal="left" vertical="center"/>
      <protection locked="0"/>
    </xf>
    <xf numFmtId="0" fontId="19" fillId="0" borderId="22" xfId="68" applyFont="1" applyFill="1" applyBorder="1" applyAlignment="1" applyProtection="1">
      <alignment horizontal="left" vertical="center"/>
      <protection locked="0"/>
    </xf>
    <xf numFmtId="0" fontId="19" fillId="0" borderId="36" xfId="68" applyFont="1" applyFill="1" applyBorder="1" applyAlignment="1" applyProtection="1">
      <alignment horizontal="left" vertical="center"/>
      <protection locked="0"/>
    </xf>
    <xf numFmtId="0" fontId="19" fillId="0" borderId="11" xfId="68" applyFont="1" applyFill="1" applyBorder="1" applyAlignment="1" applyProtection="1">
      <alignment horizontal="left" vertical="center"/>
      <protection locked="0"/>
    </xf>
    <xf numFmtId="0" fontId="0" fillId="2" borderId="19" xfId="0" applyFont="1" applyFill="1" applyBorder="1" applyAlignment="1" applyProtection="1">
      <alignment vertical="center"/>
    </xf>
    <xf numFmtId="38" fontId="0" fillId="0" borderId="0" xfId="13" applyFont="1" applyFill="1" applyBorder="1" applyAlignment="1" applyProtection="1">
      <alignment vertical="center"/>
    </xf>
    <xf numFmtId="0" fontId="88" fillId="0"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49" fontId="85" fillId="9" borderId="7" xfId="0" applyNumberFormat="1" applyFont="1" applyFill="1" applyBorder="1" applyAlignment="1" applyProtection="1">
      <alignment horizontal="left" vertical="center"/>
    </xf>
    <xf numFmtId="0" fontId="80" fillId="9" borderId="7" xfId="0" applyFont="1" applyFill="1" applyBorder="1" applyAlignment="1" applyProtection="1">
      <alignment horizontal="left" vertical="center"/>
    </xf>
    <xf numFmtId="0" fontId="80" fillId="9" borderId="7" xfId="0" applyFont="1" applyFill="1" applyBorder="1" applyAlignment="1" applyProtection="1">
      <alignment vertical="center" wrapText="1"/>
    </xf>
    <xf numFmtId="0" fontId="83" fillId="9" borderId="7" xfId="0" applyFont="1" applyFill="1" applyBorder="1" applyAlignment="1" applyProtection="1">
      <alignment vertical="center"/>
    </xf>
    <xf numFmtId="0" fontId="82" fillId="9" borderId="7" xfId="0" applyFont="1" applyFill="1" applyBorder="1" applyAlignment="1" applyProtection="1">
      <alignment horizontal="left" vertical="center"/>
    </xf>
    <xf numFmtId="0" fontId="80" fillId="9" borderId="9" xfId="0" applyFont="1" applyFill="1" applyBorder="1" applyAlignment="1" applyProtection="1">
      <alignment horizontal="left" vertical="center"/>
    </xf>
    <xf numFmtId="0" fontId="76" fillId="9" borderId="7" xfId="0" applyFont="1" applyFill="1" applyBorder="1" applyAlignment="1" applyProtection="1">
      <alignment horizontal="left" vertical="center"/>
    </xf>
    <xf numFmtId="0" fontId="0" fillId="9" borderId="7" xfId="0" applyFill="1" applyBorder="1" applyProtection="1"/>
    <xf numFmtId="0" fontId="85" fillId="9" borderId="7" xfId="0" applyFont="1" applyFill="1" applyBorder="1" applyAlignment="1" applyProtection="1">
      <alignment horizontal="left" vertical="center"/>
    </xf>
    <xf numFmtId="0" fontId="82" fillId="9" borderId="7" xfId="0" applyFont="1" applyFill="1" applyBorder="1" applyAlignment="1" applyProtection="1">
      <alignment vertical="center" wrapText="1"/>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81" fillId="9" borderId="7" xfId="0" applyFont="1" applyFill="1" applyBorder="1" applyAlignment="1" applyProtection="1">
      <alignment vertical="center" wrapText="1"/>
    </xf>
    <xf numFmtId="180" fontId="0"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2" fontId="0" fillId="0" borderId="12" xfId="0" applyNumberFormat="1" applyFont="1" applyFill="1" applyBorder="1" applyAlignment="1" applyProtection="1">
      <alignment vertical="center"/>
    </xf>
    <xf numFmtId="0" fontId="85" fillId="9" borderId="7" xfId="0" applyFont="1" applyFill="1" applyBorder="1" applyAlignment="1" applyProtection="1">
      <alignment vertical="center"/>
    </xf>
    <xf numFmtId="0" fontId="0" fillId="9" borderId="0" xfId="0" applyFill="1" applyProtection="1"/>
    <xf numFmtId="0" fontId="83" fillId="9" borderId="7" xfId="0" applyFont="1" applyFill="1" applyBorder="1" applyAlignment="1" applyProtection="1">
      <alignment horizontal="left" vertical="center"/>
    </xf>
    <xf numFmtId="0" fontId="74" fillId="9" borderId="7" xfId="0" applyFont="1" applyFill="1" applyBorder="1" applyAlignment="1" applyProtection="1">
      <alignment horizontal="left" vertical="center"/>
    </xf>
    <xf numFmtId="0" fontId="87" fillId="9" borderId="7" xfId="0" applyFont="1" applyFill="1" applyBorder="1" applyAlignment="1" applyProtection="1">
      <alignment vertical="center"/>
    </xf>
    <xf numFmtId="0" fontId="75" fillId="9" borderId="7" xfId="0" applyFont="1" applyFill="1" applyBorder="1" applyAlignment="1" applyProtection="1">
      <alignment vertical="center"/>
    </xf>
    <xf numFmtId="0" fontId="79" fillId="9" borderId="7" xfId="0" applyFont="1" applyFill="1" applyBorder="1" applyAlignment="1" applyProtection="1">
      <alignment vertical="center"/>
    </xf>
    <xf numFmtId="38" fontId="0" fillId="0" borderId="15" xfId="13" applyFont="1" applyFill="1" applyBorder="1" applyAlignment="1" applyProtection="1">
      <alignment vertical="center"/>
    </xf>
    <xf numFmtId="38" fontId="0" fillId="0" borderId="36" xfId="13" applyFont="1" applyFill="1" applyBorder="1" applyAlignment="1" applyProtection="1">
      <alignment vertical="center"/>
    </xf>
    <xf numFmtId="38" fontId="0" fillId="0" borderId="11" xfId="13" applyFont="1" applyFill="1" applyBorder="1" applyAlignment="1" applyProtection="1">
      <alignment vertical="center"/>
    </xf>
    <xf numFmtId="0" fontId="68" fillId="9" borderId="7" xfId="0" applyFont="1" applyFill="1" applyBorder="1" applyAlignment="1" applyProtection="1">
      <alignment horizontal="left" vertical="center"/>
    </xf>
    <xf numFmtId="0" fontId="0" fillId="0" borderId="36" xfId="0" applyFont="1" applyFill="1" applyBorder="1" applyAlignment="1" applyProtection="1">
      <alignment vertical="center" wrapText="1"/>
    </xf>
    <xf numFmtId="0" fontId="0" fillId="8" borderId="9" xfId="0" applyFont="1" applyFill="1" applyBorder="1" applyAlignment="1" applyProtection="1">
      <alignment vertical="center" wrapText="1"/>
    </xf>
    <xf numFmtId="0" fontId="57" fillId="9" borderId="7" xfId="0" applyFont="1" applyFill="1" applyBorder="1" applyProtection="1"/>
    <xf numFmtId="0" fontId="82" fillId="9" borderId="7" xfId="0" applyFont="1" applyFill="1" applyBorder="1" applyProtection="1"/>
    <xf numFmtId="0" fontId="85" fillId="9" borderId="7" xfId="0" applyFont="1" applyFill="1" applyBorder="1" applyProtection="1"/>
    <xf numFmtId="0" fontId="3" fillId="0" borderId="0" xfId="68" applyProtection="1">
      <alignment vertical="center"/>
      <protection locked="0"/>
    </xf>
    <xf numFmtId="0" fontId="25" fillId="0" borderId="36" xfId="68" applyFont="1" applyBorder="1" applyProtection="1">
      <alignment vertical="center"/>
    </xf>
    <xf numFmtId="0" fontId="3" fillId="0" borderId="0" xfId="68" applyProtection="1">
      <alignment vertical="center"/>
    </xf>
    <xf numFmtId="188" fontId="0" fillId="0" borderId="0" xfId="0" applyNumberFormat="1" applyFont="1" applyProtection="1"/>
    <xf numFmtId="0" fontId="0" fillId="0" borderId="0" xfId="0" applyFont="1" applyBorder="1" applyProtection="1"/>
    <xf numFmtId="0" fontId="0" fillId="0" borderId="19" xfId="0" applyFont="1" applyBorder="1" applyProtection="1"/>
    <xf numFmtId="0" fontId="102" fillId="0" borderId="0" xfId="0" applyFont="1" applyAlignment="1" applyProtection="1">
      <alignment vertical="center"/>
    </xf>
    <xf numFmtId="0" fontId="102" fillId="0" borderId="0" xfId="0" applyFont="1" applyAlignment="1">
      <alignment vertical="center"/>
    </xf>
    <xf numFmtId="0" fontId="0" fillId="8" borderId="20" xfId="0" applyFont="1" applyFill="1" applyBorder="1" applyAlignment="1" applyProtection="1">
      <alignment horizontal="left" vertical="center" shrinkToFit="1"/>
    </xf>
    <xf numFmtId="0" fontId="0" fillId="8" borderId="20" xfId="0" applyFont="1" applyFill="1" applyBorder="1" applyAlignment="1" applyProtection="1">
      <alignment vertical="center" shrinkToFit="1"/>
    </xf>
    <xf numFmtId="0" fontId="0" fillId="8" borderId="9" xfId="0" applyFont="1" applyFill="1" applyBorder="1" applyAlignment="1" applyProtection="1">
      <alignment vertical="center" shrinkToFit="1"/>
    </xf>
    <xf numFmtId="0" fontId="76" fillId="15" borderId="10" xfId="0" applyFont="1" applyFill="1" applyBorder="1" applyAlignment="1" applyProtection="1">
      <alignment horizontal="center" vertical="center"/>
    </xf>
    <xf numFmtId="0" fontId="76" fillId="15" borderId="22" xfId="0" applyFont="1" applyFill="1" applyBorder="1" applyAlignment="1" applyProtection="1">
      <alignment horizontal="center" vertical="center"/>
    </xf>
    <xf numFmtId="0" fontId="77" fillId="15" borderId="1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15" fillId="0" borderId="15" xfId="0" applyFont="1" applyFill="1" applyBorder="1" applyAlignment="1" applyProtection="1">
      <alignment vertical="center"/>
    </xf>
    <xf numFmtId="0" fontId="26" fillId="3" borderId="0" xfId="0" applyFont="1" applyFill="1" applyAlignment="1" applyProtection="1">
      <alignment horizontal="center" vertical="center"/>
    </xf>
    <xf numFmtId="0" fontId="26" fillId="0" borderId="0" xfId="0" applyFont="1" applyAlignment="1" applyProtection="1">
      <alignment horizontal="center" vertical="center"/>
    </xf>
    <xf numFmtId="0" fontId="19" fillId="0" borderId="7" xfId="11" applyFont="1" applyFill="1" applyBorder="1" applyAlignment="1" applyProtection="1">
      <alignment horizontal="left" vertical="center"/>
    </xf>
    <xf numFmtId="0" fontId="43" fillId="0" borderId="0" xfId="0" applyFont="1" applyAlignment="1" applyProtection="1">
      <alignment vertical="center"/>
    </xf>
    <xf numFmtId="0" fontId="104" fillId="0" borderId="0" xfId="0" applyFont="1" applyFill="1" applyAlignment="1" applyProtection="1">
      <protection locked="0"/>
    </xf>
    <xf numFmtId="0" fontId="19" fillId="0" borderId="15" xfId="0" applyNumberFormat="1" applyFont="1" applyFill="1" applyBorder="1" applyAlignment="1" applyProtection="1">
      <alignment horizontal="left" vertical="center"/>
      <protection locked="0"/>
    </xf>
    <xf numFmtId="0" fontId="19" fillId="0" borderId="22" xfId="0" applyNumberFormat="1" applyFont="1" applyFill="1" applyBorder="1" applyAlignment="1" applyProtection="1">
      <alignment horizontal="left" vertical="center"/>
      <protection locked="0"/>
    </xf>
    <xf numFmtId="0" fontId="107" fillId="0" borderId="8" xfId="0" applyFont="1" applyBorder="1" applyAlignment="1">
      <alignment horizontal="center" vertical="center" wrapText="1"/>
    </xf>
    <xf numFmtId="0" fontId="107" fillId="0" borderId="21" xfId="0" applyFont="1" applyBorder="1" applyAlignment="1">
      <alignment vertical="center" wrapText="1"/>
    </xf>
    <xf numFmtId="0" fontId="108" fillId="0" borderId="60" xfId="0" applyFont="1" applyBorder="1" applyAlignment="1">
      <alignment vertical="center" wrapText="1"/>
    </xf>
    <xf numFmtId="0" fontId="108" fillId="0" borderId="33" xfId="0" applyFont="1" applyFill="1" applyBorder="1" applyAlignment="1" applyProtection="1">
      <alignment vertical="center" wrapText="1"/>
      <protection locked="0"/>
    </xf>
    <xf numFmtId="0" fontId="108" fillId="0" borderId="5" xfId="0" applyFont="1" applyFill="1" applyBorder="1" applyAlignment="1">
      <alignment vertical="center" wrapText="1"/>
    </xf>
    <xf numFmtId="0" fontId="108" fillId="0" borderId="33" xfId="0" applyFont="1" applyFill="1" applyBorder="1" applyAlignment="1">
      <alignment vertical="center" wrapText="1"/>
    </xf>
    <xf numFmtId="0" fontId="108" fillId="0" borderId="8" xfId="0" applyFont="1" applyFill="1" applyBorder="1" applyAlignment="1" applyProtection="1">
      <alignment vertical="center" wrapText="1"/>
      <protection locked="0"/>
    </xf>
    <xf numFmtId="0" fontId="108" fillId="0" borderId="8" xfId="0" applyFont="1" applyFill="1" applyBorder="1" applyAlignment="1">
      <alignment vertical="center" wrapText="1"/>
    </xf>
    <xf numFmtId="5" fontId="108" fillId="0" borderId="33" xfId="0" applyNumberFormat="1" applyFont="1" applyFill="1" applyBorder="1" applyAlignment="1">
      <alignment vertical="center" wrapText="1"/>
    </xf>
    <xf numFmtId="5" fontId="108" fillId="0" borderId="8" xfId="0" applyNumberFormat="1" applyFont="1" applyFill="1" applyBorder="1" applyAlignment="1">
      <alignment vertical="center" wrapText="1"/>
    </xf>
    <xf numFmtId="0" fontId="108" fillId="0" borderId="70" xfId="0" applyFont="1" applyFill="1" applyBorder="1" applyAlignment="1">
      <alignment vertical="center" wrapText="1"/>
    </xf>
    <xf numFmtId="0" fontId="108" fillId="0" borderId="0" xfId="0" applyFont="1" applyBorder="1" applyAlignment="1">
      <alignment vertical="center" wrapText="1"/>
    </xf>
    <xf numFmtId="0" fontId="108" fillId="6" borderId="40" xfId="0" applyFont="1" applyFill="1" applyBorder="1" applyAlignment="1">
      <alignment vertical="center" wrapText="1"/>
    </xf>
    <xf numFmtId="0" fontId="108" fillId="6" borderId="8" xfId="0" applyFont="1" applyFill="1" applyBorder="1" applyAlignment="1" applyProtection="1">
      <alignment vertical="center" wrapText="1"/>
      <protection locked="0"/>
    </xf>
    <xf numFmtId="0" fontId="108" fillId="6" borderId="8" xfId="0" applyFont="1" applyFill="1" applyBorder="1" applyAlignment="1">
      <alignment vertical="center" wrapText="1"/>
    </xf>
    <xf numFmtId="0" fontId="108" fillId="6" borderId="5" xfId="0" applyFont="1" applyFill="1" applyBorder="1" applyAlignment="1">
      <alignment vertical="center" wrapText="1"/>
    </xf>
    <xf numFmtId="0" fontId="108" fillId="6" borderId="70" xfId="0" applyFont="1" applyFill="1" applyBorder="1" applyAlignment="1">
      <alignment vertical="center" wrapText="1"/>
    </xf>
    <xf numFmtId="0" fontId="108" fillId="0" borderId="40" xfId="0" applyFont="1" applyFill="1" applyBorder="1" applyAlignment="1">
      <alignment vertical="center" wrapText="1"/>
    </xf>
    <xf numFmtId="0" fontId="108" fillId="0" borderId="21" xfId="0" applyFont="1" applyFill="1" applyBorder="1" applyAlignment="1">
      <alignment vertical="center" wrapText="1"/>
    </xf>
    <xf numFmtId="0" fontId="108" fillId="0" borderId="40" xfId="0" applyFont="1" applyFill="1" applyBorder="1" applyAlignment="1" applyProtection="1">
      <alignment vertical="center" wrapText="1"/>
      <protection locked="0"/>
    </xf>
    <xf numFmtId="0" fontId="110" fillId="3" borderId="0" xfId="0" applyFont="1" applyFill="1" applyAlignment="1">
      <alignment horizontal="left" vertical="center"/>
    </xf>
    <xf numFmtId="0" fontId="110" fillId="3" borderId="0" xfId="0" applyFont="1" applyFill="1" applyAlignment="1">
      <alignment horizontal="right" vertical="center"/>
    </xf>
    <xf numFmtId="0" fontId="110" fillId="3" borderId="185" xfId="0" applyFont="1" applyFill="1" applyBorder="1" applyAlignment="1">
      <alignment horizontal="left" vertical="center"/>
    </xf>
    <xf numFmtId="0" fontId="110" fillId="3" borderId="186" xfId="0" applyFont="1" applyFill="1" applyBorder="1" applyAlignment="1">
      <alignment horizontal="left" vertical="center"/>
    </xf>
    <xf numFmtId="0" fontId="110" fillId="3" borderId="186" xfId="0" applyFont="1" applyFill="1" applyBorder="1" applyAlignment="1">
      <alignment horizontal="right" vertical="center"/>
    </xf>
    <xf numFmtId="0" fontId="110" fillId="3" borderId="187" xfId="0" applyFont="1" applyFill="1" applyBorder="1" applyAlignment="1">
      <alignment horizontal="left" vertical="center"/>
    </xf>
    <xf numFmtId="0" fontId="110" fillId="3" borderId="188" xfId="0" applyFont="1" applyFill="1" applyBorder="1" applyAlignment="1">
      <alignment horizontal="left" vertical="center"/>
    </xf>
    <xf numFmtId="0" fontId="110" fillId="3" borderId="189" xfId="0" applyFont="1" applyFill="1" applyBorder="1" applyAlignment="1">
      <alignment horizontal="left" vertical="center"/>
    </xf>
    <xf numFmtId="0" fontId="110" fillId="3" borderId="0" xfId="0" applyFont="1" applyFill="1" applyBorder="1" applyAlignment="1">
      <alignment horizontal="left" vertical="center"/>
    </xf>
    <xf numFmtId="0" fontId="110" fillId="3" borderId="0" xfId="0" applyFont="1" applyFill="1" applyBorder="1" applyAlignment="1">
      <alignment horizontal="right" vertical="center"/>
    </xf>
    <xf numFmtId="0" fontId="110" fillId="27" borderId="0" xfId="0" applyFont="1" applyFill="1" applyBorder="1" applyAlignment="1">
      <alignment horizontal="left" vertical="center"/>
    </xf>
    <xf numFmtId="0" fontId="112" fillId="3" borderId="0" xfId="0" applyFont="1" applyFill="1" applyBorder="1" applyAlignment="1">
      <alignment horizontal="left" vertical="center"/>
    </xf>
    <xf numFmtId="0" fontId="113" fillId="3" borderId="0" xfId="0" applyFont="1" applyFill="1" applyBorder="1" applyAlignment="1">
      <alignment horizontal="left" vertical="center"/>
    </xf>
    <xf numFmtId="0" fontId="110" fillId="8" borderId="0" xfId="0" applyFont="1" applyFill="1" applyBorder="1" applyAlignment="1">
      <alignment horizontal="right" vertical="center"/>
    </xf>
    <xf numFmtId="0" fontId="115" fillId="3" borderId="0" xfId="0" applyFont="1" applyFill="1" applyAlignment="1">
      <alignment horizontal="left" vertical="center"/>
    </xf>
    <xf numFmtId="0" fontId="115" fillId="3" borderId="188" xfId="0" applyFont="1" applyFill="1" applyBorder="1" applyAlignment="1">
      <alignment horizontal="left" vertical="center"/>
    </xf>
    <xf numFmtId="0" fontId="115" fillId="3" borderId="0" xfId="0" applyFont="1" applyFill="1" applyBorder="1" applyAlignment="1">
      <alignment horizontal="left" vertical="center"/>
    </xf>
    <xf numFmtId="0" fontId="115" fillId="3" borderId="0" xfId="0" applyFont="1" applyFill="1" applyBorder="1" applyAlignment="1">
      <alignment horizontal="right" vertical="center"/>
    </xf>
    <xf numFmtId="0" fontId="115" fillId="3" borderId="189" xfId="0" applyFont="1" applyFill="1" applyBorder="1" applyAlignment="1">
      <alignment horizontal="left" vertical="center"/>
    </xf>
    <xf numFmtId="0" fontId="110" fillId="3" borderId="190" xfId="0" applyFont="1" applyFill="1" applyBorder="1" applyAlignment="1">
      <alignment horizontal="left" vertical="center"/>
    </xf>
    <xf numFmtId="0" fontId="110" fillId="3" borderId="191" xfId="0" applyFont="1" applyFill="1" applyBorder="1" applyAlignment="1">
      <alignment horizontal="left" vertical="center"/>
    </xf>
    <xf numFmtId="0" fontId="110" fillId="3" borderId="191" xfId="0" applyFont="1" applyFill="1" applyBorder="1" applyAlignment="1">
      <alignment horizontal="right" vertical="center"/>
    </xf>
    <xf numFmtId="0" fontId="110" fillId="3" borderId="192" xfId="0" applyFont="1" applyFill="1" applyBorder="1" applyAlignment="1">
      <alignment horizontal="left" vertical="center"/>
    </xf>
    <xf numFmtId="0" fontId="114" fillId="3" borderId="0" xfId="0" applyFont="1" applyFill="1" applyAlignment="1">
      <alignment horizontal="left" vertical="center"/>
    </xf>
    <xf numFmtId="0" fontId="114" fillId="3" borderId="186" xfId="0" applyFont="1" applyFill="1" applyBorder="1" applyAlignment="1">
      <alignment horizontal="left" vertical="center"/>
    </xf>
    <xf numFmtId="0" fontId="114" fillId="3" borderId="0" xfId="0" applyFont="1" applyFill="1" applyBorder="1" applyAlignment="1">
      <alignment horizontal="left" vertical="center"/>
    </xf>
    <xf numFmtId="0" fontId="114" fillId="3" borderId="191" xfId="0" applyFont="1" applyFill="1" applyBorder="1" applyAlignment="1">
      <alignment horizontal="left" vertical="center"/>
    </xf>
    <xf numFmtId="0" fontId="110" fillId="3" borderId="0" xfId="0" applyFont="1" applyFill="1" applyAlignment="1">
      <alignment horizontal="center" vertical="center" shrinkToFit="1"/>
    </xf>
    <xf numFmtId="0" fontId="110" fillId="3" borderId="186" xfId="0" applyFont="1" applyFill="1" applyBorder="1" applyAlignment="1">
      <alignment horizontal="center" vertical="center" shrinkToFit="1"/>
    </xf>
    <xf numFmtId="0" fontId="110" fillId="3" borderId="0" xfId="0" applyFont="1" applyFill="1" applyBorder="1" applyAlignment="1">
      <alignment horizontal="center" vertical="center" shrinkToFit="1"/>
    </xf>
    <xf numFmtId="0" fontId="114" fillId="3" borderId="0" xfId="0" applyFont="1" applyFill="1" applyBorder="1" applyAlignment="1">
      <alignment horizontal="center" vertical="center" shrinkToFit="1"/>
    </xf>
    <xf numFmtId="0" fontId="110" fillId="3" borderId="191" xfId="0" applyFont="1" applyFill="1" applyBorder="1" applyAlignment="1">
      <alignment horizontal="center" vertical="center" shrinkToFit="1"/>
    </xf>
    <xf numFmtId="0" fontId="110" fillId="29" borderId="203" xfId="0" applyFont="1" applyFill="1" applyBorder="1" applyAlignment="1">
      <alignment horizontal="center" vertical="center" shrinkToFit="1"/>
    </xf>
    <xf numFmtId="0" fontId="114" fillId="3" borderId="207" xfId="0" applyFont="1" applyFill="1" applyBorder="1" applyAlignment="1">
      <alignment horizontal="left" vertical="center"/>
    </xf>
    <xf numFmtId="0" fontId="114" fillId="3" borderId="208" xfId="0" applyFont="1" applyFill="1" applyBorder="1" applyAlignment="1">
      <alignment horizontal="left" vertical="center"/>
    </xf>
    <xf numFmtId="0" fontId="114" fillId="3" borderId="209" xfId="0" applyFont="1" applyFill="1" applyBorder="1" applyAlignment="1">
      <alignment horizontal="left" vertical="center"/>
    </xf>
    <xf numFmtId="0" fontId="110" fillId="3" borderId="206" xfId="0" applyFont="1" applyFill="1" applyBorder="1" applyAlignment="1">
      <alignment horizontal="center" vertical="center" shrinkToFit="1"/>
    </xf>
    <xf numFmtId="0" fontId="110" fillId="3" borderId="123" xfId="0" applyFont="1" applyFill="1" applyBorder="1" applyAlignment="1">
      <alignment horizontal="center" vertical="center" shrinkToFit="1"/>
    </xf>
    <xf numFmtId="0" fontId="110" fillId="28" borderId="0" xfId="0" applyFont="1" applyFill="1" applyAlignment="1">
      <alignment horizontal="left" vertical="center"/>
    </xf>
    <xf numFmtId="0" fontId="115" fillId="28" borderId="0" xfId="0" applyFont="1" applyFill="1" applyAlignment="1">
      <alignment horizontal="left" vertical="center"/>
    </xf>
    <xf numFmtId="0" fontId="112" fillId="30" borderId="0" xfId="0" applyFont="1" applyFill="1" applyBorder="1" applyAlignment="1">
      <alignment horizontal="left" vertical="center"/>
    </xf>
    <xf numFmtId="0" fontId="110" fillId="3" borderId="200" xfId="0" applyFont="1" applyFill="1" applyBorder="1" applyAlignment="1">
      <alignment horizontal="center" vertical="center" shrinkToFit="1"/>
    </xf>
    <xf numFmtId="0" fontId="110" fillId="28" borderId="0" xfId="0" applyFont="1" applyFill="1" applyAlignment="1">
      <alignment horizontal="right" vertical="center"/>
    </xf>
    <xf numFmtId="0" fontId="110" fillId="28" borderId="0" xfId="0" applyFont="1" applyFill="1" applyAlignment="1">
      <alignment horizontal="center" vertical="center" shrinkToFit="1"/>
    </xf>
    <xf numFmtId="0" fontId="114" fillId="28" borderId="0" xfId="0" applyFont="1" applyFill="1" applyAlignment="1">
      <alignment horizontal="left" vertical="center"/>
    </xf>
    <xf numFmtId="0" fontId="114" fillId="3" borderId="218" xfId="0" applyFont="1" applyFill="1" applyBorder="1" applyAlignment="1">
      <alignment horizontal="left" vertical="center"/>
    </xf>
    <xf numFmtId="0" fontId="110" fillId="3" borderId="0" xfId="0" applyFont="1" applyFill="1" applyAlignment="1">
      <alignment horizontal="left" vertical="center" shrinkToFit="1"/>
    </xf>
    <xf numFmtId="0" fontId="110" fillId="3" borderId="186" xfId="0" applyFont="1" applyFill="1" applyBorder="1" applyAlignment="1">
      <alignment horizontal="left" vertical="center" shrinkToFit="1"/>
    </xf>
    <xf numFmtId="0" fontId="110" fillId="3" borderId="0" xfId="0" applyFont="1" applyFill="1" applyBorder="1" applyAlignment="1">
      <alignment horizontal="left" vertical="center" shrinkToFit="1"/>
    </xf>
    <xf numFmtId="0" fontId="112" fillId="3" borderId="0" xfId="0" applyFont="1" applyFill="1" applyBorder="1" applyAlignment="1">
      <alignment horizontal="left" vertical="center" shrinkToFit="1"/>
    </xf>
    <xf numFmtId="0" fontId="115" fillId="0" borderId="213" xfId="0" applyFont="1" applyFill="1" applyBorder="1" applyAlignment="1" applyProtection="1">
      <alignment horizontal="left" vertical="center" shrinkToFit="1"/>
      <protection locked="0"/>
    </xf>
    <xf numFmtId="0" fontId="115" fillId="3" borderId="0" xfId="0" applyFont="1" applyFill="1" applyBorder="1" applyAlignment="1">
      <alignment horizontal="left" vertical="center" shrinkToFit="1"/>
    </xf>
    <xf numFmtId="0" fontId="110" fillId="3" borderId="191" xfId="0" applyFont="1" applyFill="1" applyBorder="1" applyAlignment="1">
      <alignment horizontal="left" vertical="center" shrinkToFit="1"/>
    </xf>
    <xf numFmtId="0" fontId="110" fillId="28" borderId="0" xfId="0" applyFont="1" applyFill="1" applyAlignment="1">
      <alignment horizontal="left" vertical="center" shrinkToFit="1"/>
    </xf>
    <xf numFmtId="0" fontId="118" fillId="28" borderId="0" xfId="0" applyFont="1" applyFill="1" applyAlignment="1">
      <alignment horizontal="left" vertical="center"/>
    </xf>
    <xf numFmtId="0" fontId="26" fillId="0" borderId="0" xfId="0" applyNumberFormat="1" applyFont="1" applyFill="1" applyAlignment="1" applyProtection="1">
      <alignment horizontal="right" vertical="center"/>
    </xf>
    <xf numFmtId="0" fontId="26" fillId="0" borderId="0" xfId="0" applyNumberFormat="1" applyFont="1" applyFill="1" applyAlignment="1" applyProtection="1">
      <alignment vertical="center"/>
    </xf>
    <xf numFmtId="0" fontId="25" fillId="0" borderId="0" xfId="0" applyNumberFormat="1" applyFont="1" applyFill="1" applyAlignment="1" applyProtection="1">
      <alignment vertical="center"/>
    </xf>
    <xf numFmtId="0" fontId="16" fillId="0" borderId="0" xfId="0" applyNumberFormat="1" applyFont="1" applyFill="1" applyProtection="1"/>
    <xf numFmtId="0" fontId="110" fillId="8" borderId="0" xfId="0" applyFont="1" applyFill="1" applyBorder="1" applyAlignment="1">
      <alignment horizontal="right" vertical="center"/>
    </xf>
    <xf numFmtId="0" fontId="110" fillId="29" borderId="203" xfId="0" applyFont="1" applyFill="1" applyBorder="1" applyAlignment="1">
      <alignment horizontal="center" vertical="center" shrinkToFit="1"/>
    </xf>
    <xf numFmtId="0" fontId="120" fillId="8" borderId="0" xfId="0" applyFont="1" applyFill="1" applyBorder="1" applyAlignment="1">
      <alignment horizontal="right" vertical="center" wrapText="1"/>
    </xf>
    <xf numFmtId="0" fontId="115" fillId="3" borderId="0" xfId="0" applyFont="1" applyFill="1" applyBorder="1" applyAlignment="1">
      <alignment horizontal="left" vertical="center"/>
    </xf>
    <xf numFmtId="0" fontId="122" fillId="3" borderId="0" xfId="0" applyFont="1" applyFill="1" applyBorder="1" applyAlignment="1">
      <alignment horizontal="left" vertical="center"/>
    </xf>
    <xf numFmtId="0" fontId="122" fillId="3" borderId="189" xfId="0" applyFont="1" applyFill="1" applyBorder="1" applyAlignment="1">
      <alignment horizontal="left" vertical="center"/>
    </xf>
    <xf numFmtId="0" fontId="122" fillId="3" borderId="0" xfId="0" applyFont="1" applyFill="1" applyAlignment="1">
      <alignment horizontal="left" vertical="center"/>
    </xf>
    <xf numFmtId="0" fontId="122" fillId="28" borderId="0" xfId="0" applyFont="1" applyFill="1" applyAlignment="1">
      <alignment horizontal="left" vertical="center"/>
    </xf>
    <xf numFmtId="0" fontId="110" fillId="8" borderId="0" xfId="0" applyFont="1" applyFill="1" applyBorder="1" applyAlignment="1">
      <alignment horizontal="right" vertical="center"/>
    </xf>
    <xf numFmtId="0" fontId="110" fillId="26" borderId="0" xfId="0" applyFont="1" applyFill="1" applyBorder="1" applyAlignment="1">
      <alignment horizontal="right" vertical="center"/>
    </xf>
    <xf numFmtId="0" fontId="123" fillId="28" borderId="0" xfId="0" applyFont="1" applyFill="1" applyAlignment="1">
      <alignment horizontal="left" vertical="top"/>
    </xf>
    <xf numFmtId="0" fontId="124" fillId="28" borderId="0" xfId="0" applyFont="1" applyFill="1" applyAlignment="1">
      <alignment horizontal="left" vertical="center"/>
    </xf>
    <xf numFmtId="0" fontId="125" fillId="28" borderId="0" xfId="0" applyFont="1" applyFill="1" applyAlignment="1">
      <alignment horizontal="left" vertical="center"/>
    </xf>
    <xf numFmtId="0" fontId="118" fillId="28" borderId="0" xfId="0" applyFont="1" applyFill="1" applyAlignment="1">
      <alignment horizontal="left" vertical="center" wrapText="1"/>
    </xf>
    <xf numFmtId="14" fontId="123" fillId="28" borderId="0" xfId="0" applyNumberFormat="1" applyFont="1" applyFill="1" applyAlignment="1">
      <alignment horizontal="left" vertical="top"/>
    </xf>
    <xf numFmtId="0" fontId="110" fillId="29" borderId="123" xfId="0" applyFont="1" applyFill="1" applyBorder="1" applyAlignment="1">
      <alignment horizontal="center" vertical="center" wrapText="1" shrinkToFit="1"/>
    </xf>
    <xf numFmtId="0" fontId="25" fillId="0" borderId="36" xfId="66" applyFont="1" applyFill="1" applyBorder="1" applyAlignment="1" applyProtection="1">
      <alignment vertical="center"/>
    </xf>
    <xf numFmtId="0" fontId="76" fillId="7" borderId="15" xfId="0" applyFont="1" applyFill="1" applyBorder="1" applyAlignment="1" applyProtection="1">
      <alignment horizontal="center" vertical="center"/>
    </xf>
    <xf numFmtId="0" fontId="76" fillId="7" borderId="12" xfId="0" applyFont="1" applyFill="1" applyBorder="1" applyAlignment="1" applyProtection="1">
      <alignment horizontal="center" vertical="center"/>
    </xf>
    <xf numFmtId="0" fontId="19" fillId="0" borderId="15"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9" fillId="0" borderId="12" xfId="0" applyNumberFormat="1" applyFont="1" applyFill="1" applyBorder="1" applyAlignment="1" applyProtection="1">
      <alignment vertical="center"/>
      <protection locked="0"/>
    </xf>
    <xf numFmtId="0" fontId="88" fillId="2" borderId="0" xfId="0" applyFont="1" applyFill="1" applyBorder="1" applyAlignment="1" applyProtection="1">
      <alignment horizontal="left" vertical="center"/>
    </xf>
    <xf numFmtId="0" fontId="88" fillId="2" borderId="0" xfId="0" applyFont="1" applyFill="1" applyBorder="1" applyAlignment="1" applyProtection="1">
      <alignment vertical="center"/>
    </xf>
    <xf numFmtId="0" fontId="50" fillId="2" borderId="0" xfId="0" applyFont="1" applyFill="1" applyBorder="1" applyAlignment="1" applyProtection="1">
      <alignment vertical="center" wrapText="1"/>
    </xf>
    <xf numFmtId="38" fontId="0" fillId="0" borderId="19" xfId="13" applyFont="1" applyFill="1" applyBorder="1" applyAlignment="1" applyProtection="1">
      <alignment vertical="center"/>
    </xf>
    <xf numFmtId="38" fontId="88" fillId="0" borderId="19" xfId="13" applyFont="1" applyFill="1" applyBorder="1" applyAlignment="1" applyProtection="1"/>
    <xf numFmtId="0" fontId="88" fillId="2" borderId="29" xfId="0" applyFont="1" applyFill="1" applyBorder="1" applyAlignment="1" applyProtection="1">
      <alignment horizontal="left"/>
    </xf>
    <xf numFmtId="0" fontId="88" fillId="2" borderId="15" xfId="0" applyFont="1" applyFill="1" applyBorder="1" applyAlignment="1" applyProtection="1">
      <alignment horizontal="left"/>
    </xf>
    <xf numFmtId="0" fontId="88" fillId="0" borderId="15" xfId="0" applyFont="1" applyBorder="1" applyAlignment="1" applyProtection="1"/>
    <xf numFmtId="0" fontId="88" fillId="2" borderId="15" xfId="0" applyFont="1" applyFill="1" applyBorder="1" applyAlignment="1" applyProtection="1"/>
    <xf numFmtId="38" fontId="0" fillId="0" borderId="18" xfId="13" applyFont="1" applyFill="1" applyBorder="1" applyAlignment="1" applyProtection="1">
      <alignment vertical="center"/>
    </xf>
    <xf numFmtId="0" fontId="0" fillId="0" borderId="19" xfId="0" applyFont="1" applyFill="1" applyBorder="1" applyAlignment="1" applyProtection="1">
      <alignment vertical="center"/>
    </xf>
    <xf numFmtId="0" fontId="0" fillId="0" borderId="6" xfId="0" applyFont="1" applyFill="1" applyBorder="1" applyAlignment="1" applyProtection="1">
      <alignment vertical="center"/>
    </xf>
    <xf numFmtId="0" fontId="88" fillId="0" borderId="15" xfId="0" applyFont="1" applyFill="1" applyBorder="1" applyAlignment="1" applyProtection="1">
      <alignment vertical="center"/>
    </xf>
    <xf numFmtId="0" fontId="0" fillId="0" borderId="84" xfId="0" applyFont="1" applyFill="1" applyBorder="1" applyAlignment="1" applyProtection="1">
      <alignment vertical="center"/>
    </xf>
    <xf numFmtId="180" fontId="0" fillId="0" borderId="233" xfId="0" applyNumberFormat="1" applyFont="1" applyFill="1" applyBorder="1" applyAlignment="1" applyProtection="1">
      <alignment vertical="center"/>
    </xf>
    <xf numFmtId="0" fontId="0" fillId="0" borderId="233" xfId="0" applyFont="1" applyFill="1" applyBorder="1" applyAlignment="1" applyProtection="1">
      <alignment vertical="center"/>
    </xf>
    <xf numFmtId="0" fontId="0" fillId="0" borderId="232" xfId="0" applyFont="1" applyFill="1" applyBorder="1" applyAlignment="1" applyProtection="1">
      <alignment vertical="center"/>
    </xf>
    <xf numFmtId="38" fontId="0" fillId="0" borderId="234" xfId="13" applyFont="1" applyFill="1" applyBorder="1" applyAlignment="1" applyProtection="1">
      <alignment vertical="center"/>
    </xf>
    <xf numFmtId="38" fontId="0" fillId="0" borderId="83" xfId="13" applyFont="1" applyFill="1" applyBorder="1" applyAlignment="1" applyProtection="1">
      <alignment vertical="center"/>
    </xf>
    <xf numFmtId="0" fontId="0" fillId="0" borderId="231" xfId="0" applyFont="1" applyFill="1" applyBorder="1" applyAlignment="1" applyProtection="1">
      <alignment vertical="center"/>
    </xf>
    <xf numFmtId="180" fontId="0" fillId="0" borderId="232" xfId="0" applyNumberFormat="1" applyFont="1" applyFill="1" applyBorder="1" applyAlignment="1" applyProtection="1">
      <alignment vertical="center"/>
    </xf>
    <xf numFmtId="0" fontId="116" fillId="29" borderId="123" xfId="0" applyFont="1" applyFill="1" applyBorder="1" applyAlignment="1">
      <alignment horizontal="center" vertical="center" wrapText="1" shrinkToFit="1"/>
    </xf>
    <xf numFmtId="0" fontId="114" fillId="3" borderId="207" xfId="0" applyFont="1" applyFill="1" applyBorder="1" applyAlignment="1">
      <alignment horizontal="left" vertical="center" wrapText="1"/>
    </xf>
    <xf numFmtId="0" fontId="131" fillId="0" borderId="0" xfId="0" applyFont="1" applyFill="1" applyProtection="1"/>
    <xf numFmtId="0" fontId="110" fillId="31" borderId="193" xfId="0" applyNumberFormat="1" applyFont="1" applyFill="1" applyBorder="1" applyAlignment="1" applyProtection="1">
      <alignment horizontal="left" vertical="center" shrinkToFit="1"/>
      <protection locked="0"/>
    </xf>
    <xf numFmtId="182" fontId="110" fillId="31" borderId="193" xfId="0" applyNumberFormat="1" applyFont="1" applyFill="1" applyBorder="1" applyAlignment="1" applyProtection="1">
      <alignment horizontal="left" vertical="center" shrinkToFit="1"/>
      <protection locked="0"/>
    </xf>
    <xf numFmtId="0" fontId="110" fillId="31" borderId="201" xfId="0" applyNumberFormat="1" applyFont="1" applyFill="1" applyBorder="1" applyAlignment="1" applyProtection="1">
      <alignment horizontal="left" vertical="center" shrinkToFit="1"/>
      <protection locked="0"/>
    </xf>
    <xf numFmtId="49" fontId="110" fillId="31" borderId="201" xfId="0" applyNumberFormat="1" applyFont="1" applyFill="1" applyBorder="1" applyAlignment="1" applyProtection="1">
      <alignment horizontal="left" vertical="center" shrinkToFit="1"/>
      <protection locked="0"/>
    </xf>
    <xf numFmtId="0" fontId="115" fillId="31" borderId="201" xfId="0" applyNumberFormat="1" applyFont="1" applyFill="1" applyBorder="1" applyAlignment="1" applyProtection="1">
      <alignment horizontal="left" vertical="center" shrinkToFit="1"/>
      <protection locked="0"/>
    </xf>
    <xf numFmtId="0" fontId="110" fillId="31" borderId="217" xfId="0" applyNumberFormat="1" applyFont="1" applyFill="1" applyBorder="1" applyAlignment="1" applyProtection="1">
      <alignment horizontal="left" vertical="center" shrinkToFit="1"/>
      <protection locked="0"/>
    </xf>
    <xf numFmtId="190" fontId="110" fillId="31" borderId="201" xfId="0" applyNumberFormat="1" applyFont="1" applyFill="1" applyBorder="1" applyAlignment="1" applyProtection="1">
      <alignment horizontal="right" vertical="center" shrinkToFit="1"/>
      <protection locked="0"/>
    </xf>
    <xf numFmtId="189" fontId="110" fillId="31" borderId="201" xfId="0" applyNumberFormat="1" applyFont="1" applyFill="1" applyBorder="1" applyAlignment="1" applyProtection="1">
      <alignment horizontal="right" vertical="center" shrinkToFit="1"/>
      <protection locked="0"/>
    </xf>
    <xf numFmtId="0" fontId="110" fillId="31" borderId="201" xfId="0" applyNumberFormat="1" applyFont="1" applyFill="1" applyBorder="1" applyAlignment="1" applyProtection="1">
      <alignment horizontal="left" vertical="center" wrapText="1" shrinkToFit="1"/>
      <protection locked="0"/>
    </xf>
    <xf numFmtId="191" fontId="110" fillId="31" borderId="193" xfId="0" applyNumberFormat="1" applyFont="1" applyFill="1" applyBorder="1" applyAlignment="1" applyProtection="1">
      <alignment horizontal="right" vertical="center" shrinkToFit="1"/>
      <protection locked="0"/>
    </xf>
    <xf numFmtId="191" fontId="110" fillId="31" borderId="193" xfId="13" applyNumberFormat="1" applyFont="1" applyFill="1" applyBorder="1" applyAlignment="1" applyProtection="1">
      <alignment horizontal="right" vertical="center" shrinkToFit="1"/>
      <protection locked="0"/>
    </xf>
    <xf numFmtId="10" fontId="110" fillId="31" borderId="201" xfId="0" applyNumberFormat="1" applyFont="1" applyFill="1" applyBorder="1" applyAlignment="1" applyProtection="1">
      <alignment horizontal="left" vertical="center" shrinkToFit="1"/>
      <protection locked="0"/>
    </xf>
    <xf numFmtId="0" fontId="138" fillId="0" borderId="0" xfId="0" applyFont="1" applyAlignment="1" applyProtection="1">
      <alignment horizontal="center"/>
    </xf>
    <xf numFmtId="0" fontId="138" fillId="0" borderId="0" xfId="0" applyFont="1" applyAlignment="1" applyProtection="1">
      <alignment horizontal="center" wrapText="1"/>
    </xf>
    <xf numFmtId="0" fontId="138" fillId="0" borderId="0" xfId="0" applyFont="1" applyAlignment="1">
      <alignment horizontal="center" shrinkToFit="1"/>
    </xf>
    <xf numFmtId="0" fontId="138" fillId="0" borderId="150" xfId="0" applyFont="1" applyBorder="1" applyAlignment="1">
      <alignment horizontal="center" shrinkToFit="1"/>
    </xf>
    <xf numFmtId="0" fontId="138" fillId="0" borderId="195" xfId="0" applyFont="1" applyBorder="1" applyAlignment="1">
      <alignment horizontal="center" shrinkToFit="1"/>
    </xf>
    <xf numFmtId="0" fontId="138" fillId="0" borderId="194" xfId="0" applyFont="1" applyBorder="1" applyAlignment="1">
      <alignment horizontal="center" shrinkToFit="1"/>
    </xf>
    <xf numFmtId="0" fontId="138" fillId="0" borderId="211" xfId="0" applyFont="1" applyBorder="1" applyAlignment="1">
      <alignment horizontal="center" shrinkToFit="1"/>
    </xf>
    <xf numFmtId="0" fontId="138" fillId="0" borderId="0" xfId="0" applyFont="1" applyBorder="1" applyAlignment="1">
      <alignment horizontal="center" shrinkToFit="1"/>
    </xf>
    <xf numFmtId="189" fontId="138" fillId="0" borderId="60" xfId="0" applyNumberFormat="1" applyFont="1" applyBorder="1" applyAlignment="1">
      <alignment horizontal="center" shrinkToFit="1"/>
    </xf>
    <xf numFmtId="0" fontId="138" fillId="0" borderId="155" xfId="0" applyFont="1" applyBorder="1" applyAlignment="1">
      <alignment horizontal="center" shrinkToFit="1"/>
    </xf>
    <xf numFmtId="0" fontId="138" fillId="0" borderId="197" xfId="0" applyFont="1" applyBorder="1" applyAlignment="1">
      <alignment horizontal="center" shrinkToFit="1"/>
    </xf>
    <xf numFmtId="0" fontId="138" fillId="0" borderId="170" xfId="0" applyFont="1" applyBorder="1" applyAlignment="1">
      <alignment horizontal="center" shrinkToFit="1"/>
    </xf>
    <xf numFmtId="0" fontId="138" fillId="0" borderId="196" xfId="0" applyFont="1" applyBorder="1" applyAlignment="1">
      <alignment horizontal="center" shrinkToFit="1"/>
    </xf>
    <xf numFmtId="0" fontId="138" fillId="0" borderId="60" xfId="0" applyFont="1" applyBorder="1" applyAlignment="1">
      <alignment horizontal="center" shrinkToFit="1"/>
    </xf>
    <xf numFmtId="0" fontId="138" fillId="0" borderId="54" xfId="0" applyFont="1" applyBorder="1" applyAlignment="1">
      <alignment horizontal="center" shrinkToFit="1"/>
    </xf>
    <xf numFmtId="0" fontId="138" fillId="0" borderId="212" xfId="0" applyFont="1" applyBorder="1" applyAlignment="1">
      <alignment horizontal="center" shrinkToFit="1"/>
    </xf>
    <xf numFmtId="189" fontId="138" fillId="0" borderId="155" xfId="0" applyNumberFormat="1" applyFont="1" applyBorder="1" applyAlignment="1">
      <alignment horizontal="center" shrinkToFit="1"/>
    </xf>
    <xf numFmtId="189" fontId="138" fillId="0" borderId="170" xfId="0" applyNumberFormat="1" applyFont="1" applyBorder="1" applyAlignment="1">
      <alignment horizontal="center" shrinkToFit="1"/>
    </xf>
    <xf numFmtId="0" fontId="138" fillId="0" borderId="0" xfId="0" applyFont="1" applyFill="1" applyBorder="1" applyAlignment="1" applyProtection="1">
      <alignment horizontal="center"/>
    </xf>
    <xf numFmtId="0" fontId="132" fillId="0" borderId="0" xfId="0" applyFont="1" applyFill="1" applyBorder="1" applyAlignment="1" applyProtection="1">
      <alignment vertical="center"/>
      <protection locked="0"/>
    </xf>
    <xf numFmtId="0" fontId="133" fillId="0" borderId="0" xfId="0" applyFont="1" applyFill="1" applyBorder="1" applyAlignment="1" applyProtection="1">
      <alignment horizontal="left" vertical="center"/>
      <protection locked="0"/>
    </xf>
    <xf numFmtId="0" fontId="133" fillId="0" borderId="0" xfId="0" applyFont="1" applyFill="1" applyBorder="1" applyAlignment="1" applyProtection="1">
      <alignment vertical="center"/>
      <protection locked="0"/>
    </xf>
    <xf numFmtId="0" fontId="134" fillId="0" borderId="0" xfId="0" applyFont="1" applyFill="1" applyBorder="1" applyAlignment="1">
      <alignment vertical="center"/>
    </xf>
    <xf numFmtId="0" fontId="135" fillId="0" borderId="0" xfId="0" applyFont="1" applyFill="1" applyBorder="1"/>
    <xf numFmtId="0" fontId="136" fillId="0" borderId="0" xfId="0" applyFont="1" applyFill="1" applyBorder="1" applyAlignment="1" applyProtection="1">
      <alignment vertical="center"/>
      <protection locked="0"/>
    </xf>
    <xf numFmtId="0" fontId="136" fillId="0" borderId="0" xfId="0" applyFont="1" applyFill="1" applyBorder="1" applyAlignment="1">
      <alignment vertical="center"/>
    </xf>
    <xf numFmtId="0" fontId="134" fillId="0" borderId="0" xfId="0" applyFont="1" applyFill="1" applyBorder="1"/>
    <xf numFmtId="0" fontId="135" fillId="0" borderId="0" xfId="0" applyFont="1" applyFill="1" applyBorder="1" applyAlignment="1" applyProtection="1">
      <alignment horizontal="left" vertical="center"/>
      <protection locked="0"/>
    </xf>
    <xf numFmtId="0" fontId="110" fillId="29" borderId="199" xfId="0" applyFont="1" applyFill="1" applyBorder="1" applyAlignment="1">
      <alignment horizontal="center" vertical="center" shrinkToFit="1"/>
    </xf>
    <xf numFmtId="0" fontId="110" fillId="8" borderId="0" xfId="0" applyFont="1" applyFill="1" applyBorder="1" applyAlignment="1">
      <alignment horizontal="right" vertical="center"/>
    </xf>
    <xf numFmtId="0" fontId="110" fillId="29" borderId="203" xfId="0" applyFont="1" applyFill="1" applyBorder="1" applyAlignment="1">
      <alignment horizontal="center" vertical="center" shrinkToFit="1"/>
    </xf>
    <xf numFmtId="0" fontId="110" fillId="26" borderId="0" xfId="0" applyFont="1" applyFill="1" applyBorder="1" applyAlignment="1">
      <alignment horizontal="right" vertical="center"/>
    </xf>
    <xf numFmtId="0" fontId="110" fillId="29" borderId="123" xfId="0" applyFont="1" applyFill="1" applyBorder="1" applyAlignment="1">
      <alignment horizontal="center" vertical="center" shrinkToFit="1"/>
    </xf>
    <xf numFmtId="0" fontId="115" fillId="8" borderId="0" xfId="0" applyFont="1" applyFill="1" applyBorder="1" applyAlignment="1">
      <alignment horizontal="right" vertical="center"/>
    </xf>
    <xf numFmtId="0" fontId="115" fillId="26" borderId="0" xfId="0" applyFont="1" applyFill="1" applyBorder="1" applyAlignment="1">
      <alignment horizontal="right" vertical="center"/>
    </xf>
    <xf numFmtId="0" fontId="110" fillId="8" borderId="0" xfId="0" applyFont="1" applyFill="1" applyBorder="1" applyAlignment="1">
      <alignment vertical="center"/>
    </xf>
    <xf numFmtId="0" fontId="110" fillId="26" borderId="0" xfId="0" applyFont="1" applyFill="1" applyBorder="1" applyAlignment="1">
      <alignment vertical="center"/>
    </xf>
    <xf numFmtId="0" fontId="110" fillId="29" borderId="203" xfId="0" applyFont="1" applyFill="1" applyBorder="1" applyAlignment="1">
      <alignment horizontal="center" vertical="center" shrinkToFit="1"/>
    </xf>
    <xf numFmtId="0" fontId="110" fillId="29" borderId="123" xfId="0" applyFont="1" applyFill="1" applyBorder="1" applyAlignment="1">
      <alignment horizontal="center" vertical="center" shrinkToFit="1"/>
    </xf>
    <xf numFmtId="191" fontId="110" fillId="31" borderId="237" xfId="0" applyNumberFormat="1" applyFont="1" applyFill="1" applyBorder="1" applyAlignment="1" applyProtection="1">
      <alignment horizontal="right" vertical="center" shrinkToFit="1"/>
      <protection locked="0"/>
    </xf>
    <xf numFmtId="0" fontId="115" fillId="3" borderId="214" xfId="0" applyFont="1" applyFill="1" applyBorder="1" applyAlignment="1">
      <alignment horizontal="left" vertical="center"/>
    </xf>
    <xf numFmtId="191" fontId="110" fillId="31" borderId="217" xfId="0" applyNumberFormat="1" applyFont="1" applyFill="1" applyBorder="1" applyAlignment="1" applyProtection="1">
      <alignment horizontal="right" vertical="center" shrinkToFit="1"/>
      <protection locked="0"/>
    </xf>
    <xf numFmtId="191" fontId="110" fillId="31" borderId="201" xfId="13" applyNumberFormat="1" applyFont="1" applyFill="1" applyBorder="1" applyAlignment="1" applyProtection="1">
      <alignment horizontal="right" vertical="center" shrinkToFit="1"/>
      <protection locked="0"/>
    </xf>
    <xf numFmtId="0" fontId="110" fillId="8" borderId="214" xfId="0" applyFont="1" applyFill="1" applyBorder="1" applyAlignment="1">
      <alignment vertical="center"/>
    </xf>
    <xf numFmtId="0" fontId="110" fillId="26" borderId="214" xfId="0" applyFont="1" applyFill="1" applyBorder="1" applyAlignment="1">
      <alignment vertical="center"/>
    </xf>
    <xf numFmtId="0" fontId="110" fillId="29" borderId="240" xfId="0" applyFont="1" applyFill="1" applyBorder="1" applyAlignment="1">
      <alignment horizontal="center" vertical="center" shrinkToFit="1"/>
    </xf>
    <xf numFmtId="0" fontId="140" fillId="0" borderId="0" xfId="0" applyFont="1" applyAlignment="1" applyProtection="1">
      <alignment horizontal="left" vertical="center"/>
    </xf>
    <xf numFmtId="0" fontId="71" fillId="0" borderId="5" xfId="11" applyFont="1" applyFill="1" applyBorder="1" applyAlignment="1" applyProtection="1">
      <alignment horizontal="center" vertical="center" wrapText="1"/>
      <protection locked="0"/>
    </xf>
    <xf numFmtId="189" fontId="110" fillId="31" borderId="201" xfId="0" applyNumberFormat="1" applyFont="1" applyFill="1" applyBorder="1" applyAlignment="1" applyProtection="1">
      <alignment horizontal="left" vertical="center" shrinkToFit="1"/>
      <protection locked="0"/>
    </xf>
    <xf numFmtId="49" fontId="110" fillId="31" borderId="193" xfId="0" applyNumberFormat="1" applyFont="1" applyFill="1" applyBorder="1" applyAlignment="1" applyProtection="1">
      <alignment horizontal="left" vertical="center" wrapText="1" shrinkToFit="1"/>
      <protection locked="0"/>
    </xf>
    <xf numFmtId="0" fontId="117" fillId="28" borderId="0" xfId="0" applyFont="1" applyFill="1" applyBorder="1" applyAlignment="1">
      <alignment horizontal="center" vertical="center" shrinkToFit="1"/>
    </xf>
    <xf numFmtId="0" fontId="110" fillId="28" borderId="0" xfId="0" applyFont="1" applyFill="1" applyBorder="1" applyAlignment="1">
      <alignment horizontal="left" vertical="center"/>
    </xf>
    <xf numFmtId="0" fontId="114" fillId="28" borderId="0" xfId="0" applyFont="1" applyFill="1" applyBorder="1" applyAlignment="1">
      <alignment horizontal="left" vertical="center"/>
    </xf>
    <xf numFmtId="0" fontId="113" fillId="28" borderId="0" xfId="0" applyFont="1" applyFill="1" applyBorder="1" applyAlignment="1">
      <alignment horizontal="left" vertical="center"/>
    </xf>
    <xf numFmtId="0" fontId="138" fillId="0" borderId="0" xfId="0" applyFont="1" applyAlignment="1">
      <alignment horizontal="center" wrapText="1" shrinkToFit="1"/>
    </xf>
    <xf numFmtId="0" fontId="110" fillId="28" borderId="0" xfId="0" applyFont="1" applyFill="1" applyBorder="1" applyAlignment="1">
      <alignment horizontal="center" vertical="center" shrinkToFit="1"/>
    </xf>
    <xf numFmtId="0" fontId="19" fillId="0" borderId="196" xfId="11" applyFont="1" applyFill="1" applyBorder="1" applyAlignment="1" applyProtection="1">
      <alignment vertical="center" textRotation="255" wrapText="1"/>
    </xf>
    <xf numFmtId="0" fontId="19" fillId="0" borderId="7" xfId="0" applyFont="1" applyFill="1" applyBorder="1" applyAlignment="1" applyProtection="1">
      <alignment horizontal="center" vertical="center" shrinkToFit="1"/>
      <protection locked="0"/>
    </xf>
    <xf numFmtId="186" fontId="19" fillId="0" borderId="7" xfId="0" applyNumberFormat="1" applyFont="1" applyFill="1" applyBorder="1" applyAlignment="1" applyProtection="1">
      <alignment horizontal="center" vertical="center" shrinkToFit="1"/>
      <protection locked="0"/>
    </xf>
    <xf numFmtId="0" fontId="71" fillId="0" borderId="155" xfId="11" applyFont="1" applyFill="1" applyBorder="1" applyAlignment="1" applyProtection="1">
      <alignment horizontal="center" vertical="center" textRotation="255" wrapText="1"/>
      <protection locked="0"/>
    </xf>
    <xf numFmtId="0" fontId="19" fillId="0" borderId="249" xfId="11" applyFont="1" applyFill="1" applyBorder="1" applyAlignment="1" applyProtection="1">
      <alignment horizontal="center" vertical="center"/>
    </xf>
    <xf numFmtId="49" fontId="19" fillId="0" borderId="9" xfId="11" applyNumberFormat="1" applyFont="1" applyFill="1" applyBorder="1" applyAlignment="1" applyProtection="1">
      <alignment horizontal="left" vertical="center" wrapText="1"/>
    </xf>
    <xf numFmtId="0" fontId="19" fillId="3" borderId="26" xfId="11" applyFont="1" applyFill="1" applyBorder="1" applyAlignment="1" applyProtection="1">
      <alignment horizontal="center" vertical="center" wrapText="1"/>
    </xf>
    <xf numFmtId="0" fontId="19" fillId="0" borderId="250" xfId="11" applyFont="1" applyFill="1" applyBorder="1" applyAlignment="1" applyProtection="1">
      <alignment horizontal="left" vertical="center" wrapText="1"/>
    </xf>
    <xf numFmtId="0" fontId="110" fillId="2" borderId="0" xfId="0" applyFont="1" applyFill="1" applyBorder="1" applyAlignment="1" applyProtection="1">
      <alignment vertical="center"/>
    </xf>
    <xf numFmtId="38" fontId="110" fillId="29" borderId="9" xfId="13" applyFont="1" applyFill="1" applyBorder="1" applyAlignment="1" applyProtection="1">
      <alignment vertical="center" wrapText="1"/>
    </xf>
    <xf numFmtId="38" fontId="110" fillId="29" borderId="9" xfId="13" applyFont="1" applyFill="1" applyBorder="1" applyAlignment="1" applyProtection="1">
      <alignment vertical="center"/>
    </xf>
    <xf numFmtId="0" fontId="110" fillId="29" borderId="9" xfId="0" applyFont="1" applyFill="1" applyBorder="1" applyAlignment="1" applyProtection="1">
      <alignment vertical="center" wrapText="1"/>
    </xf>
    <xf numFmtId="0" fontId="110" fillId="0" borderId="0" xfId="0" applyFont="1" applyProtection="1"/>
    <xf numFmtId="38" fontId="110" fillId="0" borderId="172" xfId="13" applyFont="1" applyFill="1" applyBorder="1" applyAlignment="1" applyProtection="1">
      <alignment horizontal="center" vertical="center"/>
    </xf>
    <xf numFmtId="0" fontId="110" fillId="0" borderId="172" xfId="0" applyFont="1" applyFill="1" applyBorder="1" applyAlignment="1" applyProtection="1">
      <alignment horizontal="center" vertical="center" wrapText="1"/>
    </xf>
    <xf numFmtId="0" fontId="110" fillId="0" borderId="182" xfId="0" applyFont="1" applyFill="1" applyBorder="1" applyAlignment="1" applyProtection="1">
      <alignment horizontal="center" vertical="center"/>
    </xf>
    <xf numFmtId="38" fontId="110" fillId="0" borderId="182" xfId="13" applyFont="1" applyFill="1" applyBorder="1" applyAlignment="1" applyProtection="1">
      <alignment horizontal="center" vertical="center"/>
    </xf>
    <xf numFmtId="38" fontId="110" fillId="0" borderId="80" xfId="13" applyFont="1" applyFill="1" applyBorder="1" applyAlignment="1" applyProtection="1">
      <alignment horizontal="center" vertical="center"/>
    </xf>
    <xf numFmtId="0" fontId="110" fillId="0" borderId="80" xfId="0" applyFont="1" applyFill="1" applyBorder="1" applyAlignment="1" applyProtection="1">
      <alignment horizontal="center" vertical="center"/>
    </xf>
    <xf numFmtId="0" fontId="110" fillId="29" borderId="77" xfId="0" applyFont="1" applyFill="1" applyBorder="1" applyAlignment="1" applyProtection="1">
      <alignment horizontal="center" vertical="center" shrinkToFit="1"/>
    </xf>
    <xf numFmtId="0" fontId="110" fillId="0" borderId="0" xfId="0" applyFont="1" applyFill="1" applyProtection="1"/>
    <xf numFmtId="0" fontId="114" fillId="0" borderId="29" xfId="0" applyFont="1" applyFill="1" applyBorder="1" applyAlignment="1" applyProtection="1">
      <alignment vertical="center" shrinkToFit="1"/>
      <protection locked="0"/>
    </xf>
    <xf numFmtId="0" fontId="114" fillId="0" borderId="20" xfId="0" applyFont="1" applyFill="1" applyBorder="1" applyAlignment="1" applyProtection="1">
      <alignment vertical="center" shrinkToFit="1"/>
      <protection locked="0"/>
    </xf>
    <xf numFmtId="0" fontId="114" fillId="8" borderId="95" xfId="0" applyFont="1" applyFill="1" applyBorder="1" applyAlignment="1" applyProtection="1">
      <alignment vertical="center" shrinkToFit="1"/>
    </xf>
    <xf numFmtId="0" fontId="110" fillId="29" borderId="20" xfId="0" applyFont="1" applyFill="1" applyBorder="1" applyAlignment="1" applyProtection="1">
      <alignment horizontal="left" vertical="center" shrinkToFit="1"/>
    </xf>
    <xf numFmtId="0" fontId="110" fillId="29" borderId="20" xfId="0" applyFont="1" applyFill="1" applyBorder="1" applyAlignment="1" applyProtection="1">
      <alignment vertical="center" shrinkToFit="1"/>
    </xf>
    <xf numFmtId="0" fontId="110" fillId="29" borderId="9" xfId="0" applyFont="1" applyFill="1" applyBorder="1" applyAlignment="1" applyProtection="1">
      <alignment vertical="center" shrinkToFit="1"/>
    </xf>
    <xf numFmtId="0" fontId="110" fillId="32" borderId="0" xfId="0" applyFont="1" applyFill="1" applyProtection="1"/>
    <xf numFmtId="0" fontId="146" fillId="32" borderId="0" xfId="0" applyFont="1" applyFill="1" applyBorder="1" applyAlignment="1" applyProtection="1">
      <alignment vertical="center"/>
    </xf>
    <xf numFmtId="0" fontId="146" fillId="32" borderId="0" xfId="0" applyFont="1" applyFill="1" applyProtection="1"/>
    <xf numFmtId="0" fontId="146" fillId="0" borderId="0" xfId="0" applyFont="1" applyFill="1" applyProtection="1"/>
    <xf numFmtId="189" fontId="138" fillId="0" borderId="211" xfId="0" applyNumberFormat="1" applyFont="1" applyBorder="1" applyAlignment="1">
      <alignment horizontal="center" shrinkToFit="1"/>
    </xf>
    <xf numFmtId="0" fontId="138" fillId="0" borderId="266" xfId="0" applyFont="1" applyBorder="1" applyAlignment="1">
      <alignment horizontal="center" shrinkToFit="1"/>
    </xf>
    <xf numFmtId="0" fontId="138" fillId="0" borderId="265" xfId="0" applyFont="1" applyBorder="1" applyAlignment="1">
      <alignment horizontal="center" shrinkToFit="1"/>
    </xf>
    <xf numFmtId="0" fontId="138" fillId="0" borderId="267" xfId="0" applyFont="1" applyBorder="1" applyAlignment="1">
      <alignment horizontal="center" shrinkToFit="1"/>
    </xf>
    <xf numFmtId="0" fontId="19" fillId="0" borderId="36" xfId="0" applyNumberFormat="1" applyFont="1" applyFill="1" applyBorder="1" applyAlignment="1" applyProtection="1">
      <alignment horizontal="left" vertical="center"/>
      <protection locked="0"/>
    </xf>
    <xf numFmtId="0" fontId="19" fillId="0" borderId="11" xfId="0" applyNumberFormat="1" applyFont="1" applyFill="1" applyBorder="1" applyAlignment="1" applyProtection="1">
      <alignment horizontal="left" vertical="center"/>
      <protection locked="0"/>
    </xf>
    <xf numFmtId="0" fontId="19" fillId="0" borderId="0" xfId="0" applyNumberFormat="1" applyFont="1" applyFill="1" applyBorder="1" applyAlignment="1" applyProtection="1">
      <alignment horizontal="left" vertical="center"/>
      <protection locked="0"/>
    </xf>
    <xf numFmtId="0" fontId="19" fillId="0" borderId="12" xfId="0" applyNumberFormat="1" applyFont="1" applyFill="1" applyBorder="1" applyAlignment="1" applyProtection="1">
      <alignment horizontal="left" vertical="center"/>
      <protection locked="0"/>
    </xf>
    <xf numFmtId="0" fontId="19" fillId="0" borderId="249" xfId="0" applyFont="1" applyFill="1" applyBorder="1" applyAlignment="1" applyProtection="1">
      <alignment horizontal="center" vertical="center"/>
    </xf>
    <xf numFmtId="0" fontId="27" fillId="0" borderId="146" xfId="0" applyFont="1" applyFill="1" applyBorder="1" applyAlignment="1" applyProtection="1">
      <alignment vertical="center" wrapText="1"/>
    </xf>
    <xf numFmtId="0" fontId="33" fillId="0" borderId="57" xfId="11" applyFont="1" applyFill="1" applyBorder="1" applyAlignment="1" applyProtection="1">
      <alignment horizontal="left" vertical="center" wrapText="1"/>
    </xf>
    <xf numFmtId="0" fontId="33" fillId="11" borderId="104" xfId="11" applyFont="1" applyFill="1" applyBorder="1" applyAlignment="1" applyProtection="1">
      <alignment horizontal="center" vertical="center" wrapText="1"/>
    </xf>
    <xf numFmtId="0" fontId="19" fillId="0" borderId="7" xfId="11" applyFont="1" applyFill="1" applyBorder="1" applyAlignment="1" applyProtection="1">
      <alignment horizontal="center" vertical="center" shrinkToFit="1"/>
    </xf>
    <xf numFmtId="0" fontId="19" fillId="0" borderId="30" xfId="11" applyFont="1" applyFill="1" applyBorder="1" applyAlignment="1" applyProtection="1">
      <alignment horizontal="center" vertical="center" wrapText="1"/>
    </xf>
    <xf numFmtId="0" fontId="33" fillId="11" borderId="57" xfId="11" applyFont="1" applyFill="1" applyBorder="1" applyAlignment="1" applyProtection="1">
      <alignment horizontal="center" vertical="center" wrapText="1"/>
    </xf>
    <xf numFmtId="0" fontId="19" fillId="0" borderId="7" xfId="5"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71" fillId="0" borderId="155" xfId="0" applyFont="1" applyFill="1" applyBorder="1" applyAlignment="1" applyProtection="1">
      <alignment horizontal="center" vertical="center"/>
      <protection locked="0"/>
    </xf>
    <xf numFmtId="0" fontId="64" fillId="0" borderId="59" xfId="11" applyFont="1" applyFill="1" applyBorder="1" applyAlignment="1" applyProtection="1">
      <alignment vertical="center" wrapText="1"/>
    </xf>
    <xf numFmtId="0" fontId="19" fillId="0" borderId="32" xfId="11" applyFont="1" applyFill="1" applyBorder="1" applyAlignment="1" applyProtection="1">
      <alignment vertical="center" wrapText="1"/>
    </xf>
    <xf numFmtId="0" fontId="27" fillId="24" borderId="126" xfId="0" applyFont="1" applyFill="1" applyBorder="1" applyAlignment="1" applyProtection="1">
      <alignment vertical="top" wrapText="1" readingOrder="1"/>
    </xf>
    <xf numFmtId="0" fontId="27" fillId="24" borderId="128" xfId="0" applyFont="1" applyFill="1" applyBorder="1" applyAlignment="1" applyProtection="1">
      <alignment vertical="top" wrapText="1" readingOrder="1"/>
    </xf>
    <xf numFmtId="0" fontId="27" fillId="24" borderId="136" xfId="0" applyFont="1" applyFill="1" applyBorder="1" applyAlignment="1" applyProtection="1">
      <alignment vertical="top" wrapText="1" readingOrder="1"/>
    </xf>
    <xf numFmtId="0" fontId="110" fillId="8" borderId="0" xfId="0" applyFont="1" applyFill="1" applyBorder="1" applyAlignment="1">
      <alignment vertical="center" wrapText="1"/>
    </xf>
    <xf numFmtId="0" fontId="110" fillId="29" borderId="123" xfId="0" applyFont="1" applyFill="1" applyBorder="1" applyAlignment="1">
      <alignment horizontal="center" vertical="center" shrinkToFit="1"/>
    </xf>
    <xf numFmtId="0" fontId="110" fillId="29" borderId="203" xfId="0" applyFont="1" applyFill="1" applyBorder="1" applyAlignment="1">
      <alignment horizontal="center" vertical="center" shrinkToFit="1"/>
    </xf>
    <xf numFmtId="0" fontId="110" fillId="8" borderId="0" xfId="0" applyFont="1" applyFill="1" applyBorder="1" applyAlignment="1">
      <alignment horizontal="right" vertical="center"/>
    </xf>
    <xf numFmtId="0" fontId="110" fillId="26" borderId="0" xfId="0" applyFont="1" applyFill="1" applyBorder="1" applyAlignment="1">
      <alignment horizontal="right" vertical="center"/>
    </xf>
    <xf numFmtId="0" fontId="110" fillId="8" borderId="214" xfId="0" applyFont="1" applyFill="1" applyBorder="1" applyAlignment="1">
      <alignment horizontal="right" vertical="center"/>
    </xf>
    <xf numFmtId="0" fontId="115" fillId="8" borderId="0" xfId="0" applyFont="1" applyFill="1" applyBorder="1" applyAlignment="1">
      <alignment horizontal="right" vertical="center"/>
    </xf>
    <xf numFmtId="0" fontId="110" fillId="26" borderId="214" xfId="0" applyFont="1" applyFill="1" applyBorder="1" applyAlignment="1">
      <alignment horizontal="right" vertical="center"/>
    </xf>
    <xf numFmtId="0" fontId="115" fillId="26" borderId="0" xfId="0" applyFont="1" applyFill="1" applyBorder="1" applyAlignment="1">
      <alignment horizontal="right" vertical="center"/>
    </xf>
    <xf numFmtId="0" fontId="19" fillId="0" borderId="0" xfId="68" applyFont="1" applyFill="1" applyBorder="1" applyAlignment="1" applyProtection="1">
      <alignment horizontal="left" vertical="center"/>
      <protection locked="0"/>
    </xf>
    <xf numFmtId="0" fontId="110" fillId="29" borderId="272" xfId="0" applyFont="1" applyFill="1" applyBorder="1" applyAlignment="1">
      <alignment horizontal="center" vertical="center" shrinkToFit="1"/>
    </xf>
    <xf numFmtId="0" fontId="0" fillId="2" borderId="3" xfId="0" applyFont="1" applyFill="1" applyBorder="1" applyAlignment="1" applyProtection="1">
      <alignment vertical="center"/>
    </xf>
    <xf numFmtId="0" fontId="0" fillId="0" borderId="10" xfId="0" applyBorder="1"/>
    <xf numFmtId="0" fontId="115" fillId="8" borderId="270" xfId="0" applyFont="1" applyFill="1" applyBorder="1" applyAlignment="1">
      <alignment horizontal="right" vertical="center"/>
    </xf>
    <xf numFmtId="0" fontId="115" fillId="26" borderId="270" xfId="0" applyFont="1" applyFill="1" applyBorder="1" applyAlignment="1">
      <alignment horizontal="right" vertical="center"/>
    </xf>
    <xf numFmtId="0" fontId="115" fillId="8" borderId="239" xfId="0" applyFont="1" applyFill="1" applyBorder="1" applyAlignment="1">
      <alignment horizontal="right" vertical="center"/>
    </xf>
    <xf numFmtId="0" fontId="115" fillId="26" borderId="239" xfId="0" applyFont="1" applyFill="1" applyBorder="1" applyAlignment="1">
      <alignment horizontal="right" vertical="center"/>
    </xf>
    <xf numFmtId="0" fontId="115" fillId="8" borderId="214" xfId="0" applyFont="1" applyFill="1" applyBorder="1" applyAlignment="1">
      <alignment horizontal="right" vertical="center"/>
    </xf>
    <xf numFmtId="0" fontId="115" fillId="26" borderId="214" xfId="0" applyFont="1" applyFill="1" applyBorder="1" applyAlignment="1">
      <alignment horizontal="right" vertical="center"/>
    </xf>
    <xf numFmtId="0" fontId="110" fillId="8" borderId="239" xfId="0" applyFont="1" applyFill="1" applyBorder="1" applyAlignment="1">
      <alignment vertical="center"/>
    </xf>
    <xf numFmtId="0" fontId="110" fillId="26" borderId="239" xfId="0" applyFont="1" applyFill="1" applyBorder="1" applyAlignment="1">
      <alignment vertical="center"/>
    </xf>
    <xf numFmtId="0" fontId="149" fillId="7" borderId="4" xfId="0" applyFont="1" applyFill="1" applyBorder="1" applyAlignment="1" applyProtection="1">
      <alignment horizontal="center" vertical="center"/>
      <protection locked="0"/>
    </xf>
    <xf numFmtId="0" fontId="149" fillId="7" borderId="10" xfId="0" applyFont="1" applyFill="1" applyBorder="1" applyAlignment="1" applyProtection="1">
      <alignment horizontal="center" vertical="center"/>
      <protection locked="0"/>
    </xf>
    <xf numFmtId="0" fontId="150" fillId="9" borderId="7" xfId="0" applyFont="1" applyFill="1" applyBorder="1" applyAlignment="1" applyProtection="1">
      <alignment horizontal="left" vertical="center"/>
      <protection locked="0"/>
    </xf>
    <xf numFmtId="0" fontId="151" fillId="9" borderId="7" xfId="0" applyFont="1" applyFill="1" applyBorder="1" applyAlignment="1" applyProtection="1">
      <alignment horizontal="left" vertical="center"/>
      <protection locked="0"/>
    </xf>
    <xf numFmtId="0" fontId="150" fillId="9" borderId="7" xfId="0" applyFont="1" applyFill="1" applyBorder="1" applyAlignment="1" applyProtection="1">
      <alignment vertical="center"/>
      <protection locked="0"/>
    </xf>
    <xf numFmtId="0" fontId="152" fillId="9" borderId="7" xfId="0" applyFont="1" applyFill="1" applyBorder="1" applyAlignment="1" applyProtection="1">
      <alignment vertical="center"/>
      <protection locked="0"/>
    </xf>
    <xf numFmtId="0" fontId="150" fillId="9" borderId="7" xfId="0" applyFont="1" applyFill="1" applyBorder="1" applyAlignment="1" applyProtection="1">
      <alignment vertical="center"/>
    </xf>
    <xf numFmtId="0" fontId="151" fillId="9" borderId="7" xfId="0" applyFont="1" applyFill="1" applyBorder="1" applyAlignment="1" applyProtection="1">
      <alignment vertical="center"/>
      <protection locked="0"/>
    </xf>
    <xf numFmtId="0" fontId="149" fillId="9" borderId="7" xfId="0" applyFont="1" applyFill="1" applyBorder="1" applyAlignment="1" applyProtection="1">
      <alignment horizontal="left" vertical="center"/>
      <protection locked="0"/>
    </xf>
    <xf numFmtId="0" fontId="154" fillId="9" borderId="7" xfId="0" applyFont="1" applyFill="1" applyBorder="1" applyAlignment="1" applyProtection="1">
      <alignment horizontal="left" vertical="center"/>
      <protection locked="0"/>
    </xf>
    <xf numFmtId="0" fontId="155" fillId="9" borderId="0" xfId="0" applyFont="1" applyFill="1" applyAlignment="1" applyProtection="1">
      <alignment horizontal="center"/>
    </xf>
    <xf numFmtId="0" fontId="156" fillId="9" borderId="7" xfId="0" applyFont="1" applyFill="1" applyBorder="1" applyAlignment="1" applyProtection="1">
      <alignment vertical="center"/>
    </xf>
    <xf numFmtId="0" fontId="149" fillId="9" borderId="7" xfId="0" applyFont="1" applyFill="1" applyBorder="1" applyAlignment="1">
      <alignment vertical="center"/>
    </xf>
    <xf numFmtId="0" fontId="149" fillId="13" borderId="7" xfId="0" applyFont="1" applyFill="1" applyBorder="1" applyAlignment="1" applyProtection="1">
      <alignment horizontal="center" vertical="center"/>
      <protection locked="0"/>
    </xf>
    <xf numFmtId="0" fontId="155" fillId="9" borderId="7" xfId="0" applyFont="1" applyFill="1" applyBorder="1" applyAlignment="1" applyProtection="1">
      <alignment horizontal="center"/>
    </xf>
    <xf numFmtId="0" fontId="152" fillId="9" borderId="7" xfId="0" applyFont="1" applyFill="1" applyBorder="1" applyAlignment="1" applyProtection="1">
      <alignment horizontal="left" vertical="center"/>
      <protection locked="0"/>
    </xf>
    <xf numFmtId="0" fontId="156" fillId="9" borderId="7" xfId="0" applyFont="1" applyFill="1" applyBorder="1" applyAlignment="1" applyProtection="1">
      <alignment vertical="center"/>
      <protection locked="0"/>
    </xf>
    <xf numFmtId="0" fontId="154" fillId="9" borderId="7" xfId="0" applyFont="1" applyFill="1" applyBorder="1" applyAlignment="1">
      <alignment vertical="center"/>
    </xf>
    <xf numFmtId="0" fontId="149" fillId="9" borderId="7" xfId="0" applyFont="1" applyFill="1" applyBorder="1" applyAlignment="1" applyProtection="1">
      <alignment horizontal="center" vertical="center"/>
    </xf>
    <xf numFmtId="0" fontId="149" fillId="25" borderId="7" xfId="0" applyFont="1" applyFill="1" applyBorder="1" applyAlignment="1" applyProtection="1">
      <alignment horizontal="center" vertical="center"/>
      <protection locked="0"/>
    </xf>
    <xf numFmtId="0" fontId="149" fillId="9" borderId="7" xfId="0" applyFont="1" applyFill="1" applyBorder="1" applyAlignment="1" applyProtection="1">
      <alignment horizontal="center" vertical="center"/>
      <protection locked="0"/>
    </xf>
    <xf numFmtId="0" fontId="152" fillId="9" borderId="7" xfId="0" applyFont="1" applyFill="1" applyBorder="1" applyAlignment="1" applyProtection="1">
      <alignment horizontal="center" vertical="center"/>
      <protection locked="0"/>
    </xf>
    <xf numFmtId="0" fontId="150" fillId="9" borderId="7" xfId="0" applyFont="1" applyFill="1" applyBorder="1" applyAlignment="1" applyProtection="1">
      <alignment horizontal="center" vertical="center"/>
      <protection locked="0"/>
    </xf>
    <xf numFmtId="0" fontId="149" fillId="7" borderId="7" xfId="0" applyFont="1" applyFill="1" applyBorder="1" applyAlignment="1" applyProtection="1">
      <alignment horizontal="center" vertical="center"/>
      <protection locked="0"/>
    </xf>
    <xf numFmtId="0" fontId="150" fillId="9" borderId="7" xfId="0" applyFont="1" applyFill="1" applyBorder="1" applyAlignment="1" applyProtection="1"/>
    <xf numFmtId="0" fontId="154" fillId="9" borderId="7" xfId="0" applyFont="1" applyFill="1" applyBorder="1" applyAlignment="1"/>
    <xf numFmtId="0" fontId="149" fillId="9" borderId="7" xfId="0" applyFont="1" applyFill="1" applyBorder="1" applyAlignment="1"/>
    <xf numFmtId="0" fontId="157" fillId="9" borderId="7" xfId="0" applyFont="1" applyFill="1" applyBorder="1" applyAlignment="1"/>
    <xf numFmtId="0" fontId="151" fillId="9" borderId="7" xfId="0" applyFont="1" applyFill="1" applyBorder="1" applyAlignment="1"/>
    <xf numFmtId="0" fontId="138" fillId="0" borderId="195" xfId="0" applyFont="1" applyBorder="1" applyAlignment="1" applyProtection="1">
      <alignment horizontal="center" shrinkToFit="1"/>
    </xf>
    <xf numFmtId="14" fontId="138" fillId="0" borderId="195" xfId="0" applyNumberFormat="1" applyFont="1" applyBorder="1" applyAlignment="1" applyProtection="1">
      <alignment horizontal="center" shrinkToFit="1"/>
    </xf>
    <xf numFmtId="0" fontId="138" fillId="0" borderId="0" xfId="0" applyFont="1" applyAlignment="1" applyProtection="1">
      <alignment horizontal="center" shrinkToFit="1"/>
    </xf>
    <xf numFmtId="0" fontId="138" fillId="0" borderId="9" xfId="0" applyFont="1" applyBorder="1" applyAlignment="1" applyProtection="1">
      <alignment horizontal="center" shrinkToFit="1"/>
    </xf>
    <xf numFmtId="0" fontId="138" fillId="0" borderId="155" xfId="0" applyFont="1" applyBorder="1" applyAlignment="1" applyProtection="1">
      <alignment horizontal="center" shrinkToFit="1"/>
    </xf>
    <xf numFmtId="0" fontId="138" fillId="0" borderId="170" xfId="0" applyFont="1" applyBorder="1" applyAlignment="1" applyProtection="1">
      <alignment horizontal="center" shrinkToFit="1"/>
    </xf>
    <xf numFmtId="14" fontId="138" fillId="0" borderId="155" xfId="0" applyNumberFormat="1" applyFont="1" applyBorder="1" applyAlignment="1" applyProtection="1">
      <alignment horizontal="center" shrinkToFit="1"/>
    </xf>
    <xf numFmtId="0" fontId="138" fillId="0" borderId="7" xfId="0" applyFont="1" applyBorder="1" applyAlignment="1" applyProtection="1">
      <alignment horizontal="center" shrinkToFit="1"/>
    </xf>
    <xf numFmtId="0" fontId="138" fillId="0" borderId="170" xfId="0" applyFont="1" applyFill="1" applyBorder="1" applyAlignment="1" applyProtection="1">
      <alignment horizontal="center" shrinkToFit="1"/>
    </xf>
    <xf numFmtId="0" fontId="138" fillId="0" borderId="0" xfId="0" applyFont="1" applyFill="1" applyBorder="1" applyAlignment="1" applyProtection="1">
      <alignment horizontal="center" shrinkToFit="1"/>
    </xf>
    <xf numFmtId="14" fontId="138" fillId="0" borderId="170" xfId="0" applyNumberFormat="1" applyFont="1" applyBorder="1" applyAlignment="1" applyProtection="1">
      <alignment horizontal="center" shrinkToFit="1"/>
    </xf>
    <xf numFmtId="14" fontId="138" fillId="0" borderId="170" xfId="0" applyNumberFormat="1" applyFont="1" applyFill="1" applyBorder="1" applyAlignment="1" applyProtection="1">
      <alignment horizontal="center" shrinkToFit="1"/>
    </xf>
    <xf numFmtId="0" fontId="138" fillId="0" borderId="0" xfId="0" applyFont="1" applyBorder="1" applyAlignment="1" applyProtection="1">
      <alignment horizontal="center" shrinkToFit="1"/>
    </xf>
    <xf numFmtId="0" fontId="138" fillId="0" borderId="19" xfId="0" applyFont="1" applyBorder="1" applyAlignment="1" applyProtection="1">
      <alignment horizontal="center" shrinkToFit="1"/>
    </xf>
    <xf numFmtId="0" fontId="149" fillId="14" borderId="7" xfId="0" applyFont="1" applyFill="1" applyBorder="1" applyAlignment="1" applyProtection="1">
      <alignment horizontal="center" vertical="center"/>
      <protection locked="0"/>
    </xf>
    <xf numFmtId="0" fontId="155" fillId="0" borderId="0" xfId="0" applyFont="1" applyAlignment="1">
      <alignment horizontal="center" wrapText="1" shrinkToFit="1"/>
    </xf>
    <xf numFmtId="0" fontId="155" fillId="9" borderId="0" xfId="0" applyFont="1" applyFill="1" applyAlignment="1" applyProtection="1">
      <alignment horizontal="left"/>
    </xf>
    <xf numFmtId="0" fontId="109" fillId="28" borderId="0" xfId="0" applyFont="1" applyFill="1" applyBorder="1" applyAlignment="1">
      <alignment horizontal="left" vertical="center"/>
    </xf>
    <xf numFmtId="0" fontId="161" fillId="0" borderId="19" xfId="0" applyNumberFormat="1" applyFont="1" applyFill="1" applyBorder="1" applyAlignment="1" applyProtection="1">
      <alignment horizontal="center" vertical="center"/>
      <protection locked="0"/>
    </xf>
    <xf numFmtId="0" fontId="161" fillId="0" borderId="6" xfId="0" applyNumberFormat="1" applyFont="1" applyFill="1" applyBorder="1" applyAlignment="1" applyProtection="1">
      <alignment horizontal="center" vertical="center"/>
      <protection locked="0"/>
    </xf>
    <xf numFmtId="0" fontId="110" fillId="29" borderId="203" xfId="0" applyFont="1" applyFill="1" applyBorder="1" applyAlignment="1">
      <alignment horizontal="center" vertical="center" shrinkToFit="1"/>
    </xf>
    <xf numFmtId="0" fontId="134" fillId="31" borderId="201" xfId="0" applyNumberFormat="1" applyFont="1" applyFill="1" applyBorder="1" applyAlignment="1" applyProtection="1">
      <alignment horizontal="left" vertical="center" shrinkToFit="1"/>
      <protection locked="0"/>
    </xf>
    <xf numFmtId="0" fontId="162" fillId="0" borderId="0" xfId="68" applyFont="1" applyProtection="1">
      <alignment vertical="center"/>
    </xf>
    <xf numFmtId="0" fontId="160" fillId="0" borderId="18" xfId="0" applyNumberFormat="1" applyFont="1" applyFill="1" applyBorder="1" applyAlignment="1" applyProtection="1">
      <alignment horizontal="center" vertical="center"/>
      <protection locked="0"/>
    </xf>
    <xf numFmtId="0" fontId="160" fillId="0" borderId="19" xfId="0" applyNumberFormat="1" applyFont="1" applyFill="1" applyBorder="1" applyAlignment="1" applyProtection="1">
      <alignment horizontal="center" vertical="center"/>
      <protection locked="0"/>
    </xf>
    <xf numFmtId="0" fontId="160" fillId="0" borderId="15" xfId="0" applyNumberFormat="1" applyFont="1" applyFill="1" applyBorder="1" applyAlignment="1" applyProtection="1">
      <alignment horizontal="center" vertical="center"/>
      <protection locked="0"/>
    </xf>
    <xf numFmtId="0" fontId="160" fillId="0" borderId="0" xfId="0" applyNumberFormat="1" applyFont="1" applyFill="1" applyBorder="1" applyAlignment="1" applyProtection="1">
      <alignment horizontal="center" vertical="center"/>
      <protection locked="0"/>
    </xf>
    <xf numFmtId="0" fontId="161" fillId="0" borderId="0" xfId="0" applyNumberFormat="1" applyFont="1" applyFill="1" applyBorder="1" applyAlignment="1" applyProtection="1">
      <alignment horizontal="center" vertical="center"/>
      <protection locked="0"/>
    </xf>
    <xf numFmtId="0" fontId="161" fillId="0" borderId="12" xfId="0" applyNumberFormat="1" applyFont="1" applyFill="1" applyBorder="1" applyAlignment="1" applyProtection="1">
      <alignment horizontal="center" vertical="center"/>
      <protection locked="0"/>
    </xf>
    <xf numFmtId="0" fontId="122" fillId="28" borderId="0" xfId="0" applyFont="1" applyFill="1" applyBorder="1" applyAlignment="1">
      <alignment horizontal="left" vertical="top" wrapText="1"/>
    </xf>
    <xf numFmtId="0" fontId="122" fillId="28" borderId="0" xfId="0" applyFont="1" applyFill="1" applyBorder="1" applyAlignment="1">
      <alignment horizontal="left" vertical="top"/>
    </xf>
    <xf numFmtId="0" fontId="110" fillId="0" borderId="0" xfId="0" applyFont="1" applyFill="1" applyAlignment="1">
      <alignment horizontal="left" vertical="center"/>
    </xf>
    <xf numFmtId="0" fontId="124" fillId="0" borderId="0" xfId="0" applyFont="1" applyFill="1" applyAlignment="1">
      <alignment horizontal="left" vertical="center"/>
    </xf>
    <xf numFmtId="0" fontId="112" fillId="28" borderId="0" xfId="0" applyFont="1" applyFill="1" applyBorder="1" applyAlignment="1">
      <alignment horizontal="left" vertical="center"/>
    </xf>
    <xf numFmtId="0" fontId="114" fillId="28" borderId="0" xfId="0" applyFont="1" applyFill="1" applyBorder="1" applyAlignment="1">
      <alignment horizontal="center" vertical="center" shrinkToFit="1"/>
    </xf>
    <xf numFmtId="0" fontId="112" fillId="28" borderId="0" xfId="0" applyFont="1" applyFill="1" applyBorder="1" applyAlignment="1">
      <alignment horizontal="left" vertical="center" shrinkToFit="1"/>
    </xf>
    <xf numFmtId="0" fontId="110" fillId="28" borderId="245" xfId="0" applyFont="1" applyFill="1" applyBorder="1" applyAlignment="1">
      <alignment horizontal="center" vertical="center" shrinkToFit="1"/>
    </xf>
    <xf numFmtId="0" fontId="110" fillId="28" borderId="201" xfId="0" applyFont="1" applyFill="1" applyBorder="1" applyAlignment="1">
      <alignment horizontal="right" vertical="center" shrinkToFit="1"/>
    </xf>
    <xf numFmtId="0" fontId="110" fillId="28" borderId="246" xfId="0" applyFont="1" applyFill="1" applyBorder="1" applyAlignment="1">
      <alignment horizontal="center" vertical="center" shrinkToFit="1"/>
    </xf>
    <xf numFmtId="38" fontId="110" fillId="28" borderId="201" xfId="0" applyNumberFormat="1" applyFont="1" applyFill="1" applyBorder="1" applyAlignment="1">
      <alignment horizontal="right" vertical="center" shrinkToFit="1"/>
    </xf>
    <xf numFmtId="0" fontId="110" fillId="28" borderId="247" xfId="0" applyFont="1" applyFill="1" applyBorder="1" applyAlignment="1">
      <alignment horizontal="center" vertical="center" shrinkToFit="1"/>
    </xf>
    <xf numFmtId="0" fontId="110" fillId="28" borderId="248" xfId="0" applyFont="1" applyFill="1" applyBorder="1" applyAlignment="1">
      <alignment horizontal="center" vertical="center" shrinkToFit="1"/>
    </xf>
    <xf numFmtId="0" fontId="138" fillId="0" borderId="155" xfId="0" applyFont="1" applyBorder="1" applyAlignment="1" applyProtection="1">
      <alignment horizontal="center"/>
    </xf>
    <xf numFmtId="0" fontId="110" fillId="29" borderId="29" xfId="0" applyFont="1" applyFill="1" applyBorder="1" applyAlignment="1" applyProtection="1">
      <alignment horizontal="center" vertical="center" shrinkToFit="1"/>
    </xf>
    <xf numFmtId="0" fontId="110" fillId="29" borderId="22" xfId="0" applyFont="1" applyFill="1" applyBorder="1" applyAlignment="1" applyProtection="1">
      <alignment horizontal="center" vertical="center" shrinkToFit="1"/>
    </xf>
    <xf numFmtId="0" fontId="114" fillId="8" borderId="20" xfId="0" applyFont="1" applyFill="1" applyBorder="1" applyAlignment="1" applyProtection="1">
      <alignment horizontal="left" vertical="center" shrinkToFit="1"/>
    </xf>
    <xf numFmtId="0" fontId="114" fillId="8" borderId="9" xfId="0" applyFont="1" applyFill="1" applyBorder="1" applyAlignment="1" applyProtection="1">
      <alignment horizontal="left" vertical="center" shrinkToFit="1"/>
    </xf>
    <xf numFmtId="0" fontId="114" fillId="8" borderId="56" xfId="0" applyFont="1" applyFill="1" applyBorder="1" applyAlignment="1" applyProtection="1">
      <alignment horizontal="center" vertical="center" shrinkToFit="1"/>
    </xf>
    <xf numFmtId="0" fontId="114" fillId="8" borderId="95" xfId="0" applyFont="1" applyFill="1" applyBorder="1" applyAlignment="1" applyProtection="1">
      <alignment horizontal="left" vertical="center" shrinkToFit="1"/>
    </xf>
    <xf numFmtId="0" fontId="110" fillId="29" borderId="29" xfId="0" applyFont="1" applyFill="1" applyBorder="1" applyAlignment="1" applyProtection="1">
      <alignment horizontal="center" vertical="center"/>
    </xf>
    <xf numFmtId="0" fontId="115" fillId="3" borderId="188" xfId="0" applyFont="1" applyFill="1" applyBorder="1" applyAlignment="1" applyProtection="1">
      <alignment horizontal="left" vertical="center"/>
      <protection locked="0"/>
    </xf>
    <xf numFmtId="0" fontId="115" fillId="3" borderId="188" xfId="0" applyFont="1" applyFill="1" applyBorder="1" applyAlignment="1" applyProtection="1">
      <alignment horizontal="left" vertical="center"/>
    </xf>
    <xf numFmtId="0" fontId="110" fillId="0" borderId="0" xfId="0" applyFont="1" applyBorder="1" applyProtection="1"/>
    <xf numFmtId="0" fontId="112" fillId="32" borderId="0" xfId="0" applyFont="1" applyFill="1" applyBorder="1" applyAlignment="1" applyProtection="1">
      <alignment horizontal="left" vertical="center" indent="1"/>
    </xf>
    <xf numFmtId="0" fontId="110" fillId="0" borderId="15" xfId="0" applyFont="1" applyBorder="1" applyProtection="1"/>
    <xf numFmtId="0" fontId="110" fillId="32" borderId="0" xfId="0" applyFont="1" applyFill="1" applyBorder="1" applyProtection="1"/>
    <xf numFmtId="0" fontId="114" fillId="0" borderId="172" xfId="0" applyFont="1" applyFill="1" applyBorder="1" applyAlignment="1" applyProtection="1">
      <alignment horizontal="center" vertical="center" shrinkToFit="1"/>
    </xf>
    <xf numFmtId="0" fontId="114" fillId="0" borderId="182" xfId="0" applyFont="1" applyFill="1" applyBorder="1" applyAlignment="1" applyProtection="1">
      <alignment horizontal="center" vertical="center" shrinkToFit="1"/>
    </xf>
    <xf numFmtId="0" fontId="114" fillId="0" borderId="80" xfId="0" applyFont="1" applyFill="1" applyBorder="1" applyAlignment="1" applyProtection="1">
      <alignment horizontal="center" vertical="center" shrinkToFit="1"/>
    </xf>
    <xf numFmtId="0" fontId="114" fillId="0" borderId="183" xfId="0" applyFont="1" applyFill="1" applyBorder="1" applyAlignment="1" applyProtection="1">
      <alignment horizontal="center" vertical="center" shrinkToFit="1"/>
    </xf>
    <xf numFmtId="0" fontId="114" fillId="0" borderId="184" xfId="0" applyFont="1" applyFill="1" applyBorder="1" applyAlignment="1" applyProtection="1">
      <alignment horizontal="center" vertical="center" shrinkToFit="1"/>
    </xf>
    <xf numFmtId="0" fontId="114" fillId="0" borderId="75" xfId="0" applyFont="1" applyFill="1" applyBorder="1" applyAlignment="1" applyProtection="1">
      <alignment horizontal="center" vertical="center" shrinkToFit="1"/>
    </xf>
    <xf numFmtId="0" fontId="114" fillId="0" borderId="77" xfId="0" applyFont="1" applyFill="1" applyBorder="1" applyAlignment="1" applyProtection="1">
      <alignment horizontal="center" vertical="center" shrinkToFit="1"/>
    </xf>
    <xf numFmtId="38" fontId="166" fillId="0" borderId="36" xfId="0" applyNumberFormat="1" applyFont="1" applyFill="1" applyBorder="1" applyAlignment="1" applyProtection="1">
      <alignment horizontal="center"/>
    </xf>
    <xf numFmtId="0" fontId="19" fillId="8" borderId="22" xfId="0" applyFont="1" applyFill="1" applyBorder="1" applyAlignment="1" applyProtection="1">
      <alignment horizontal="center" vertical="center" wrapText="1"/>
    </xf>
    <xf numFmtId="0" fontId="19" fillId="8" borderId="29" xfId="0" applyNumberFormat="1" applyFont="1" applyFill="1" applyBorder="1" applyAlignment="1" applyProtection="1">
      <alignment horizontal="center" vertical="center" wrapText="1"/>
    </xf>
    <xf numFmtId="0" fontId="19" fillId="8" borderId="22" xfId="0" applyNumberFormat="1" applyFont="1" applyFill="1" applyBorder="1" applyAlignment="1" applyProtection="1">
      <alignment horizontal="center" vertical="center" wrapText="1"/>
    </xf>
    <xf numFmtId="0" fontId="27" fillId="0" borderId="125" xfId="0" applyFont="1" applyFill="1" applyBorder="1" applyAlignment="1" applyProtection="1">
      <alignment horizontal="center" vertical="center" wrapText="1" readingOrder="1"/>
    </xf>
    <xf numFmtId="0" fontId="27" fillId="24" borderId="125" xfId="0" applyFont="1" applyFill="1" applyBorder="1" applyAlignment="1" applyProtection="1">
      <alignment horizontal="left" vertical="top" wrapText="1" readingOrder="1"/>
    </xf>
    <xf numFmtId="0" fontId="27" fillId="24" borderId="127" xfId="0" applyFont="1" applyFill="1" applyBorder="1" applyAlignment="1" applyProtection="1">
      <alignment horizontal="left" vertical="center" wrapText="1" readingOrder="1"/>
    </xf>
    <xf numFmtId="0" fontId="27" fillId="0" borderId="125" xfId="0" applyFont="1" applyFill="1" applyBorder="1" applyAlignment="1" applyProtection="1">
      <alignment horizontal="left" vertical="top" wrapText="1" readingOrder="1"/>
    </xf>
    <xf numFmtId="0" fontId="27" fillId="0" borderId="127" xfId="0" applyFont="1" applyFill="1" applyBorder="1" applyAlignment="1" applyProtection="1">
      <alignment horizontal="left" vertical="center" wrapText="1" readingOrder="1"/>
    </xf>
    <xf numFmtId="0" fontId="27" fillId="0" borderId="127" xfId="0" applyFont="1" applyFill="1" applyBorder="1" applyAlignment="1" applyProtection="1">
      <alignment horizontal="center" vertical="center" wrapText="1" readingOrder="1"/>
    </xf>
    <xf numFmtId="0" fontId="27" fillId="0" borderId="139" xfId="0" applyFont="1" applyFill="1" applyBorder="1" applyAlignment="1" applyProtection="1">
      <alignment horizontal="center" vertical="center" wrapText="1" readingOrder="1"/>
    </xf>
    <xf numFmtId="0" fontId="27" fillId="0" borderId="125" xfId="0" applyFont="1" applyFill="1" applyBorder="1" applyAlignment="1" applyProtection="1">
      <alignment horizontal="left" vertical="center" wrapText="1" readingOrder="1"/>
    </xf>
    <xf numFmtId="0" fontId="27" fillId="24" borderId="136" xfId="0" applyFont="1" applyFill="1" applyBorder="1" applyAlignment="1" applyProtection="1">
      <alignment horizontal="left" vertical="top" wrapText="1" readingOrder="1"/>
    </xf>
    <xf numFmtId="0" fontId="27" fillId="24" borderId="136" xfId="0" applyFont="1" applyFill="1" applyBorder="1" applyAlignment="1" applyProtection="1">
      <alignment horizontal="left" vertical="center" wrapText="1" readingOrder="1"/>
    </xf>
    <xf numFmtId="0" fontId="27" fillId="24" borderId="139" xfId="0" applyFont="1" applyFill="1" applyBorder="1" applyAlignment="1" applyProtection="1">
      <alignment horizontal="left" vertical="center" wrapText="1" readingOrder="1"/>
    </xf>
    <xf numFmtId="0" fontId="27" fillId="24" borderId="129" xfId="0" applyFont="1" applyFill="1" applyBorder="1" applyAlignment="1" applyProtection="1">
      <alignment horizontal="left" vertical="center" wrapText="1" readingOrder="1"/>
    </xf>
    <xf numFmtId="0" fontId="27" fillId="24" borderId="125" xfId="0" applyFont="1" applyFill="1" applyBorder="1" applyAlignment="1" applyProtection="1">
      <alignment horizontal="left" vertical="center" wrapText="1" readingOrder="1"/>
    </xf>
    <xf numFmtId="0" fontId="63" fillId="23" borderId="125" xfId="0" applyFont="1" applyFill="1" applyBorder="1" applyAlignment="1" applyProtection="1">
      <alignment horizontal="center" vertical="center" wrapText="1" readingOrder="1"/>
    </xf>
    <xf numFmtId="0" fontId="19" fillId="0" borderId="22" xfId="0" applyFont="1" applyFill="1" applyBorder="1" applyAlignment="1" applyProtection="1">
      <alignment horizontal="left" vertical="center" wrapText="1"/>
    </xf>
    <xf numFmtId="0" fontId="71" fillId="0" borderId="157" xfId="11" applyFont="1" applyFill="1" applyBorder="1" applyAlignment="1" applyProtection="1">
      <alignment horizontal="center" vertical="center" wrapText="1"/>
      <protection locked="0"/>
    </xf>
    <xf numFmtId="0" fontId="33" fillId="11" borderId="3" xfId="0" applyFont="1" applyFill="1" applyBorder="1" applyAlignment="1" applyProtection="1">
      <alignment horizontal="center" vertical="center"/>
    </xf>
    <xf numFmtId="0" fontId="33" fillId="11" borderId="4" xfId="0" applyFont="1" applyFill="1" applyBorder="1" applyAlignment="1" applyProtection="1">
      <alignment horizontal="center" vertical="center" wrapText="1"/>
    </xf>
    <xf numFmtId="0" fontId="19" fillId="0" borderId="15" xfId="0" applyFont="1" applyBorder="1" applyAlignment="1" applyProtection="1">
      <alignment horizontal="left" vertical="center" wrapText="1"/>
    </xf>
    <xf numFmtId="0" fontId="19" fillId="0" borderId="0" xfId="0" applyFont="1" applyFill="1" applyBorder="1" applyAlignment="1" applyProtection="1">
      <alignment horizontal="left" vertical="center"/>
    </xf>
    <xf numFmtId="0" fontId="19" fillId="0" borderId="0" xfId="11" applyFont="1" applyFill="1" applyBorder="1" applyAlignment="1" applyProtection="1">
      <alignment horizontal="left" vertical="center" wrapText="1"/>
    </xf>
    <xf numFmtId="0" fontId="19" fillId="0" borderId="4" xfId="5" applyFont="1" applyFill="1" applyBorder="1" applyAlignment="1" applyProtection="1">
      <alignment horizontal="center" vertical="center" shrinkToFit="1"/>
    </xf>
    <xf numFmtId="0" fontId="19" fillId="0" borderId="4" xfId="5" applyFont="1" applyFill="1" applyBorder="1" applyAlignment="1" applyProtection="1">
      <alignment horizontal="center" vertical="center" wrapText="1"/>
    </xf>
    <xf numFmtId="0" fontId="33" fillId="0" borderId="14" xfId="11" applyFont="1" applyFill="1" applyBorder="1" applyAlignment="1" applyProtection="1">
      <alignment horizontal="center" vertical="center" textRotation="255" wrapText="1"/>
    </xf>
    <xf numFmtId="0" fontId="19" fillId="0" borderId="4" xfId="11" applyFont="1" applyFill="1" applyBorder="1" applyAlignment="1" applyProtection="1">
      <alignment horizontal="left" vertical="center" wrapText="1"/>
    </xf>
    <xf numFmtId="0" fontId="19" fillId="0" borderId="10" xfId="11" applyFont="1" applyFill="1" applyBorder="1" applyAlignment="1" applyProtection="1">
      <alignment horizontal="left" vertical="center" wrapText="1"/>
    </xf>
    <xf numFmtId="0" fontId="19" fillId="0" borderId="4" xfId="11" applyFont="1" applyFill="1" applyBorder="1" applyAlignment="1" applyProtection="1">
      <alignment horizontal="left" vertical="center"/>
    </xf>
    <xf numFmtId="0" fontId="19" fillId="0" borderId="10" xfId="11" applyFont="1" applyFill="1" applyBorder="1" applyAlignment="1" applyProtection="1">
      <alignment horizontal="left" vertical="center"/>
    </xf>
    <xf numFmtId="0" fontId="19" fillId="0" borderId="10" xfId="11" applyFont="1" applyFill="1" applyBorder="1" applyAlignment="1" applyProtection="1">
      <alignment horizontal="center" vertical="center"/>
    </xf>
    <xf numFmtId="0" fontId="19" fillId="0" borderId="22" xfId="11" applyFont="1" applyFill="1" applyBorder="1" applyAlignment="1" applyProtection="1">
      <alignment horizontal="left" vertical="center"/>
    </xf>
    <xf numFmtId="0" fontId="19" fillId="0" borderId="11" xfId="11" applyFont="1" applyFill="1" applyBorder="1" applyAlignment="1" applyProtection="1">
      <alignment horizontal="left" vertical="center"/>
    </xf>
    <xf numFmtId="0" fontId="33" fillId="11" borderId="3" xfId="0" applyFont="1" applyFill="1" applyBorder="1" applyAlignment="1" applyProtection="1">
      <alignment horizontal="center" vertical="center" wrapText="1"/>
    </xf>
    <xf numFmtId="0" fontId="19" fillId="0" borderId="18" xfId="11" applyFont="1" applyFill="1" applyBorder="1" applyAlignment="1" applyProtection="1">
      <alignment horizontal="left" vertical="center" wrapText="1"/>
    </xf>
    <xf numFmtId="0" fontId="19" fillId="0" borderId="15" xfId="11" applyFont="1" applyFill="1" applyBorder="1" applyAlignment="1" applyProtection="1">
      <alignment horizontal="left" vertical="center" wrapText="1"/>
    </xf>
    <xf numFmtId="0" fontId="19" fillId="0" borderId="61" xfId="11" applyFont="1" applyFill="1" applyBorder="1" applyAlignment="1" applyProtection="1">
      <alignment horizontal="left" vertical="center" wrapText="1"/>
    </xf>
    <xf numFmtId="0" fontId="19" fillId="0" borderId="22" xfId="11" applyFont="1" applyFill="1" applyBorder="1" applyAlignment="1" applyProtection="1">
      <alignment horizontal="left" vertical="center" wrapText="1"/>
    </xf>
    <xf numFmtId="0" fontId="19" fillId="0" borderId="11" xfId="11" applyFont="1" applyFill="1" applyBorder="1" applyAlignment="1" applyProtection="1">
      <alignment horizontal="left" vertical="center" wrapText="1"/>
    </xf>
    <xf numFmtId="0" fontId="33" fillId="11" borderId="10" xfId="11" applyFont="1" applyFill="1" applyBorder="1" applyAlignment="1" applyProtection="1">
      <alignment horizontal="center" vertical="center" shrinkToFit="1"/>
    </xf>
    <xf numFmtId="0" fontId="19" fillId="0" borderId="29" xfId="11" applyFont="1" applyFill="1" applyBorder="1" applyAlignment="1" applyProtection="1">
      <alignment horizontal="left" vertical="center" wrapText="1"/>
    </xf>
    <xf numFmtId="0" fontId="19" fillId="0" borderId="9" xfId="11" applyFont="1" applyFill="1" applyBorder="1" applyAlignment="1" applyProtection="1">
      <alignment horizontal="left" vertical="center" wrapText="1"/>
    </xf>
    <xf numFmtId="0" fontId="19" fillId="0" borderId="6" xfId="11" applyFont="1" applyFill="1" applyBorder="1" applyAlignment="1" applyProtection="1">
      <alignment horizontal="left" vertical="center"/>
    </xf>
    <xf numFmtId="49" fontId="19" fillId="0" borderId="4" xfId="11" applyNumberFormat="1" applyFont="1" applyFill="1" applyBorder="1" applyAlignment="1" applyProtection="1">
      <alignment horizontal="left" vertical="center" wrapText="1"/>
    </xf>
    <xf numFmtId="49" fontId="19" fillId="0" borderId="10" xfId="11" applyNumberFormat="1" applyFont="1" applyFill="1" applyBorder="1" applyAlignment="1" applyProtection="1">
      <alignment horizontal="left" vertical="center" wrapText="1"/>
    </xf>
    <xf numFmtId="49" fontId="19" fillId="0" borderId="3" xfId="11" applyNumberFormat="1" applyFont="1" applyFill="1" applyBorder="1" applyAlignment="1" applyProtection="1">
      <alignment horizontal="left" vertical="center" wrapText="1"/>
    </xf>
    <xf numFmtId="0" fontId="19" fillId="0" borderId="9" xfId="11" applyFont="1" applyFill="1" applyBorder="1" applyAlignment="1" applyProtection="1">
      <alignment horizontal="left" vertical="center"/>
    </xf>
    <xf numFmtId="182" fontId="130" fillId="0" borderId="0" xfId="0" applyNumberFormat="1" applyFont="1" applyFill="1" applyBorder="1" applyAlignment="1" applyProtection="1">
      <alignment horizontal="left" vertical="center" indent="1" shrinkToFit="1"/>
    </xf>
    <xf numFmtId="0" fontId="88" fillId="31" borderId="85" xfId="0" applyFont="1" applyFill="1" applyBorder="1" applyAlignment="1" applyProtection="1">
      <alignment vertical="center" shrinkToFit="1"/>
    </xf>
    <xf numFmtId="0" fontId="88" fillId="0" borderId="19" xfId="0" applyFont="1" applyFill="1" applyBorder="1" applyAlignment="1" applyProtection="1">
      <alignment horizontal="left" vertical="center" shrinkToFit="1"/>
    </xf>
    <xf numFmtId="0" fontId="16" fillId="0" borderId="0" xfId="0" applyFont="1" applyFill="1" applyProtection="1"/>
    <xf numFmtId="0" fontId="26" fillId="0" borderId="0" xfId="0" applyFont="1" applyFill="1" applyAlignment="1" applyProtection="1">
      <alignment vertical="center"/>
    </xf>
    <xf numFmtId="0" fontId="18" fillId="0" borderId="0" xfId="0" applyFont="1" applyFill="1" applyAlignment="1" applyProtection="1">
      <alignment vertical="center"/>
    </xf>
    <xf numFmtId="0" fontId="27" fillId="0" borderId="0" xfId="0" applyFont="1" applyFill="1" applyAlignment="1" applyProtection="1">
      <alignment vertical="center"/>
    </xf>
    <xf numFmtId="0" fontId="0" fillId="0" borderId="0" xfId="0" applyFont="1" applyProtection="1"/>
    <xf numFmtId="0" fontId="16" fillId="0" borderId="0" xfId="0" applyFont="1" applyProtection="1"/>
    <xf numFmtId="38" fontId="0" fillId="8" borderId="9" xfId="13" applyFont="1" applyFill="1" applyBorder="1" applyAlignment="1" applyProtection="1">
      <alignment vertical="center" wrapText="1"/>
    </xf>
    <xf numFmtId="38" fontId="0" fillId="8" borderId="9" xfId="13" applyFont="1" applyFill="1" applyBorder="1" applyAlignment="1" applyProtection="1">
      <alignment vertical="center"/>
    </xf>
    <xf numFmtId="0" fontId="0" fillId="8" borderId="9" xfId="0" applyFont="1" applyFill="1" applyBorder="1" applyAlignment="1" applyProtection="1">
      <alignment vertical="center" wrapText="1"/>
    </xf>
    <xf numFmtId="0" fontId="88" fillId="8" borderId="95" xfId="0" applyFont="1" applyFill="1" applyBorder="1" applyAlignment="1" applyProtection="1">
      <alignment vertical="center" shrinkToFit="1"/>
    </xf>
    <xf numFmtId="0" fontId="0" fillId="0" borderId="0" xfId="0" applyFont="1" applyBorder="1" applyProtection="1"/>
    <xf numFmtId="0" fontId="0" fillId="8" borderId="77" xfId="0" applyFont="1" applyFill="1" applyBorder="1" applyAlignment="1" applyProtection="1">
      <alignment horizontal="center" vertical="center" shrinkToFit="1"/>
    </xf>
    <xf numFmtId="0" fontId="0" fillId="8" borderId="7" xfId="0" applyFont="1" applyFill="1" applyBorder="1" applyAlignment="1" applyProtection="1">
      <alignment horizontal="center" vertical="center"/>
    </xf>
    <xf numFmtId="0" fontId="0" fillId="8" borderId="29" xfId="0" applyFont="1" applyFill="1" applyBorder="1" applyAlignment="1" applyProtection="1">
      <alignment horizontal="center" vertical="center"/>
    </xf>
    <xf numFmtId="0" fontId="0" fillId="8" borderId="29" xfId="0" applyFont="1" applyFill="1" applyBorder="1" applyAlignment="1" applyProtection="1">
      <alignment horizontal="center" vertical="center" shrinkToFit="1"/>
    </xf>
    <xf numFmtId="0" fontId="0" fillId="8" borderId="22" xfId="0" applyFont="1" applyFill="1" applyBorder="1" applyAlignment="1" applyProtection="1">
      <alignment horizontal="center" vertical="center" shrinkToFit="1"/>
    </xf>
    <xf numFmtId="0" fontId="88" fillId="8" borderId="20" xfId="0" applyFont="1" applyFill="1" applyBorder="1" applyAlignment="1" applyProtection="1">
      <alignment horizontal="left" vertical="center" shrinkToFit="1"/>
    </xf>
    <xf numFmtId="0" fontId="88" fillId="8" borderId="9" xfId="0" applyFont="1" applyFill="1" applyBorder="1" applyAlignment="1" applyProtection="1">
      <alignment horizontal="left" vertical="center" shrinkToFit="1"/>
    </xf>
    <xf numFmtId="0" fontId="88" fillId="8" borderId="56" xfId="0" applyFont="1" applyFill="1" applyBorder="1" applyAlignment="1" applyProtection="1">
      <alignment horizontal="center" vertical="center" shrinkToFit="1"/>
    </xf>
    <xf numFmtId="0" fontId="88" fillId="8" borderId="95" xfId="0" applyFont="1" applyFill="1" applyBorder="1" applyAlignment="1" applyProtection="1">
      <alignment horizontal="left" vertical="center" shrinkToFit="1"/>
    </xf>
    <xf numFmtId="0" fontId="0" fillId="8" borderId="29" xfId="0" applyFont="1" applyFill="1" applyBorder="1" applyAlignment="1" applyProtection="1">
      <alignment vertical="center" shrinkToFit="1"/>
    </xf>
    <xf numFmtId="0" fontId="88" fillId="2" borderId="0" xfId="0" applyFont="1" applyFill="1" applyBorder="1" applyAlignment="1" applyProtection="1">
      <alignment horizontal="left" vertical="center"/>
    </xf>
    <xf numFmtId="0" fontId="0" fillId="3" borderId="36" xfId="0" applyFont="1" applyFill="1" applyBorder="1" applyAlignment="1" applyProtection="1">
      <alignment vertical="center"/>
    </xf>
    <xf numFmtId="0" fontId="88" fillId="0" borderId="36" xfId="0" applyFont="1" applyFill="1" applyBorder="1" applyAlignment="1" applyProtection="1">
      <alignment vertical="center"/>
    </xf>
    <xf numFmtId="0" fontId="88" fillId="2" borderId="36" xfId="0" applyFont="1" applyFill="1" applyBorder="1" applyAlignment="1" applyProtection="1">
      <alignment vertical="center"/>
    </xf>
    <xf numFmtId="38" fontId="0" fillId="0" borderId="30" xfId="13"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38" fontId="0" fillId="0" borderId="28" xfId="13" applyFont="1" applyFill="1" applyBorder="1" applyAlignment="1" applyProtection="1">
      <alignment horizontal="center" vertical="center"/>
    </xf>
    <xf numFmtId="38" fontId="0" fillId="0" borderId="57" xfId="13" applyFont="1" applyFill="1" applyBorder="1" applyAlignment="1" applyProtection="1">
      <alignment horizontal="center" vertical="center"/>
    </xf>
    <xf numFmtId="0" fontId="0" fillId="0" borderId="30" xfId="0" applyFont="1" applyFill="1" applyBorder="1" applyAlignment="1" applyProtection="1">
      <alignment horizontal="center" vertical="center" wrapText="1"/>
    </xf>
    <xf numFmtId="0" fontId="0" fillId="0" borderId="57" xfId="0" applyFont="1" applyFill="1" applyBorder="1" applyAlignment="1" applyProtection="1">
      <alignment horizontal="center" vertical="center"/>
    </xf>
    <xf numFmtId="0" fontId="0" fillId="8" borderId="6" xfId="0" applyFont="1" applyFill="1" applyBorder="1" applyAlignment="1" applyProtection="1">
      <alignment vertical="center" shrinkToFit="1"/>
    </xf>
    <xf numFmtId="0" fontId="15" fillId="8" borderId="9" xfId="0" applyFont="1" applyFill="1" applyBorder="1" applyAlignment="1" applyProtection="1">
      <alignment vertical="center" shrinkToFit="1"/>
    </xf>
    <xf numFmtId="0" fontId="0" fillId="8" borderId="9" xfId="0" applyFont="1" applyFill="1" applyBorder="1" applyAlignment="1" applyProtection="1">
      <alignment vertical="center"/>
    </xf>
    <xf numFmtId="0" fontId="0" fillId="8" borderId="9" xfId="0" applyFont="1" applyFill="1" applyBorder="1" applyAlignment="1" applyProtection="1">
      <alignment horizontal="left" vertical="center"/>
    </xf>
    <xf numFmtId="0" fontId="88" fillId="0" borderId="172" xfId="0" applyFont="1" applyFill="1" applyBorder="1" applyAlignment="1" applyProtection="1">
      <alignment horizontal="center" vertical="center" shrinkToFit="1"/>
    </xf>
    <xf numFmtId="0" fontId="88" fillId="0" borderId="182" xfId="0" applyFont="1" applyFill="1" applyBorder="1" applyAlignment="1" applyProtection="1">
      <alignment horizontal="center" vertical="center" shrinkToFit="1"/>
    </xf>
    <xf numFmtId="0" fontId="88" fillId="0" borderId="183" xfId="0" applyFont="1" applyFill="1" applyBorder="1" applyAlignment="1" applyProtection="1">
      <alignment horizontal="center" vertical="center" shrinkToFit="1"/>
    </xf>
    <xf numFmtId="0" fontId="88" fillId="0" borderId="80" xfId="0" applyFont="1" applyFill="1" applyBorder="1" applyAlignment="1" applyProtection="1">
      <alignment horizontal="center" vertical="center" shrinkToFit="1"/>
    </xf>
    <xf numFmtId="0" fontId="88" fillId="0" borderId="184" xfId="0" applyFont="1" applyFill="1" applyBorder="1" applyAlignment="1" applyProtection="1">
      <alignment horizontal="center" vertical="center" shrinkToFit="1"/>
    </xf>
    <xf numFmtId="0" fontId="88" fillId="0" borderId="75" xfId="0" applyFont="1" applyFill="1" applyBorder="1" applyAlignment="1" applyProtection="1">
      <alignment horizontal="center" vertical="center" shrinkToFit="1"/>
    </xf>
    <xf numFmtId="0" fontId="88" fillId="0" borderId="57" xfId="0" applyFont="1" applyFill="1" applyBorder="1" applyAlignment="1" applyProtection="1">
      <alignment horizontal="left" vertical="center" shrinkToFit="1"/>
    </xf>
    <xf numFmtId="0" fontId="88" fillId="0" borderId="77" xfId="0" applyFont="1" applyFill="1" applyBorder="1" applyAlignment="1" applyProtection="1">
      <alignment horizontal="center" vertical="center" shrinkToFit="1"/>
    </xf>
    <xf numFmtId="0" fontId="88" fillId="0" borderId="20" xfId="0" applyFont="1" applyFill="1" applyBorder="1" applyAlignment="1" applyProtection="1">
      <alignment vertical="center" shrinkToFit="1"/>
    </xf>
    <xf numFmtId="0" fontId="88" fillId="0" borderId="29" xfId="0" applyFont="1" applyFill="1" applyBorder="1" applyAlignment="1" applyProtection="1">
      <alignment vertical="center" shrinkToFit="1"/>
    </xf>
    <xf numFmtId="5" fontId="16" fillId="2" borderId="0" xfId="0" applyNumberFormat="1" applyFont="1" applyFill="1" applyBorder="1" applyAlignment="1" applyProtection="1">
      <alignment horizontal="center" vertical="center"/>
    </xf>
    <xf numFmtId="5" fontId="16" fillId="0" borderId="0" xfId="0" applyNumberFormat="1" applyFont="1" applyFill="1" applyBorder="1" applyAlignment="1" applyProtection="1">
      <alignment horizontal="center" vertical="center"/>
    </xf>
    <xf numFmtId="0" fontId="16" fillId="28" borderId="0" xfId="0" applyFont="1" applyFill="1" applyProtection="1"/>
    <xf numFmtId="0" fontId="16" fillId="0" borderId="0" xfId="0" quotePrefix="1" applyFont="1" applyFill="1" applyAlignment="1" applyProtection="1">
      <alignment horizontal="right" vertical="top"/>
    </xf>
    <xf numFmtId="0" fontId="16" fillId="0" borderId="0" xfId="0" applyFont="1" applyFill="1" applyAlignment="1" applyProtection="1">
      <alignment horizontal="right" vertical="center"/>
    </xf>
    <xf numFmtId="0" fontId="118" fillId="28" borderId="0" xfId="2" applyFont="1" applyFill="1" applyAlignment="1" applyProtection="1">
      <alignment horizontal="left" vertical="center" wrapText="1"/>
    </xf>
    <xf numFmtId="0" fontId="34" fillId="0" borderId="0" xfId="0" quotePrefix="1" applyFont="1" applyFill="1" applyAlignment="1" applyProtection="1">
      <alignment horizontal="right" vertical="top"/>
    </xf>
    <xf numFmtId="0" fontId="16" fillId="0" borderId="0" xfId="0" applyFont="1" applyFill="1" applyAlignment="1" applyProtection="1">
      <alignment vertical="center" wrapText="1"/>
    </xf>
    <xf numFmtId="0" fontId="16" fillId="0" borderId="0" xfId="0" applyFont="1" applyFill="1" applyAlignment="1" applyProtection="1">
      <alignment vertical="center"/>
    </xf>
    <xf numFmtId="0" fontId="16" fillId="0" borderId="0" xfId="0" applyFont="1" applyFill="1" applyAlignment="1" applyProtection="1">
      <alignment vertical="distributed"/>
    </xf>
    <xf numFmtId="0" fontId="16" fillId="0" borderId="0" xfId="0" applyFont="1" applyFill="1" applyAlignment="1" applyProtection="1">
      <alignment horizontal="distributed" vertical="distributed"/>
    </xf>
    <xf numFmtId="0" fontId="122" fillId="3" borderId="188" xfId="0" applyFont="1" applyFill="1" applyBorder="1" applyAlignment="1" applyProtection="1">
      <alignment horizontal="left" vertical="center"/>
      <protection locked="0"/>
    </xf>
    <xf numFmtId="0" fontId="26"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16" fillId="0" borderId="0" xfId="0" applyFont="1" applyAlignment="1" applyProtection="1">
      <alignment horizontal="center" vertical="center"/>
    </xf>
    <xf numFmtId="49" fontId="16" fillId="0" borderId="0" xfId="0" applyNumberFormat="1" applyFont="1" applyFill="1" applyBorder="1" applyAlignment="1" applyProtection="1">
      <alignment horizontal="center" vertical="center"/>
      <protection locked="0"/>
    </xf>
    <xf numFmtId="0" fontId="16" fillId="0" borderId="0" xfId="0" applyFont="1" applyProtection="1"/>
    <xf numFmtId="0" fontId="16" fillId="0" borderId="0" xfId="0" applyFont="1" applyAlignment="1" applyProtection="1">
      <alignment horizontal="left" vertical="center"/>
    </xf>
    <xf numFmtId="49" fontId="16" fillId="0" borderId="0" xfId="0" applyNumberFormat="1" applyFont="1" applyFill="1" applyBorder="1" applyAlignment="1" applyProtection="1">
      <alignment horizontal="center" vertical="center"/>
    </xf>
    <xf numFmtId="0" fontId="16" fillId="0" borderId="0" xfId="0" applyFont="1" applyFill="1" applyAlignment="1" applyProtection="1">
      <alignment horizontal="center" vertical="center"/>
      <protection locked="0"/>
    </xf>
    <xf numFmtId="0" fontId="122" fillId="28" borderId="0" xfId="0" applyFont="1" applyFill="1" applyBorder="1" applyAlignment="1">
      <alignment horizontal="left" vertical="top"/>
    </xf>
    <xf numFmtId="0" fontId="115" fillId="3" borderId="188" xfId="0" applyFont="1" applyFill="1" applyBorder="1" applyAlignment="1" applyProtection="1">
      <alignment horizontal="left" vertical="center"/>
      <protection locked="0"/>
    </xf>
    <xf numFmtId="0" fontId="19" fillId="0" borderId="56" xfId="11" applyFont="1" applyFill="1" applyBorder="1" applyAlignment="1" applyProtection="1">
      <alignment horizontal="left" vertical="center" wrapText="1"/>
    </xf>
    <xf numFmtId="0" fontId="19" fillId="3" borderId="165" xfId="11" applyFont="1" applyFill="1" applyBorder="1" applyAlignment="1" applyProtection="1">
      <alignment horizontal="left" vertical="center" wrapText="1"/>
    </xf>
    <xf numFmtId="0" fontId="19" fillId="0" borderId="7" xfId="11" applyFont="1" applyFill="1" applyBorder="1" applyAlignment="1" applyProtection="1">
      <alignment vertical="center" wrapText="1"/>
    </xf>
    <xf numFmtId="0" fontId="19" fillId="0" borderId="52" xfId="0" applyFont="1" applyFill="1" applyBorder="1" applyAlignment="1" applyProtection="1">
      <alignment vertical="center" wrapText="1"/>
    </xf>
    <xf numFmtId="0" fontId="19" fillId="0" borderId="275" xfId="11" applyFont="1" applyFill="1" applyBorder="1" applyAlignment="1" applyProtection="1">
      <alignment horizontal="left" vertical="center" wrapText="1"/>
    </xf>
    <xf numFmtId="0" fontId="71" fillId="0" borderId="276" xfId="11" applyFont="1" applyFill="1" applyBorder="1" applyAlignment="1" applyProtection="1">
      <alignment horizontal="center" vertical="center" wrapText="1"/>
      <protection locked="0"/>
    </xf>
    <xf numFmtId="0" fontId="19" fillId="0" borderId="12" xfId="0" applyFont="1" applyFill="1" applyBorder="1" applyAlignment="1" applyProtection="1">
      <alignment vertical="center" wrapText="1"/>
    </xf>
    <xf numFmtId="0" fontId="19" fillId="0" borderId="165" xfId="11" applyFont="1" applyFill="1" applyBorder="1" applyAlignment="1" applyProtection="1">
      <alignment horizontal="left" vertical="center" wrapText="1"/>
    </xf>
    <xf numFmtId="0" fontId="19" fillId="0" borderId="12" xfId="0" applyFont="1" applyFill="1" applyBorder="1" applyAlignment="1" applyProtection="1">
      <alignment vertical="center"/>
    </xf>
    <xf numFmtId="0" fontId="19" fillId="0" borderId="165" xfId="0" applyFont="1" applyFill="1" applyBorder="1" applyAlignment="1" applyProtection="1">
      <alignment horizontal="left" vertical="center" wrapText="1"/>
    </xf>
    <xf numFmtId="0" fontId="19" fillId="0" borderId="103" xfId="0" applyFont="1" applyFill="1" applyBorder="1" applyAlignment="1" applyProtection="1">
      <alignment vertical="center"/>
    </xf>
    <xf numFmtId="0" fontId="33" fillId="0" borderId="165" xfId="0" applyFont="1" applyFill="1" applyBorder="1" applyAlignment="1" applyProtection="1">
      <alignment horizontal="left" vertical="center" wrapText="1"/>
    </xf>
    <xf numFmtId="0" fontId="19" fillId="0" borderId="28" xfId="0" applyFont="1" applyFill="1" applyBorder="1" applyAlignment="1" applyProtection="1">
      <alignment horizontal="left" vertical="top" wrapText="1"/>
    </xf>
    <xf numFmtId="0" fontId="19" fillId="0" borderId="97" xfId="0" applyFont="1" applyFill="1" applyBorder="1" applyAlignment="1" applyProtection="1">
      <alignment horizontal="left" vertical="top" wrapText="1"/>
    </xf>
    <xf numFmtId="0" fontId="19" fillId="0" borderId="97" xfId="11" applyFont="1" applyFill="1" applyBorder="1" applyAlignment="1" applyProtection="1">
      <alignment horizontal="left" vertical="center" wrapText="1"/>
    </xf>
    <xf numFmtId="0" fontId="33" fillId="11" borderId="26" xfId="11" applyFont="1" applyFill="1" applyBorder="1" applyAlignment="1" applyProtection="1">
      <alignment horizontal="center" vertical="center" wrapText="1"/>
    </xf>
    <xf numFmtId="0" fontId="19" fillId="0" borderId="28" xfId="11" applyFont="1" applyFill="1" applyBorder="1" applyAlignment="1" applyProtection="1">
      <alignment horizontal="center" vertical="center" wrapText="1"/>
    </xf>
    <xf numFmtId="0" fontId="19" fillId="0" borderId="57" xfId="0" applyFont="1" applyFill="1" applyBorder="1" applyAlignment="1" applyProtection="1">
      <alignment horizontal="left" vertical="top" wrapText="1"/>
    </xf>
    <xf numFmtId="0" fontId="19" fillId="0" borderId="100" xfId="0" applyFont="1" applyFill="1" applyBorder="1" applyAlignment="1" applyProtection="1">
      <alignment horizontal="left" vertical="top" wrapText="1"/>
    </xf>
    <xf numFmtId="0" fontId="19" fillId="0" borderId="100" xfId="11" applyFont="1" applyFill="1" applyBorder="1" applyAlignment="1" applyProtection="1">
      <alignment horizontal="left" vertical="center" wrapText="1"/>
    </xf>
    <xf numFmtId="0" fontId="19" fillId="0" borderId="26" xfId="11" applyFont="1" applyFill="1" applyBorder="1" applyAlignment="1" applyProtection="1">
      <alignment horizontal="center" vertical="center" wrapText="1"/>
    </xf>
    <xf numFmtId="0" fontId="19" fillId="0" borderId="25" xfId="11" applyFont="1" applyFill="1" applyBorder="1" applyAlignment="1" applyProtection="1">
      <alignment horizontal="center" vertical="center" wrapText="1"/>
    </xf>
    <xf numFmtId="0" fontId="30" fillId="0" borderId="0" xfId="0" applyFont="1" applyFill="1" applyAlignment="1" applyProtection="1">
      <alignment horizontal="right" vertical="center"/>
    </xf>
    <xf numFmtId="0" fontId="0" fillId="0" borderId="54" xfId="0" applyFont="1" applyBorder="1" applyAlignment="1">
      <alignment horizontal="right" vertical="center" wrapText="1"/>
    </xf>
    <xf numFmtId="0" fontId="119" fillId="3" borderId="0" xfId="0" applyFont="1" applyFill="1" applyBorder="1" applyAlignment="1">
      <alignment vertical="center"/>
    </xf>
    <xf numFmtId="0" fontId="27" fillId="2" borderId="0" xfId="0" applyFont="1" applyFill="1" applyAlignment="1">
      <alignment vertical="center"/>
    </xf>
    <xf numFmtId="0" fontId="27" fillId="2" borderId="0" xfId="0" applyFont="1" applyFill="1" applyAlignment="1" applyProtection="1">
      <alignment vertical="center"/>
    </xf>
    <xf numFmtId="0" fontId="27" fillId="0" borderId="0" xfId="0" applyFont="1"/>
    <xf numFmtId="192" fontId="110" fillId="8" borderId="201" xfId="13" applyNumberFormat="1" applyFont="1" applyFill="1" applyBorder="1" applyAlignment="1" applyProtection="1">
      <alignment horizontal="left" vertical="center" shrinkToFit="1"/>
      <protection locked="0"/>
    </xf>
    <xf numFmtId="49" fontId="115" fillId="31" borderId="201" xfId="0" applyNumberFormat="1" applyFont="1" applyFill="1" applyBorder="1" applyAlignment="1" applyProtection="1">
      <alignment horizontal="left" vertical="center" shrinkToFit="1"/>
      <protection locked="0"/>
    </xf>
    <xf numFmtId="0" fontId="138" fillId="9" borderId="7" xfId="0" applyFont="1" applyFill="1" applyBorder="1" applyAlignment="1" applyProtection="1">
      <alignment horizontal="center"/>
    </xf>
    <xf numFmtId="0" fontId="132" fillId="9" borderId="7" xfId="0" applyFont="1" applyFill="1" applyBorder="1" applyAlignment="1" applyProtection="1">
      <alignment vertical="center"/>
      <protection locked="0"/>
    </xf>
    <xf numFmtId="0" fontId="133" fillId="9" borderId="7" xfId="0" applyFont="1" applyFill="1" applyBorder="1" applyAlignment="1" applyProtection="1">
      <alignment vertical="center"/>
    </xf>
    <xf numFmtId="0" fontId="133" fillId="9" borderId="7" xfId="0" applyFont="1" applyFill="1" applyBorder="1" applyAlignment="1" applyProtection="1">
      <alignment horizontal="left" vertical="center"/>
      <protection locked="0"/>
    </xf>
    <xf numFmtId="0" fontId="0" fillId="0" borderId="0" xfId="0" applyAlignment="1">
      <alignment horizontal="left"/>
    </xf>
    <xf numFmtId="0" fontId="134" fillId="0" borderId="0" xfId="0" applyFont="1" applyAlignment="1">
      <alignment horizontal="left" vertical="center" wrapText="1"/>
    </xf>
    <xf numFmtId="0" fontId="15" fillId="0" borderId="0" xfId="0" applyFont="1" applyAlignment="1">
      <alignment horizontal="left" vertical="center"/>
    </xf>
    <xf numFmtId="0" fontId="134" fillId="0" borderId="0" xfId="0" applyFont="1" applyAlignment="1">
      <alignment horizontal="left" vertical="center"/>
    </xf>
    <xf numFmtId="0" fontId="170" fillId="0" borderId="0" xfId="0" applyFont="1" applyAlignment="1">
      <alignment vertical="center"/>
    </xf>
    <xf numFmtId="0" fontId="170" fillId="0" borderId="0" xfId="0" applyFont="1"/>
    <xf numFmtId="0" fontId="170" fillId="0" borderId="0" xfId="0" applyFont="1" applyAlignment="1">
      <alignment horizontal="left" vertical="center"/>
    </xf>
    <xf numFmtId="0" fontId="170" fillId="0" borderId="0" xfId="0" applyFont="1" applyAlignment="1"/>
    <xf numFmtId="0" fontId="134" fillId="0" borderId="19" xfId="0" applyFont="1" applyBorder="1" applyAlignment="1">
      <alignment vertical="center"/>
    </xf>
    <xf numFmtId="0" fontId="134" fillId="0" borderId="15" xfId="0" applyFont="1" applyFill="1" applyBorder="1" applyAlignment="1">
      <alignment vertical="center"/>
    </xf>
    <xf numFmtId="0" fontId="134" fillId="0" borderId="0" xfId="0" applyFont="1" applyAlignment="1">
      <alignment shrinkToFit="1"/>
    </xf>
    <xf numFmtId="0" fontId="134" fillId="0" borderId="0" xfId="0" applyFont="1" applyFill="1" applyBorder="1" applyAlignment="1">
      <alignment horizontal="center" vertical="center"/>
    </xf>
    <xf numFmtId="0" fontId="134" fillId="0" borderId="18" xfId="0" applyFont="1" applyFill="1" applyBorder="1" applyAlignment="1">
      <alignment vertical="center" shrinkToFit="1"/>
    </xf>
    <xf numFmtId="0" fontId="134" fillId="0" borderId="19" xfId="0" applyFont="1" applyFill="1" applyBorder="1" applyAlignment="1">
      <alignment vertical="center" shrinkToFit="1"/>
    </xf>
    <xf numFmtId="0" fontId="170" fillId="0" borderId="12" xfId="0" applyFont="1" applyBorder="1"/>
    <xf numFmtId="0" fontId="134" fillId="0" borderId="12" xfId="0" applyFont="1" applyFill="1" applyBorder="1" applyAlignment="1">
      <alignment vertical="center"/>
    </xf>
    <xf numFmtId="0" fontId="171" fillId="0" borderId="15" xfId="0" applyFont="1" applyFill="1" applyBorder="1" applyAlignment="1">
      <alignment vertical="center"/>
    </xf>
    <xf numFmtId="0" fontId="171" fillId="0" borderId="0" xfId="0" applyFont="1" applyFill="1" applyBorder="1" applyAlignment="1">
      <alignment vertical="center"/>
    </xf>
    <xf numFmtId="0" fontId="170" fillId="0" borderId="0" xfId="0" applyFont="1" applyBorder="1"/>
    <xf numFmtId="0" fontId="134" fillId="0" borderId="0" xfId="0" applyFont="1" applyFill="1" applyBorder="1" applyAlignment="1">
      <alignment vertical="center" shrinkToFit="1"/>
    </xf>
    <xf numFmtId="0" fontId="134" fillId="0" borderId="18" xfId="0" applyFont="1" applyFill="1" applyBorder="1" applyAlignment="1">
      <alignment vertical="center"/>
    </xf>
    <xf numFmtId="0" fontId="134" fillId="0" borderId="19" xfId="0" applyFont="1" applyFill="1" applyBorder="1" applyAlignment="1">
      <alignment vertical="center"/>
    </xf>
    <xf numFmtId="0" fontId="134" fillId="0" borderId="0" xfId="0" applyFont="1"/>
    <xf numFmtId="0" fontId="134" fillId="0" borderId="0" xfId="0" applyFont="1" applyAlignment="1">
      <alignment vertical="center"/>
    </xf>
    <xf numFmtId="0" fontId="150" fillId="0" borderId="0" xfId="0" applyFont="1" applyFill="1" applyBorder="1" applyAlignment="1" applyProtection="1">
      <alignment horizontal="left" vertical="center" wrapText="1"/>
      <protection locked="0"/>
    </xf>
    <xf numFmtId="0" fontId="150" fillId="0" borderId="0" xfId="0" applyFont="1" applyFill="1" applyBorder="1" applyAlignment="1" applyProtection="1">
      <alignment vertical="center" wrapText="1"/>
      <protection locked="0"/>
    </xf>
    <xf numFmtId="0" fontId="150" fillId="0" borderId="0" xfId="0" applyFont="1" applyFill="1" applyBorder="1" applyAlignment="1" applyProtection="1">
      <alignment vertical="center"/>
      <protection locked="0"/>
    </xf>
    <xf numFmtId="0" fontId="170" fillId="0" borderId="0" xfId="0" applyFont="1" applyFill="1"/>
    <xf numFmtId="0" fontId="0" fillId="0" borderId="0" xfId="0" applyAlignment="1">
      <alignment horizontal="left" vertical="center"/>
    </xf>
    <xf numFmtId="0" fontId="15" fillId="0" borderId="0" xfId="0" applyFont="1" applyAlignment="1">
      <alignment horizontal="left" vertical="center"/>
    </xf>
    <xf numFmtId="0" fontId="169" fillId="0" borderId="0" xfId="0" applyFont="1" applyAlignment="1">
      <alignment horizontal="center" vertical="center"/>
    </xf>
    <xf numFmtId="0" fontId="134" fillId="0" borderId="18" xfId="0" applyFont="1" applyFill="1" applyBorder="1" applyAlignment="1">
      <alignment horizontal="center" vertical="center" shrinkToFit="1"/>
    </xf>
    <xf numFmtId="0" fontId="134" fillId="0" borderId="19" xfId="0" applyFont="1" applyFill="1" applyBorder="1" applyAlignment="1">
      <alignment horizontal="center" vertical="center" shrinkToFit="1"/>
    </xf>
    <xf numFmtId="0" fontId="134" fillId="0" borderId="6" xfId="0" applyFont="1" applyFill="1" applyBorder="1" applyAlignment="1">
      <alignment horizontal="center" vertical="center" shrinkToFit="1"/>
    </xf>
    <xf numFmtId="0" fontId="134" fillId="0" borderId="15" xfId="0" applyFont="1" applyFill="1" applyBorder="1" applyAlignment="1">
      <alignment horizontal="center" vertical="center" shrinkToFit="1"/>
    </xf>
    <xf numFmtId="0" fontId="134" fillId="0" borderId="0" xfId="0" applyFont="1" applyFill="1" applyBorder="1" applyAlignment="1">
      <alignment horizontal="center" vertical="center" shrinkToFit="1"/>
    </xf>
    <xf numFmtId="0" fontId="134" fillId="0" borderId="12" xfId="0" applyFont="1" applyFill="1" applyBorder="1" applyAlignment="1">
      <alignment horizontal="center" vertical="center" shrinkToFit="1"/>
    </xf>
    <xf numFmtId="0" fontId="170" fillId="8" borderId="29" xfId="0" applyFont="1" applyFill="1" applyBorder="1" applyAlignment="1">
      <alignment horizontal="left" vertical="center"/>
    </xf>
    <xf numFmtId="0" fontId="134" fillId="0" borderId="0" xfId="0" applyFont="1" applyAlignment="1">
      <alignment horizontal="left" vertical="center" wrapText="1"/>
    </xf>
    <xf numFmtId="0" fontId="170" fillId="8" borderId="18" xfId="0" applyFont="1" applyFill="1" applyBorder="1" applyAlignment="1">
      <alignment vertical="center" textRotation="255" wrapText="1"/>
    </xf>
    <xf numFmtId="0" fontId="170" fillId="8" borderId="231" xfId="0" applyFont="1" applyFill="1" applyBorder="1" applyAlignment="1">
      <alignment vertical="center" textRotation="255"/>
    </xf>
    <xf numFmtId="0" fontId="170" fillId="8" borderId="15" xfId="0" applyFont="1" applyFill="1" applyBorder="1" applyAlignment="1">
      <alignment vertical="center" textRotation="255"/>
    </xf>
    <xf numFmtId="0" fontId="170" fillId="8" borderId="232" xfId="0" applyFont="1" applyFill="1" applyBorder="1" applyAlignment="1">
      <alignment vertical="center" textRotation="255"/>
    </xf>
    <xf numFmtId="49" fontId="170" fillId="8" borderId="232" xfId="0" applyNumberFormat="1" applyFont="1" applyFill="1" applyBorder="1" applyAlignment="1">
      <alignment horizontal="center" vertical="center" shrinkToFit="1"/>
    </xf>
    <xf numFmtId="49" fontId="170" fillId="8" borderId="15" xfId="0" applyNumberFormat="1" applyFont="1" applyFill="1" applyBorder="1" applyAlignment="1">
      <alignment horizontal="center" vertical="center" shrinkToFit="1"/>
    </xf>
    <xf numFmtId="0" fontId="169" fillId="8" borderId="0" xfId="0" applyFont="1" applyFill="1" applyBorder="1" applyAlignment="1">
      <alignment horizontal="center" vertical="center"/>
    </xf>
    <xf numFmtId="0" fontId="42" fillId="0" borderId="0" xfId="0" applyFont="1" applyAlignment="1">
      <alignment horizontal="left" vertical="center"/>
    </xf>
    <xf numFmtId="0" fontId="134" fillId="0" borderId="0" xfId="0" applyFont="1" applyAlignment="1">
      <alignment horizontal="right"/>
    </xf>
    <xf numFmtId="0" fontId="154" fillId="0" borderId="0" xfId="0" applyFont="1" applyFill="1" applyBorder="1" applyAlignment="1">
      <alignment vertical="center"/>
    </xf>
    <xf numFmtId="0" fontId="170" fillId="0" borderId="0" xfId="0" applyFont="1" applyFill="1" applyBorder="1"/>
    <xf numFmtId="0" fontId="170" fillId="0" borderId="12" xfId="0" applyFont="1" applyFill="1" applyBorder="1"/>
    <xf numFmtId="0" fontId="26" fillId="0" borderId="0" xfId="0" applyFont="1" applyFill="1" applyAlignment="1" applyProtection="1">
      <alignment horizontal="left" vertical="center"/>
    </xf>
    <xf numFmtId="0" fontId="19" fillId="8" borderId="22" xfId="0" applyFont="1" applyFill="1" applyBorder="1" applyAlignment="1" applyProtection="1">
      <alignment horizontal="center" vertical="center" wrapText="1"/>
    </xf>
    <xf numFmtId="0" fontId="149" fillId="25" borderId="7" xfId="0" applyFont="1" applyFill="1" applyBorder="1" applyAlignment="1" applyProtection="1">
      <alignment horizontal="center" vertical="center"/>
      <protection locked="0"/>
    </xf>
    <xf numFmtId="0" fontId="149" fillId="7" borderId="7" xfId="0" applyFont="1" applyFill="1" applyBorder="1" applyAlignment="1" applyProtection="1">
      <alignment horizontal="center" vertical="center"/>
      <protection locked="0"/>
    </xf>
    <xf numFmtId="0" fontId="149" fillId="7" borderId="4" xfId="0" applyFont="1" applyFill="1" applyBorder="1" applyAlignment="1" applyProtection="1">
      <alignment horizontal="center" vertical="center"/>
      <protection locked="0"/>
    </xf>
    <xf numFmtId="0" fontId="149" fillId="7" borderId="10" xfId="0" applyFont="1" applyFill="1" applyBorder="1" applyAlignment="1" applyProtection="1">
      <alignment horizontal="center" vertical="center"/>
      <protection locked="0"/>
    </xf>
    <xf numFmtId="0" fontId="149" fillId="13" borderId="7" xfId="0" applyFont="1" applyFill="1" applyBorder="1" applyAlignment="1" applyProtection="1">
      <alignment horizontal="center" vertical="center"/>
      <protection locked="0"/>
    </xf>
    <xf numFmtId="0" fontId="149" fillId="14" borderId="7" xfId="0" applyFont="1" applyFill="1" applyBorder="1" applyAlignment="1" applyProtection="1">
      <alignment horizontal="center" vertical="center"/>
      <protection locked="0"/>
    </xf>
    <xf numFmtId="0" fontId="149" fillId="15" borderId="7" xfId="0" applyFont="1" applyFill="1" applyBorder="1" applyAlignment="1" applyProtection="1">
      <alignment horizontal="center" vertical="center"/>
      <protection locked="0"/>
    </xf>
    <xf numFmtId="0" fontId="149" fillId="7" borderId="29" xfId="0" applyFont="1" applyFill="1" applyBorder="1" applyAlignment="1" applyProtection="1">
      <alignment horizontal="center" vertical="center"/>
    </xf>
    <xf numFmtId="0" fontId="149" fillId="7" borderId="20" xfId="0" applyFont="1" applyFill="1" applyBorder="1" applyAlignment="1" applyProtection="1">
      <alignment horizontal="center" vertical="center"/>
    </xf>
    <xf numFmtId="0" fontId="149" fillId="7" borderId="9" xfId="0" applyFont="1" applyFill="1" applyBorder="1" applyAlignment="1" applyProtection="1">
      <alignment horizontal="center" vertical="center"/>
    </xf>
    <xf numFmtId="0" fontId="149" fillId="7" borderId="18" xfId="0" applyFont="1" applyFill="1" applyBorder="1" applyAlignment="1" applyProtection="1">
      <alignment horizontal="center" vertical="center"/>
    </xf>
    <xf numFmtId="0" fontId="149" fillId="7" borderId="19" xfId="0" applyFont="1" applyFill="1" applyBorder="1" applyAlignment="1" applyProtection="1">
      <alignment horizontal="center" vertical="center"/>
    </xf>
    <xf numFmtId="0" fontId="149" fillId="7" borderId="6" xfId="0" applyFont="1" applyFill="1" applyBorder="1" applyAlignment="1" applyProtection="1">
      <alignment horizontal="center" vertical="center"/>
    </xf>
    <xf numFmtId="0" fontId="149" fillId="7" borderId="22" xfId="0" applyFont="1" applyFill="1" applyBorder="1" applyAlignment="1" applyProtection="1">
      <alignment horizontal="center" vertical="center"/>
    </xf>
    <xf numFmtId="0" fontId="149" fillId="7" borderId="36" xfId="0" applyFont="1" applyFill="1" applyBorder="1" applyAlignment="1" applyProtection="1">
      <alignment horizontal="center" vertical="center"/>
    </xf>
    <xf numFmtId="0" fontId="149" fillId="7" borderId="11" xfId="0" applyFont="1" applyFill="1" applyBorder="1" applyAlignment="1" applyProtection="1">
      <alignment horizontal="center" vertical="center"/>
    </xf>
    <xf numFmtId="0" fontId="149" fillId="7" borderId="18" xfId="0" applyFont="1" applyFill="1" applyBorder="1" applyAlignment="1" applyProtection="1">
      <alignment horizontal="center" vertical="center"/>
      <protection locked="0"/>
    </xf>
    <xf numFmtId="0" fontId="149" fillId="7" borderId="19" xfId="0" applyFont="1" applyFill="1" applyBorder="1" applyAlignment="1" applyProtection="1">
      <alignment horizontal="center" vertical="center"/>
      <protection locked="0"/>
    </xf>
    <xf numFmtId="0" fontId="149" fillId="7" borderId="6" xfId="0" applyFont="1" applyFill="1" applyBorder="1" applyAlignment="1" applyProtection="1">
      <alignment horizontal="center" vertical="center"/>
      <protection locked="0"/>
    </xf>
    <xf numFmtId="0" fontId="149" fillId="7" borderId="15" xfId="0" applyFont="1" applyFill="1" applyBorder="1" applyAlignment="1" applyProtection="1">
      <alignment horizontal="center" vertical="center"/>
      <protection locked="0"/>
    </xf>
    <xf numFmtId="0" fontId="149" fillId="7" borderId="0" xfId="0" applyFont="1" applyFill="1" applyBorder="1" applyAlignment="1" applyProtection="1">
      <alignment horizontal="center" vertical="center"/>
      <protection locked="0"/>
    </xf>
    <xf numFmtId="0" fontId="149" fillId="7" borderId="12" xfId="0" applyFont="1" applyFill="1" applyBorder="1" applyAlignment="1" applyProtection="1">
      <alignment horizontal="center" vertical="center"/>
      <protection locked="0"/>
    </xf>
    <xf numFmtId="0" fontId="149" fillId="7" borderId="22" xfId="0" applyFont="1" applyFill="1" applyBorder="1" applyAlignment="1" applyProtection="1">
      <alignment horizontal="center" vertical="center"/>
      <protection locked="0"/>
    </xf>
    <xf numFmtId="0" fontId="149" fillId="7" borderId="36" xfId="0" applyFont="1" applyFill="1" applyBorder="1" applyAlignment="1" applyProtection="1">
      <alignment horizontal="center" vertical="center"/>
      <protection locked="0"/>
    </xf>
    <xf numFmtId="0" fontId="149" fillId="7" borderId="11" xfId="0" applyFont="1" applyFill="1" applyBorder="1" applyAlignment="1" applyProtection="1">
      <alignment horizontal="center" vertical="center"/>
      <protection locked="0"/>
    </xf>
    <xf numFmtId="0" fontId="149" fillId="15" borderId="7" xfId="0" applyFont="1" applyFill="1" applyBorder="1" applyAlignment="1" applyProtection="1">
      <alignment horizontal="center" vertical="center"/>
    </xf>
    <xf numFmtId="0" fontId="110" fillId="29" borderId="200" xfId="0" applyFont="1" applyFill="1" applyBorder="1" applyAlignment="1">
      <alignment horizontal="center" vertical="center" shrinkToFit="1"/>
    </xf>
    <xf numFmtId="0" fontId="110" fillId="29" borderId="0" xfId="0" applyFont="1" applyFill="1" applyBorder="1" applyAlignment="1">
      <alignment horizontal="center" vertical="center" shrinkToFit="1"/>
    </xf>
    <xf numFmtId="0" fontId="110" fillId="29" borderId="198" xfId="0" applyFont="1" applyFill="1" applyBorder="1" applyAlignment="1">
      <alignment horizontal="center" vertical="center" shrinkToFit="1"/>
    </xf>
    <xf numFmtId="0" fontId="110" fillId="29" borderId="199" xfId="0" applyFont="1" applyFill="1" applyBorder="1" applyAlignment="1">
      <alignment horizontal="center" vertical="center" shrinkToFit="1"/>
    </xf>
    <xf numFmtId="0" fontId="110" fillId="29" borderId="202" xfId="0" applyFont="1" applyFill="1" applyBorder="1" applyAlignment="1">
      <alignment horizontal="center" vertical="center" shrinkToFit="1"/>
    </xf>
    <xf numFmtId="0" fontId="110" fillId="8" borderId="239" xfId="0" applyFont="1" applyFill="1" applyBorder="1" applyAlignment="1">
      <alignment horizontal="right" vertical="center"/>
    </xf>
    <xf numFmtId="0" fontId="110" fillId="8" borderId="0" xfId="0" applyFont="1" applyFill="1" applyBorder="1" applyAlignment="1">
      <alignment horizontal="right" vertical="center"/>
    </xf>
    <xf numFmtId="0" fontId="110" fillId="8" borderId="214" xfId="0" applyFont="1" applyFill="1" applyBorder="1" applyAlignment="1">
      <alignment horizontal="right" vertical="center"/>
    </xf>
    <xf numFmtId="0" fontId="110" fillId="29" borderId="268" xfId="0" applyFont="1" applyFill="1" applyBorder="1" applyAlignment="1">
      <alignment horizontal="center" vertical="center" shrinkToFit="1"/>
    </xf>
    <xf numFmtId="0" fontId="110" fillId="29" borderId="269" xfId="0" applyFont="1" applyFill="1" applyBorder="1" applyAlignment="1">
      <alignment horizontal="center" vertical="center" shrinkToFit="1"/>
    </xf>
    <xf numFmtId="0" fontId="110" fillId="29" borderId="200" xfId="0" applyFont="1" applyFill="1" applyBorder="1" applyAlignment="1">
      <alignment horizontal="center" vertical="center" wrapText="1" shrinkToFit="1"/>
    </xf>
    <xf numFmtId="0" fontId="110" fillId="29" borderId="214" xfId="0" applyFont="1" applyFill="1" applyBorder="1" applyAlignment="1">
      <alignment horizontal="center" vertical="center" shrinkToFit="1"/>
    </xf>
    <xf numFmtId="0" fontId="121" fillId="28" borderId="0" xfId="0" applyFont="1" applyFill="1" applyAlignment="1">
      <alignment horizontal="left" vertical="center" wrapText="1"/>
    </xf>
    <xf numFmtId="0" fontId="109" fillId="28" borderId="0" xfId="0" applyFont="1" applyFill="1" applyBorder="1" applyAlignment="1">
      <alignment horizontal="left" vertical="center"/>
    </xf>
    <xf numFmtId="49" fontId="165" fillId="28" borderId="243" xfId="0" applyNumberFormat="1" applyFont="1" applyFill="1" applyBorder="1" applyAlignment="1">
      <alignment horizontal="center" vertical="center" shrinkToFit="1"/>
    </xf>
    <xf numFmtId="49" fontId="165" fillId="28" borderId="244" xfId="0" applyNumberFormat="1" applyFont="1" applyFill="1" applyBorder="1" applyAlignment="1">
      <alignment horizontal="center" vertical="center" shrinkToFit="1"/>
    </xf>
    <xf numFmtId="0" fontId="109" fillId="26" borderId="0" xfId="0" applyFont="1" applyFill="1" applyBorder="1" applyAlignment="1">
      <alignment horizontal="left" vertical="center"/>
    </xf>
    <xf numFmtId="0" fontId="111" fillId="10" borderId="0" xfId="0" applyFont="1" applyFill="1" applyBorder="1" applyAlignment="1">
      <alignment horizontal="left" vertical="center"/>
    </xf>
    <xf numFmtId="0" fontId="141" fillId="28" borderId="0" xfId="0" applyFont="1" applyFill="1" applyAlignment="1">
      <alignment horizontal="center" vertical="center"/>
    </xf>
    <xf numFmtId="0" fontId="141" fillId="28" borderId="0" xfId="0" applyFont="1" applyFill="1" applyBorder="1" applyAlignment="1">
      <alignment horizontal="center" vertical="center"/>
    </xf>
    <xf numFmtId="0" fontId="110" fillId="29" borderId="206" xfId="0" applyFont="1" applyFill="1" applyBorder="1" applyAlignment="1">
      <alignment horizontal="center" vertical="center" shrinkToFit="1"/>
    </xf>
    <xf numFmtId="0" fontId="110" fillId="29" borderId="123" xfId="0" applyFont="1" applyFill="1" applyBorder="1" applyAlignment="1">
      <alignment horizontal="center" vertical="center" shrinkToFit="1"/>
    </xf>
    <xf numFmtId="0" fontId="110" fillId="29" borderId="203" xfId="0" applyFont="1" applyFill="1" applyBorder="1" applyAlignment="1">
      <alignment horizontal="center" vertical="center" shrinkToFit="1"/>
    </xf>
    <xf numFmtId="0" fontId="110" fillId="29" borderId="204" xfId="0" applyFont="1" applyFill="1" applyBorder="1" applyAlignment="1">
      <alignment horizontal="center" vertical="center" wrapText="1" shrinkToFit="1"/>
    </xf>
    <xf numFmtId="0" fontId="110" fillId="29" borderId="205" xfId="0" applyFont="1" applyFill="1" applyBorder="1" applyAlignment="1">
      <alignment horizontal="center" vertical="center" shrinkToFit="1"/>
    </xf>
    <xf numFmtId="0" fontId="127" fillId="3" borderId="0" xfId="0" applyFont="1" applyFill="1" applyBorder="1" applyAlignment="1">
      <alignment horizontal="left" vertical="center"/>
    </xf>
    <xf numFmtId="0" fontId="110" fillId="29" borderId="204" xfId="0" applyFont="1" applyFill="1" applyBorder="1" applyAlignment="1">
      <alignment horizontal="center" vertical="center" shrinkToFit="1"/>
    </xf>
    <xf numFmtId="0" fontId="120" fillId="8" borderId="0" xfId="0" applyFont="1" applyFill="1" applyBorder="1" applyAlignment="1">
      <alignment horizontal="right" vertical="center" wrapText="1"/>
    </xf>
    <xf numFmtId="0" fontId="119" fillId="3" borderId="191" xfId="0" applyFont="1" applyFill="1" applyBorder="1" applyAlignment="1">
      <alignment horizontal="left" vertical="center"/>
    </xf>
    <xf numFmtId="0" fontId="114" fillId="3" borderId="191" xfId="0" applyFont="1" applyFill="1" applyBorder="1" applyAlignment="1">
      <alignment horizontal="left" vertical="center"/>
    </xf>
    <xf numFmtId="0" fontId="110" fillId="26" borderId="0" xfId="0" applyFont="1" applyFill="1" applyBorder="1" applyAlignment="1">
      <alignment horizontal="right" vertical="center"/>
    </xf>
    <xf numFmtId="0" fontId="115" fillId="3" borderId="210" xfId="0" applyFont="1" applyFill="1" applyBorder="1" applyAlignment="1">
      <alignment horizontal="left" vertical="center"/>
    </xf>
    <xf numFmtId="0" fontId="110" fillId="29" borderId="121" xfId="0" applyFont="1" applyFill="1" applyBorder="1" applyAlignment="1">
      <alignment horizontal="center" vertical="center" shrinkToFit="1"/>
    </xf>
    <xf numFmtId="0" fontId="110" fillId="29" borderId="219" xfId="0" applyFont="1" applyFill="1" applyBorder="1" applyAlignment="1">
      <alignment horizontal="center" vertical="center" shrinkToFit="1"/>
    </xf>
    <xf numFmtId="0" fontId="110" fillId="28" borderId="241" xfId="0" applyFont="1" applyFill="1" applyBorder="1" applyAlignment="1">
      <alignment horizontal="center" vertical="center" wrapText="1" shrinkToFit="1"/>
    </xf>
    <xf numFmtId="0" fontId="110" fillId="28" borderId="205" xfId="0" applyFont="1" applyFill="1" applyBorder="1" applyAlignment="1">
      <alignment horizontal="center" vertical="center" wrapText="1" shrinkToFit="1"/>
    </xf>
    <xf numFmtId="0" fontId="110" fillId="28" borderId="206" xfId="0" applyFont="1" applyFill="1" applyBorder="1" applyAlignment="1">
      <alignment horizontal="center" vertical="center" wrapText="1" shrinkToFit="1"/>
    </xf>
    <xf numFmtId="0" fontId="110" fillId="28" borderId="0" xfId="0" applyFont="1" applyFill="1" applyBorder="1" applyAlignment="1">
      <alignment horizontal="right" vertical="center"/>
    </xf>
    <xf numFmtId="0" fontId="110" fillId="28" borderId="214" xfId="0" applyFont="1" applyFill="1" applyBorder="1" applyAlignment="1">
      <alignment horizontal="right" vertical="center"/>
    </xf>
    <xf numFmtId="0" fontId="110" fillId="29" borderId="199" xfId="0" applyFont="1" applyFill="1" applyBorder="1" applyAlignment="1">
      <alignment horizontal="center" vertical="center" wrapText="1" shrinkToFit="1"/>
    </xf>
    <xf numFmtId="0" fontId="116" fillId="29" borderId="198" xfId="0" applyFont="1" applyFill="1" applyBorder="1" applyAlignment="1">
      <alignment horizontal="center" vertical="center" shrinkToFit="1"/>
    </xf>
    <xf numFmtId="0" fontId="116" fillId="29" borderId="206" xfId="0" applyFont="1" applyFill="1" applyBorder="1" applyAlignment="1">
      <alignment horizontal="center" vertical="center" shrinkToFit="1"/>
    </xf>
    <xf numFmtId="0" fontId="110" fillId="29" borderId="238" xfId="0" applyFont="1" applyFill="1" applyBorder="1" applyAlignment="1">
      <alignment horizontal="center" vertical="center" shrinkToFit="1"/>
    </xf>
    <xf numFmtId="0" fontId="110" fillId="29" borderId="216" xfId="0" applyFont="1" applyFill="1" applyBorder="1" applyAlignment="1">
      <alignment horizontal="center" vertical="center" shrinkToFit="1"/>
    </xf>
    <xf numFmtId="0" fontId="110" fillId="29" borderId="215" xfId="0" applyFont="1" applyFill="1" applyBorder="1" applyAlignment="1">
      <alignment horizontal="center" vertical="center" shrinkToFit="1"/>
    </xf>
    <xf numFmtId="0" fontId="110" fillId="29" borderId="270" xfId="0" applyFont="1" applyFill="1" applyBorder="1" applyAlignment="1">
      <alignment horizontal="center" vertical="center" shrinkToFit="1"/>
    </xf>
    <xf numFmtId="0" fontId="110" fillId="29" borderId="271" xfId="0" applyFont="1" applyFill="1" applyBorder="1" applyAlignment="1">
      <alignment horizontal="center" vertical="center" shrinkToFit="1"/>
    </xf>
    <xf numFmtId="0" fontId="110" fillId="8" borderId="214" xfId="0" applyFont="1" applyFill="1" applyBorder="1" applyAlignment="1">
      <alignment horizontal="center" vertical="center" wrapText="1"/>
    </xf>
    <xf numFmtId="0" fontId="110" fillId="28" borderId="204" xfId="0" applyFont="1" applyFill="1" applyBorder="1" applyAlignment="1">
      <alignment horizontal="center" vertical="center" wrapText="1" shrinkToFit="1"/>
    </xf>
    <xf numFmtId="0" fontId="110" fillId="28" borderId="205" xfId="0" applyFont="1" applyFill="1" applyBorder="1" applyAlignment="1">
      <alignment horizontal="center" vertical="center" shrinkToFit="1"/>
    </xf>
    <xf numFmtId="0" fontId="110" fillId="28" borderId="206" xfId="0" applyFont="1" applyFill="1" applyBorder="1" applyAlignment="1">
      <alignment horizontal="center" vertical="center" shrinkToFit="1"/>
    </xf>
    <xf numFmtId="0" fontId="110" fillId="28" borderId="204" xfId="0" applyFont="1" applyFill="1" applyBorder="1" applyAlignment="1">
      <alignment horizontal="center" vertical="center" shrinkToFit="1"/>
    </xf>
    <xf numFmtId="0" fontId="110" fillId="28" borderId="215" xfId="0" applyFont="1" applyFill="1" applyBorder="1" applyAlignment="1">
      <alignment horizontal="center" vertical="center" shrinkToFit="1"/>
    </xf>
    <xf numFmtId="0" fontId="148" fillId="29" borderId="204" xfId="0" applyFont="1" applyFill="1" applyBorder="1" applyAlignment="1">
      <alignment horizontal="center" vertical="center" wrapText="1" shrinkToFit="1"/>
    </xf>
    <xf numFmtId="0" fontId="148" fillId="29" borderId="206" xfId="0" applyFont="1" applyFill="1" applyBorder="1" applyAlignment="1">
      <alignment horizontal="center" vertical="center" wrapText="1" shrinkToFit="1"/>
    </xf>
    <xf numFmtId="0" fontId="110" fillId="8" borderId="270" xfId="0" applyFont="1" applyFill="1" applyBorder="1" applyAlignment="1">
      <alignment horizontal="center" vertical="center" wrapText="1"/>
    </xf>
    <xf numFmtId="0" fontId="110" fillId="8" borderId="239" xfId="0" applyFont="1" applyFill="1" applyBorder="1" applyAlignment="1">
      <alignment horizontal="center" vertical="center" wrapText="1"/>
    </xf>
    <xf numFmtId="0" fontId="110" fillId="8" borderId="0" xfId="0" applyFont="1" applyFill="1" applyBorder="1" applyAlignment="1">
      <alignment horizontal="center" vertical="center" wrapText="1"/>
    </xf>
    <xf numFmtId="0" fontId="110" fillId="29" borderId="205" xfId="0" applyFont="1" applyFill="1" applyBorder="1" applyAlignment="1">
      <alignment horizontal="center" vertical="center" wrapText="1" shrinkToFit="1"/>
    </xf>
    <xf numFmtId="0" fontId="110" fillId="29" borderId="206" xfId="0" applyFont="1" applyFill="1" applyBorder="1" applyAlignment="1">
      <alignment horizontal="center" vertical="center" wrapText="1" shrinkToFit="1"/>
    </xf>
    <xf numFmtId="0" fontId="110" fillId="29" borderId="0" xfId="0" applyFont="1" applyFill="1" applyBorder="1" applyAlignment="1">
      <alignment horizontal="center" vertical="center" wrapText="1" shrinkToFit="1"/>
    </xf>
    <xf numFmtId="0" fontId="158" fillId="8" borderId="0" xfId="0" applyFont="1" applyFill="1" applyBorder="1" applyAlignment="1">
      <alignment horizontal="left" vertical="center" indent="1"/>
    </xf>
    <xf numFmtId="0" fontId="110" fillId="28" borderId="0" xfId="0" applyFont="1" applyFill="1" applyAlignment="1">
      <alignment horizontal="right" vertical="center"/>
    </xf>
    <xf numFmtId="0" fontId="110" fillId="28" borderId="239" xfId="0" applyFont="1" applyFill="1" applyBorder="1" applyAlignment="1">
      <alignment horizontal="right" vertical="center"/>
    </xf>
    <xf numFmtId="0" fontId="112" fillId="0" borderId="36" xfId="0" applyFont="1" applyFill="1" applyBorder="1" applyAlignment="1" applyProtection="1">
      <alignment horizontal="left"/>
    </xf>
    <xf numFmtId="38" fontId="167" fillId="0" borderId="36" xfId="0" applyNumberFormat="1" applyFont="1" applyFill="1" applyBorder="1" applyAlignment="1" applyProtection="1">
      <alignment horizontal="center"/>
    </xf>
    <xf numFmtId="38" fontId="159" fillId="31" borderId="20" xfId="13" applyFont="1" applyFill="1" applyBorder="1" applyAlignment="1" applyProtection="1">
      <alignment horizontal="left" vertical="center" shrinkToFit="1"/>
      <protection locked="0"/>
    </xf>
    <xf numFmtId="38" fontId="159" fillId="31" borderId="9" xfId="13" applyFont="1" applyFill="1" applyBorder="1" applyAlignment="1" applyProtection="1">
      <alignment horizontal="left" vertical="center" shrinkToFit="1"/>
      <protection locked="0"/>
    </xf>
    <xf numFmtId="0" fontId="114" fillId="31" borderId="85" xfId="0" applyFont="1" applyFill="1" applyBorder="1" applyAlignment="1" applyProtection="1">
      <alignment horizontal="right" vertical="center" wrapText="1"/>
      <protection locked="0"/>
    </xf>
    <xf numFmtId="0" fontId="114" fillId="31" borderId="20" xfId="0" applyFont="1" applyFill="1" applyBorder="1" applyAlignment="1" applyProtection="1">
      <alignment horizontal="right" vertical="center" wrapText="1"/>
      <protection locked="0"/>
    </xf>
    <xf numFmtId="38" fontId="114" fillId="31" borderId="56" xfId="13" applyFont="1" applyFill="1" applyBorder="1" applyAlignment="1" applyProtection="1">
      <alignment horizontal="left" vertical="center" shrinkToFit="1"/>
      <protection locked="0"/>
    </xf>
    <xf numFmtId="38" fontId="114" fillId="31" borderId="95" xfId="13" applyFont="1" applyFill="1" applyBorder="1" applyAlignment="1" applyProtection="1">
      <alignment horizontal="left" vertical="center" shrinkToFit="1"/>
      <protection locked="0"/>
    </xf>
    <xf numFmtId="0" fontId="114" fillId="0" borderId="56" xfId="0" applyFont="1" applyFill="1" applyBorder="1" applyAlignment="1" applyProtection="1">
      <alignment horizontal="left" vertical="center" shrinkToFit="1"/>
      <protection locked="0"/>
    </xf>
    <xf numFmtId="0" fontId="114" fillId="0" borderId="95" xfId="0" applyFont="1" applyFill="1" applyBorder="1" applyAlignment="1" applyProtection="1">
      <alignment horizontal="left" vertical="center" shrinkToFit="1"/>
      <protection locked="0"/>
    </xf>
    <xf numFmtId="38" fontId="114" fillId="0" borderId="97" xfId="13" applyFont="1" applyFill="1" applyBorder="1" applyAlignment="1" applyProtection="1">
      <alignment horizontal="left" vertical="center" shrinkToFit="1"/>
      <protection locked="0"/>
    </xf>
    <xf numFmtId="38" fontId="114" fillId="0" borderId="96" xfId="13" applyFont="1" applyFill="1" applyBorder="1" applyAlignment="1" applyProtection="1">
      <alignment horizontal="left" vertical="center" shrinkToFit="1"/>
      <protection locked="0"/>
    </xf>
    <xf numFmtId="0" fontId="114" fillId="0" borderId="97" xfId="0" applyFont="1" applyFill="1" applyBorder="1" applyAlignment="1" applyProtection="1">
      <alignment horizontal="left" vertical="center" shrinkToFit="1"/>
      <protection locked="0"/>
    </xf>
    <xf numFmtId="0" fontId="114" fillId="0" borderId="96" xfId="0" applyFont="1" applyFill="1" applyBorder="1" applyAlignment="1" applyProtection="1">
      <alignment horizontal="left" vertical="center" shrinkToFit="1"/>
      <protection locked="0"/>
    </xf>
    <xf numFmtId="0" fontId="134" fillId="29" borderId="15" xfId="0" applyFont="1" applyFill="1" applyBorder="1" applyAlignment="1" applyProtection="1">
      <alignment horizontal="center" vertical="center"/>
    </xf>
    <xf numFmtId="0" fontId="134" fillId="29" borderId="0" xfId="0" applyFont="1" applyFill="1" applyBorder="1" applyAlignment="1" applyProtection="1">
      <alignment horizontal="center" vertical="center"/>
    </xf>
    <xf numFmtId="0" fontId="134" fillId="29" borderId="12" xfId="0" applyFont="1" applyFill="1" applyBorder="1" applyAlignment="1" applyProtection="1">
      <alignment horizontal="center" vertical="center"/>
    </xf>
    <xf numFmtId="0" fontId="134" fillId="29" borderId="22" xfId="0" applyFont="1" applyFill="1" applyBorder="1" applyAlignment="1" applyProtection="1">
      <alignment horizontal="center" vertical="center"/>
    </xf>
    <xf numFmtId="0" fontId="134" fillId="29" borderId="36" xfId="0" applyFont="1" applyFill="1" applyBorder="1" applyAlignment="1" applyProtection="1">
      <alignment horizontal="center" vertical="center"/>
    </xf>
    <xf numFmtId="0" fontId="134" fillId="29" borderId="11" xfId="0" applyFont="1" applyFill="1" applyBorder="1" applyAlignment="1" applyProtection="1">
      <alignment horizontal="center" vertical="center"/>
    </xf>
    <xf numFmtId="0" fontId="134" fillId="29" borderId="29" xfId="0" applyFont="1" applyFill="1" applyBorder="1" applyAlignment="1" applyProtection="1">
      <alignment horizontal="center" vertical="center"/>
    </xf>
    <xf numFmtId="0" fontId="134" fillId="29" borderId="20" xfId="0" applyFont="1" applyFill="1" applyBorder="1" applyAlignment="1" applyProtection="1">
      <alignment horizontal="center" vertical="center"/>
    </xf>
    <xf numFmtId="0" fontId="134" fillId="29" borderId="86" xfId="0" applyFont="1" applyFill="1" applyBorder="1" applyAlignment="1" applyProtection="1">
      <alignment horizontal="center" vertical="center"/>
    </xf>
    <xf numFmtId="0" fontId="159" fillId="31" borderId="85" xfId="0" applyFont="1" applyFill="1" applyBorder="1" applyAlignment="1" applyProtection="1">
      <alignment horizontal="center" vertical="center"/>
      <protection locked="0"/>
    </xf>
    <xf numFmtId="0" fontId="159" fillId="31" borderId="20" xfId="0" applyFont="1" applyFill="1" applyBorder="1" applyAlignment="1" applyProtection="1">
      <alignment horizontal="center" vertical="center"/>
      <protection locked="0"/>
    </xf>
    <xf numFmtId="0" fontId="134" fillId="29" borderId="9" xfId="0" applyFont="1" applyFill="1" applyBorder="1" applyAlignment="1" applyProtection="1">
      <alignment horizontal="center" vertical="center"/>
    </xf>
    <xf numFmtId="0" fontId="114" fillId="0" borderId="104" xfId="0" applyFont="1" applyFill="1" applyBorder="1" applyAlignment="1" applyProtection="1">
      <alignment horizontal="left" vertical="center" shrinkToFit="1"/>
      <protection locked="0"/>
    </xf>
    <xf numFmtId="0" fontId="114" fillId="0" borderId="24" xfId="0" applyFont="1" applyFill="1" applyBorder="1" applyAlignment="1" applyProtection="1">
      <alignment horizontal="left" vertical="center" shrinkToFit="1"/>
      <protection locked="0"/>
    </xf>
    <xf numFmtId="0" fontId="114" fillId="0" borderId="25" xfId="0" applyFont="1" applyFill="1" applyBorder="1" applyAlignment="1" applyProtection="1">
      <alignment horizontal="center" vertical="center" shrinkToFit="1"/>
      <protection locked="0"/>
    </xf>
    <xf numFmtId="0" fontId="114" fillId="0" borderId="26" xfId="0" applyFont="1" applyFill="1" applyBorder="1" applyAlignment="1" applyProtection="1">
      <alignment horizontal="center" vertical="center" shrinkToFit="1"/>
      <protection locked="0"/>
    </xf>
    <xf numFmtId="38" fontId="110" fillId="29" borderId="29" xfId="13" applyFont="1" applyFill="1" applyBorder="1" applyAlignment="1" applyProtection="1">
      <alignment horizontal="center" vertical="center" wrapText="1"/>
    </xf>
    <xf numFmtId="38" fontId="110" fillId="29" borderId="20" xfId="13" applyFont="1" applyFill="1" applyBorder="1" applyAlignment="1" applyProtection="1">
      <alignment horizontal="center" vertical="center" wrapText="1"/>
    </xf>
    <xf numFmtId="38" fontId="114" fillId="31" borderId="85" xfId="13" applyFont="1" applyFill="1" applyBorder="1" applyAlignment="1" applyProtection="1">
      <alignment horizontal="right" vertical="center" wrapText="1"/>
      <protection locked="0"/>
    </xf>
    <xf numFmtId="38" fontId="114" fillId="31" borderId="20" xfId="13" applyFont="1" applyFill="1" applyBorder="1" applyAlignment="1" applyProtection="1">
      <alignment horizontal="right" vertical="center" wrapText="1"/>
      <protection locked="0"/>
    </xf>
    <xf numFmtId="38" fontId="110" fillId="29" borderId="29" xfId="13" applyFont="1" applyFill="1" applyBorder="1" applyAlignment="1" applyProtection="1">
      <alignment horizontal="center" vertical="center" shrinkToFit="1"/>
    </xf>
    <xf numFmtId="38" fontId="110" fillId="29" borderId="20" xfId="13" applyFont="1" applyFill="1" applyBorder="1" applyAlignment="1" applyProtection="1">
      <alignment horizontal="center" vertical="center" shrinkToFit="1"/>
    </xf>
    <xf numFmtId="38" fontId="110" fillId="29" borderId="86" xfId="13" applyFont="1" applyFill="1" applyBorder="1" applyAlignment="1" applyProtection="1">
      <alignment horizontal="center" vertical="center" shrinkToFit="1"/>
    </xf>
    <xf numFmtId="38" fontId="114" fillId="31" borderId="20" xfId="13" applyFont="1" applyFill="1" applyBorder="1" applyAlignment="1" applyProtection="1">
      <alignment horizontal="right" vertical="center"/>
      <protection locked="0"/>
    </xf>
    <xf numFmtId="0" fontId="110" fillId="29" borderId="29" xfId="0" applyFont="1" applyFill="1" applyBorder="1" applyAlignment="1" applyProtection="1">
      <alignment horizontal="center" vertical="center" wrapText="1"/>
    </xf>
    <xf numFmtId="0" fontId="110" fillId="29" borderId="20" xfId="0" applyFont="1" applyFill="1" applyBorder="1" applyAlignment="1" applyProtection="1">
      <alignment horizontal="center" vertical="center" wrapText="1"/>
    </xf>
    <xf numFmtId="38" fontId="114" fillId="0" borderId="100" xfId="13" applyFont="1" applyFill="1" applyBorder="1" applyAlignment="1" applyProtection="1">
      <alignment horizontal="left" vertical="center" shrinkToFit="1"/>
      <protection locked="0"/>
    </xf>
    <xf numFmtId="38" fontId="114" fillId="0" borderId="101" xfId="13" applyFont="1" applyFill="1" applyBorder="1" applyAlignment="1" applyProtection="1">
      <alignment horizontal="left" vertical="center" shrinkToFit="1"/>
      <protection locked="0"/>
    </xf>
    <xf numFmtId="0" fontId="114" fillId="0" borderId="100" xfId="0" applyFont="1" applyFill="1" applyBorder="1" applyAlignment="1" applyProtection="1">
      <alignment horizontal="left" vertical="center" shrinkToFit="1"/>
      <protection locked="0"/>
    </xf>
    <xf numFmtId="0" fontId="114" fillId="0" borderId="101" xfId="0" applyFont="1" applyFill="1" applyBorder="1" applyAlignment="1" applyProtection="1">
      <alignment horizontal="left" vertical="center" shrinkToFit="1"/>
      <protection locked="0"/>
    </xf>
    <xf numFmtId="0" fontId="114" fillId="0" borderId="26" xfId="0" applyFont="1" applyFill="1" applyBorder="1" applyAlignment="1" applyProtection="1">
      <alignment horizontal="left" vertical="center" shrinkToFit="1"/>
      <protection locked="0"/>
    </xf>
    <xf numFmtId="0" fontId="114" fillId="0" borderId="28" xfId="0" applyFont="1" applyFill="1" applyBorder="1" applyAlignment="1" applyProtection="1">
      <alignment horizontal="left" vertical="center" shrinkToFit="1"/>
      <protection locked="0"/>
    </xf>
    <xf numFmtId="0" fontId="114" fillId="0" borderId="24" xfId="0" applyFont="1" applyFill="1" applyBorder="1" applyAlignment="1" applyProtection="1">
      <alignment horizontal="center" vertical="center" shrinkToFit="1"/>
      <protection locked="0"/>
    </xf>
    <xf numFmtId="0" fontId="114" fillId="8" borderId="56" xfId="0" applyFont="1" applyFill="1" applyBorder="1" applyAlignment="1" applyProtection="1">
      <alignment horizontal="center" vertical="center" shrinkToFit="1"/>
    </xf>
    <xf numFmtId="2" fontId="114" fillId="0" borderId="106" xfId="0" applyNumberFormat="1" applyFont="1" applyFill="1" applyBorder="1" applyAlignment="1" applyProtection="1">
      <alignment horizontal="right" vertical="center" shrinkToFit="1"/>
      <protection locked="0"/>
    </xf>
    <xf numFmtId="2" fontId="114" fillId="0" borderId="56" xfId="0" applyNumberFormat="1" applyFont="1" applyFill="1" applyBorder="1" applyAlignment="1" applyProtection="1">
      <alignment horizontal="right" vertical="center" shrinkToFit="1"/>
      <protection locked="0"/>
    </xf>
    <xf numFmtId="0" fontId="114" fillId="8" borderId="30" xfId="0" applyFont="1" applyFill="1" applyBorder="1" applyAlignment="1" applyProtection="1">
      <alignment horizontal="center" vertical="center" shrinkToFit="1"/>
    </xf>
    <xf numFmtId="0" fontId="114" fillId="8" borderId="105" xfId="0" applyFont="1" applyFill="1" applyBorder="1" applyAlignment="1" applyProtection="1">
      <alignment horizontal="center" vertical="center" shrinkToFit="1"/>
    </xf>
    <xf numFmtId="0" fontId="114" fillId="8" borderId="56" xfId="0" applyFont="1" applyFill="1" applyBorder="1" applyAlignment="1" applyProtection="1">
      <alignment horizontal="left" vertical="center" shrinkToFit="1"/>
    </xf>
    <xf numFmtId="0" fontId="114" fillId="8" borderId="95" xfId="0" applyFont="1" applyFill="1" applyBorder="1" applyAlignment="1" applyProtection="1">
      <alignment horizontal="left" vertical="center" shrinkToFit="1"/>
    </xf>
    <xf numFmtId="0" fontId="114" fillId="0" borderId="4" xfId="0" applyFont="1" applyFill="1" applyBorder="1" applyAlignment="1" applyProtection="1">
      <alignment horizontal="center" vertical="center" shrinkToFit="1"/>
      <protection locked="0"/>
    </xf>
    <xf numFmtId="0" fontId="110" fillId="29" borderId="29" xfId="0" applyFont="1" applyFill="1" applyBorder="1" applyAlignment="1" applyProtection="1">
      <alignment horizontal="center" vertical="center" shrinkToFit="1"/>
    </xf>
    <xf numFmtId="0" fontId="110" fillId="29" borderId="20" xfId="0" applyFont="1" applyFill="1" applyBorder="1" applyAlignment="1" applyProtection="1">
      <alignment horizontal="center" vertical="center" shrinkToFit="1"/>
    </xf>
    <xf numFmtId="0" fontId="110" fillId="29" borderId="9" xfId="0" applyFont="1" applyFill="1" applyBorder="1" applyAlignment="1" applyProtection="1">
      <alignment horizontal="center" vertical="center" shrinkToFit="1"/>
    </xf>
    <xf numFmtId="0" fontId="110" fillId="29" borderId="86" xfId="0" applyFont="1" applyFill="1" applyBorder="1" applyAlignment="1" applyProtection="1">
      <alignment horizontal="center" vertical="center" shrinkToFit="1"/>
    </xf>
    <xf numFmtId="0" fontId="114" fillId="0" borderId="20" xfId="0" applyFont="1" applyFill="1" applyBorder="1" applyAlignment="1" applyProtection="1">
      <alignment horizontal="center" vertical="center" shrinkToFit="1"/>
    </xf>
    <xf numFmtId="0" fontId="110" fillId="29" borderId="85" xfId="0" applyFont="1" applyFill="1" applyBorder="1" applyAlignment="1" applyProtection="1">
      <alignment horizontal="center" vertical="center" shrinkToFit="1"/>
    </xf>
    <xf numFmtId="49" fontId="110" fillId="29" borderId="18" xfId="0" applyNumberFormat="1" applyFont="1" applyFill="1" applyBorder="1" applyAlignment="1" applyProtection="1">
      <alignment horizontal="center" vertical="center" shrinkToFit="1"/>
    </xf>
    <xf numFmtId="49" fontId="110" fillId="29" borderId="6" xfId="0" applyNumberFormat="1" applyFont="1" applyFill="1" applyBorder="1" applyAlignment="1" applyProtection="1">
      <alignment horizontal="center" vertical="center" shrinkToFit="1"/>
    </xf>
    <xf numFmtId="49" fontId="110" fillId="29" borderId="15" xfId="0" applyNumberFormat="1" applyFont="1" applyFill="1" applyBorder="1" applyAlignment="1" applyProtection="1">
      <alignment horizontal="center" vertical="center" shrinkToFit="1"/>
    </xf>
    <xf numFmtId="49" fontId="110" fillId="29" borderId="12" xfId="0" applyNumberFormat="1" applyFont="1" applyFill="1" applyBorder="1" applyAlignment="1" applyProtection="1">
      <alignment horizontal="center" vertical="center" shrinkToFit="1"/>
    </xf>
    <xf numFmtId="49" fontId="110" fillId="29" borderId="22" xfId="0" applyNumberFormat="1" applyFont="1" applyFill="1" applyBorder="1" applyAlignment="1" applyProtection="1">
      <alignment horizontal="center" vertical="center" shrinkToFit="1"/>
    </xf>
    <xf numFmtId="49" fontId="110" fillId="29" borderId="11" xfId="0" applyNumberFormat="1" applyFont="1" applyFill="1" applyBorder="1" applyAlignment="1" applyProtection="1">
      <alignment horizontal="center" vertical="center" shrinkToFit="1"/>
    </xf>
    <xf numFmtId="0" fontId="110" fillId="29" borderId="18" xfId="0" applyFont="1" applyFill="1" applyBorder="1" applyAlignment="1" applyProtection="1">
      <alignment horizontal="center" vertical="center" wrapText="1" shrinkToFit="1"/>
    </xf>
    <xf numFmtId="0" fontId="110" fillId="29" borderId="19" xfId="0" applyFont="1" applyFill="1" applyBorder="1" applyAlignment="1" applyProtection="1">
      <alignment horizontal="center" vertical="center" wrapText="1" shrinkToFit="1"/>
    </xf>
    <xf numFmtId="0" fontId="110" fillId="29" borderId="6" xfId="0" applyFont="1" applyFill="1" applyBorder="1" applyAlignment="1" applyProtection="1">
      <alignment horizontal="center" vertical="center" wrapText="1" shrinkToFit="1"/>
    </xf>
    <xf numFmtId="0" fontId="110" fillId="29" borderId="15" xfId="0" applyFont="1" applyFill="1" applyBorder="1" applyAlignment="1" applyProtection="1">
      <alignment horizontal="center" vertical="center" wrapText="1" shrinkToFit="1"/>
    </xf>
    <xf numFmtId="0" fontId="110" fillId="29" borderId="0" xfId="0" applyFont="1" applyFill="1" applyBorder="1" applyAlignment="1" applyProtection="1">
      <alignment horizontal="center" vertical="center" wrapText="1" shrinkToFit="1"/>
    </xf>
    <xf numFmtId="0" fontId="110" fillId="29" borderId="12" xfId="0" applyFont="1" applyFill="1" applyBorder="1" applyAlignment="1" applyProtection="1">
      <alignment horizontal="center" vertical="center" wrapText="1" shrinkToFit="1"/>
    </xf>
    <xf numFmtId="0" fontId="110" fillId="29" borderId="22" xfId="0" applyFont="1" applyFill="1" applyBorder="1" applyAlignment="1" applyProtection="1">
      <alignment horizontal="center" vertical="center" wrapText="1" shrinkToFit="1"/>
    </xf>
    <xf numFmtId="0" fontId="110" fillId="29" borderId="36" xfId="0" applyFont="1" applyFill="1" applyBorder="1" applyAlignment="1" applyProtection="1">
      <alignment horizontal="center" vertical="center" wrapText="1" shrinkToFit="1"/>
    </xf>
    <xf numFmtId="0" fontId="110" fillId="29" borderId="11" xfId="0" applyFont="1" applyFill="1" applyBorder="1" applyAlignment="1" applyProtection="1">
      <alignment horizontal="center" vertical="center" wrapText="1" shrinkToFit="1"/>
    </xf>
    <xf numFmtId="0" fontId="114" fillId="8" borderId="173" xfId="0" applyFont="1" applyFill="1" applyBorder="1" applyAlignment="1" applyProtection="1">
      <alignment horizontal="left" vertical="center" shrinkToFit="1"/>
    </xf>
    <xf numFmtId="0" fontId="114" fillId="8" borderId="27" xfId="0" applyFont="1" applyFill="1" applyBorder="1" applyAlignment="1" applyProtection="1">
      <alignment horizontal="left" vertical="center" shrinkToFit="1"/>
    </xf>
    <xf numFmtId="0" fontId="114" fillId="0" borderId="104" xfId="0" applyFont="1" applyFill="1" applyBorder="1" applyAlignment="1" applyProtection="1">
      <alignment horizontal="left" vertical="center" shrinkToFit="1"/>
    </xf>
    <xf numFmtId="2" fontId="114" fillId="0" borderId="90" xfId="0" applyNumberFormat="1" applyFont="1" applyFill="1" applyBorder="1" applyAlignment="1" applyProtection="1">
      <alignment horizontal="right" vertical="center" shrinkToFit="1"/>
      <protection locked="0"/>
    </xf>
    <xf numFmtId="0" fontId="114" fillId="3" borderId="25" xfId="0" applyFont="1" applyFill="1" applyBorder="1" applyAlignment="1" applyProtection="1">
      <alignment horizontal="left" vertical="center" shrinkToFit="1"/>
      <protection locked="0"/>
    </xf>
    <xf numFmtId="0" fontId="114" fillId="0" borderId="25" xfId="0" applyFont="1" applyFill="1" applyBorder="1" applyAlignment="1" applyProtection="1">
      <alignment horizontal="left" vertical="center" shrinkToFit="1"/>
      <protection locked="0"/>
    </xf>
    <xf numFmtId="0" fontId="114" fillId="8" borderId="29" xfId="0" applyFont="1" applyFill="1" applyBorder="1" applyAlignment="1" applyProtection="1">
      <alignment horizontal="center" vertical="center" shrinkToFit="1"/>
    </xf>
    <xf numFmtId="0" fontId="114" fillId="8" borderId="20" xfId="0" applyFont="1" applyFill="1" applyBorder="1" applyAlignment="1" applyProtection="1">
      <alignment horizontal="center" vertical="center" shrinkToFit="1"/>
    </xf>
    <xf numFmtId="0" fontId="114" fillId="0" borderId="20" xfId="0" applyFont="1" applyFill="1" applyBorder="1" applyAlignment="1" applyProtection="1">
      <alignment horizontal="right" vertical="center" shrinkToFit="1"/>
      <protection locked="0"/>
    </xf>
    <xf numFmtId="0" fontId="114" fillId="0" borderId="7" xfId="0" applyFont="1" applyFill="1" applyBorder="1" applyAlignment="1" applyProtection="1">
      <alignment horizontal="center" vertical="center" shrinkToFit="1"/>
      <protection locked="0"/>
    </xf>
    <xf numFmtId="0" fontId="110" fillId="29" borderId="18" xfId="0" applyFont="1" applyFill="1" applyBorder="1" applyAlignment="1" applyProtection="1">
      <alignment horizontal="center" vertical="center" shrinkToFit="1"/>
    </xf>
    <xf numFmtId="0" fontId="110" fillId="29" borderId="22" xfId="0" applyFont="1" applyFill="1" applyBorder="1" applyAlignment="1" applyProtection="1">
      <alignment horizontal="center" vertical="center" shrinkToFit="1"/>
    </xf>
    <xf numFmtId="0" fontId="110" fillId="29" borderId="19" xfId="0" applyFont="1" applyFill="1" applyBorder="1" applyAlignment="1" applyProtection="1">
      <alignment horizontal="center" vertical="center" shrinkToFit="1"/>
    </xf>
    <xf numFmtId="0" fontId="110" fillId="29" borderId="6" xfId="0" applyFont="1" applyFill="1" applyBorder="1" applyAlignment="1" applyProtection="1">
      <alignment horizontal="center" vertical="center" shrinkToFit="1"/>
    </xf>
    <xf numFmtId="0" fontId="110" fillId="29" borderId="36" xfId="0" applyFont="1" applyFill="1" applyBorder="1" applyAlignment="1" applyProtection="1">
      <alignment horizontal="center" vertical="center" shrinkToFit="1"/>
    </xf>
    <xf numFmtId="0" fontId="110" fillId="29" borderId="11" xfId="0" applyFont="1" applyFill="1" applyBorder="1" applyAlignment="1" applyProtection="1">
      <alignment horizontal="center" vertical="center" shrinkToFit="1"/>
    </xf>
    <xf numFmtId="0" fontId="114" fillId="3" borderId="6" xfId="0" applyFont="1" applyFill="1" applyBorder="1" applyAlignment="1" applyProtection="1">
      <alignment horizontal="left" vertical="center" shrinkToFit="1"/>
      <protection locked="0"/>
    </xf>
    <xf numFmtId="0" fontId="114" fillId="3" borderId="4" xfId="0" applyFont="1" applyFill="1" applyBorder="1" applyAlignment="1" applyProtection="1">
      <alignment horizontal="left" vertical="center" shrinkToFit="1"/>
      <protection locked="0"/>
    </xf>
    <xf numFmtId="0" fontId="114" fillId="3" borderId="27" xfId="0" applyFont="1" applyFill="1" applyBorder="1" applyAlignment="1" applyProtection="1">
      <alignment horizontal="left" vertical="center" shrinkToFit="1"/>
      <protection locked="0"/>
    </xf>
    <xf numFmtId="0" fontId="114" fillId="0" borderId="27" xfId="0" applyFont="1" applyFill="1" applyBorder="1" applyAlignment="1" applyProtection="1">
      <alignment horizontal="left" vertical="center" shrinkToFit="1"/>
      <protection locked="0"/>
    </xf>
    <xf numFmtId="0" fontId="114" fillId="8" borderId="20" xfId="0" applyFont="1" applyFill="1" applyBorder="1" applyAlignment="1" applyProtection="1">
      <alignment horizontal="left" vertical="center" shrinkToFit="1"/>
    </xf>
    <xf numFmtId="0" fontId="114" fillId="8" borderId="9" xfId="0" applyFont="1" applyFill="1" applyBorder="1" applyAlignment="1" applyProtection="1">
      <alignment horizontal="left" vertical="center" shrinkToFit="1"/>
    </xf>
    <xf numFmtId="0" fontId="114" fillId="0" borderId="12" xfId="0" applyFont="1" applyFill="1" applyBorder="1" applyAlignment="1" applyProtection="1">
      <alignment horizontal="left" vertical="center" shrinkToFit="1"/>
      <protection locked="0"/>
    </xf>
    <xf numFmtId="0" fontId="114" fillId="0" borderId="3" xfId="0" applyFont="1" applyFill="1" applyBorder="1" applyAlignment="1" applyProtection="1">
      <alignment horizontal="left" vertical="center" shrinkToFit="1"/>
      <protection locked="0"/>
    </xf>
    <xf numFmtId="0" fontId="114" fillId="8" borderId="86" xfId="0" applyFont="1" applyFill="1" applyBorder="1" applyAlignment="1" applyProtection="1">
      <alignment horizontal="center" vertical="center" shrinkToFit="1"/>
    </xf>
    <xf numFmtId="0" fontId="114" fillId="0" borderId="90" xfId="0" applyFont="1" applyFill="1" applyBorder="1" applyAlignment="1" applyProtection="1">
      <alignment horizontal="right" vertical="center" shrinkToFit="1"/>
      <protection locked="0"/>
    </xf>
    <xf numFmtId="0" fontId="114" fillId="0" borderId="106" xfId="0" applyFont="1" applyFill="1" applyBorder="1" applyAlignment="1" applyProtection="1">
      <alignment horizontal="right" vertical="center" shrinkToFit="1"/>
      <protection locked="0"/>
    </xf>
    <xf numFmtId="0" fontId="114" fillId="0" borderId="56" xfId="0" applyFont="1" applyFill="1" applyBorder="1" applyAlignment="1" applyProtection="1">
      <alignment horizontal="right" vertical="center" shrinkToFit="1"/>
      <protection locked="0"/>
    </xf>
    <xf numFmtId="0" fontId="114" fillId="0" borderId="20" xfId="0" applyFont="1" applyFill="1" applyBorder="1" applyAlignment="1" applyProtection="1">
      <alignment horizontal="left" vertical="center" shrinkToFit="1"/>
      <protection locked="0"/>
    </xf>
    <xf numFmtId="0" fontId="114" fillId="0" borderId="9" xfId="0" applyFont="1" applyFill="1" applyBorder="1" applyAlignment="1" applyProtection="1">
      <alignment horizontal="left" vertical="center" shrinkToFit="1"/>
      <protection locked="0"/>
    </xf>
    <xf numFmtId="0" fontId="114" fillId="8" borderId="9" xfId="0" applyFont="1" applyFill="1" applyBorder="1" applyAlignment="1" applyProtection="1">
      <alignment horizontal="center" vertical="center" shrinkToFit="1"/>
    </xf>
    <xf numFmtId="0" fontId="114" fillId="3" borderId="98" xfId="0" applyFont="1" applyFill="1" applyBorder="1" applyAlignment="1" applyProtection="1">
      <alignment horizontal="left" vertical="center" shrinkToFit="1"/>
      <protection locked="0"/>
    </xf>
    <xf numFmtId="0" fontId="114" fillId="3" borderId="24" xfId="0" applyFont="1" applyFill="1" applyBorder="1" applyAlignment="1" applyProtection="1">
      <alignment horizontal="left" vertical="center" shrinkToFit="1"/>
      <protection locked="0"/>
    </xf>
    <xf numFmtId="0" fontId="114" fillId="0" borderId="57" xfId="0" applyFont="1" applyFill="1" applyBorder="1" applyAlignment="1" applyProtection="1">
      <alignment horizontal="left" vertical="center" shrinkToFit="1"/>
      <protection locked="0"/>
    </xf>
    <xf numFmtId="0" fontId="114" fillId="0" borderId="19" xfId="0" applyFont="1" applyFill="1" applyBorder="1" applyAlignment="1" applyProtection="1">
      <alignment horizontal="left" vertical="center" shrinkToFit="1"/>
      <protection locked="0"/>
    </xf>
    <xf numFmtId="0" fontId="114" fillId="0" borderId="6" xfId="0" applyFont="1" applyFill="1" applyBorder="1" applyAlignment="1" applyProtection="1">
      <alignment horizontal="left" vertical="center" shrinkToFit="1"/>
      <protection locked="0"/>
    </xf>
    <xf numFmtId="0" fontId="114" fillId="0" borderId="18" xfId="0" applyFont="1" applyFill="1" applyBorder="1" applyAlignment="1" applyProtection="1">
      <alignment horizontal="left" vertical="center" shrinkToFit="1"/>
      <protection locked="0"/>
    </xf>
    <xf numFmtId="0" fontId="110" fillId="29" borderId="15" xfId="0" applyFont="1" applyFill="1" applyBorder="1" applyAlignment="1" applyProtection="1">
      <alignment horizontal="center" vertical="center" shrinkToFit="1"/>
    </xf>
    <xf numFmtId="0" fontId="110" fillId="29" borderId="0" xfId="0" applyFont="1" applyFill="1" applyBorder="1" applyAlignment="1" applyProtection="1">
      <alignment horizontal="center" vertical="center" shrinkToFit="1"/>
    </xf>
    <xf numFmtId="0" fontId="110" fillId="29" borderId="12" xfId="0" applyFont="1" applyFill="1" applyBorder="1" applyAlignment="1" applyProtection="1">
      <alignment horizontal="center" vertical="center" shrinkToFit="1"/>
    </xf>
    <xf numFmtId="0" fontId="114" fillId="0" borderId="37" xfId="0" applyFont="1" applyFill="1" applyBorder="1" applyAlignment="1" applyProtection="1">
      <alignment horizontal="left" vertical="center" shrinkToFit="1"/>
      <protection locked="0"/>
    </xf>
    <xf numFmtId="0" fontId="114" fillId="0" borderId="103" xfId="0" applyFont="1" applyFill="1" applyBorder="1" applyAlignment="1" applyProtection="1">
      <alignment horizontal="left" vertical="center" shrinkToFit="1"/>
      <protection locked="0"/>
    </xf>
    <xf numFmtId="0" fontId="114" fillId="0" borderId="53" xfId="0" applyFont="1" applyFill="1" applyBorder="1" applyAlignment="1" applyProtection="1">
      <alignment horizontal="left" vertical="center" shrinkToFit="1"/>
      <protection locked="0"/>
    </xf>
    <xf numFmtId="0" fontId="114" fillId="0" borderId="4" xfId="0" applyFont="1" applyFill="1" applyBorder="1" applyAlignment="1" applyProtection="1">
      <alignment horizontal="left" vertical="center" shrinkToFit="1"/>
      <protection locked="0"/>
    </xf>
    <xf numFmtId="0" fontId="114" fillId="0" borderId="104" xfId="0" applyNumberFormat="1" applyFont="1" applyFill="1" applyBorder="1" applyAlignment="1" applyProtection="1">
      <alignment horizontal="left" vertical="center" shrinkToFit="1"/>
      <protection locked="0"/>
    </xf>
    <xf numFmtId="0" fontId="114" fillId="0" borderId="26" xfId="0" applyNumberFormat="1" applyFont="1" applyFill="1" applyBorder="1" applyAlignment="1" applyProtection="1">
      <alignment horizontal="left" vertical="center" shrinkToFit="1"/>
      <protection locked="0"/>
    </xf>
    <xf numFmtId="0" fontId="114" fillId="0" borderId="4" xfId="0" applyNumberFormat="1" applyFont="1" applyFill="1" applyBorder="1" applyAlignment="1" applyProtection="1">
      <alignment horizontal="left" vertical="center" shrinkToFit="1"/>
      <protection locked="0"/>
    </xf>
    <xf numFmtId="0" fontId="114" fillId="0" borderId="30" xfId="0" applyFont="1" applyFill="1" applyBorder="1" applyAlignment="1" applyProtection="1">
      <alignment horizontal="left" vertical="center" shrinkToFit="1"/>
      <protection locked="0"/>
    </xf>
    <xf numFmtId="0" fontId="114" fillId="0" borderId="24" xfId="0" applyNumberFormat="1" applyFont="1" applyFill="1" applyBorder="1" applyAlignment="1" applyProtection="1">
      <alignment horizontal="left" vertical="center" shrinkToFit="1"/>
      <protection locked="0"/>
    </xf>
    <xf numFmtId="0" fontId="114" fillId="8" borderId="25" xfId="0" applyFont="1" applyFill="1" applyBorder="1" applyAlignment="1" applyProtection="1">
      <alignment horizontal="center" vertical="center" shrinkToFit="1"/>
    </xf>
    <xf numFmtId="0" fontId="114" fillId="3" borderId="57" xfId="0" applyFont="1" applyFill="1" applyBorder="1" applyAlignment="1" applyProtection="1">
      <alignment horizontal="left" vertical="center" shrinkToFit="1"/>
      <protection locked="0"/>
    </xf>
    <xf numFmtId="0" fontId="114" fillId="3" borderId="100" xfId="0" applyFont="1" applyFill="1" applyBorder="1" applyAlignment="1" applyProtection="1">
      <alignment horizontal="left" vertical="center" shrinkToFit="1"/>
      <protection locked="0"/>
    </xf>
    <xf numFmtId="0" fontId="114" fillId="3" borderId="25" xfId="0" applyFont="1" applyFill="1" applyBorder="1" applyAlignment="1" applyProtection="1">
      <alignment horizontal="center" vertical="center" shrinkToFit="1"/>
      <protection locked="0"/>
    </xf>
    <xf numFmtId="0" fontId="114" fillId="3" borderId="99" xfId="0" applyFont="1" applyFill="1" applyBorder="1" applyAlignment="1" applyProtection="1">
      <alignment horizontal="left" vertical="center" shrinkToFit="1"/>
      <protection locked="0"/>
    </xf>
    <xf numFmtId="0" fontId="114" fillId="3" borderId="28" xfId="0" applyFont="1" applyFill="1" applyBorder="1" applyAlignment="1" applyProtection="1">
      <alignment horizontal="left" vertical="center" shrinkToFit="1"/>
      <protection locked="0"/>
    </xf>
    <xf numFmtId="0" fontId="114" fillId="3" borderId="97" xfId="0" applyFont="1" applyFill="1" applyBorder="1" applyAlignment="1" applyProtection="1">
      <alignment horizontal="left" vertical="center" shrinkToFit="1"/>
      <protection locked="0"/>
    </xf>
    <xf numFmtId="49" fontId="110" fillId="29" borderId="19" xfId="0" applyNumberFormat="1" applyFont="1" applyFill="1" applyBorder="1" applyAlignment="1" applyProtection="1">
      <alignment horizontal="center" vertical="center" shrinkToFit="1"/>
    </xf>
    <xf numFmtId="49" fontId="110" fillId="29" borderId="36" xfId="0" applyNumberFormat="1" applyFont="1" applyFill="1" applyBorder="1" applyAlignment="1" applyProtection="1">
      <alignment horizontal="center" vertical="center" shrinkToFit="1"/>
    </xf>
    <xf numFmtId="0" fontId="114" fillId="8" borderId="27" xfId="0" applyFont="1" applyFill="1" applyBorder="1" applyAlignment="1" applyProtection="1">
      <alignment horizontal="center" vertical="center" shrinkToFit="1"/>
    </xf>
    <xf numFmtId="49" fontId="110" fillId="29" borderId="0" xfId="0" applyNumberFormat="1" applyFont="1" applyFill="1" applyBorder="1" applyAlignment="1" applyProtection="1">
      <alignment horizontal="center" vertical="center" shrinkToFit="1"/>
    </xf>
    <xf numFmtId="0" fontId="110" fillId="29" borderId="18" xfId="0" applyFont="1" applyFill="1" applyBorder="1" applyAlignment="1" applyProtection="1">
      <alignment horizontal="center" shrinkToFit="1"/>
    </xf>
    <xf numFmtId="0" fontId="110" fillId="29" borderId="6" xfId="0" applyFont="1" applyFill="1" applyBorder="1" applyAlignment="1" applyProtection="1">
      <alignment horizontal="center" shrinkToFit="1"/>
    </xf>
    <xf numFmtId="0" fontId="110" fillId="29" borderId="15" xfId="0" applyFont="1" applyFill="1" applyBorder="1" applyAlignment="1" applyProtection="1">
      <alignment horizontal="center" shrinkToFit="1"/>
    </xf>
    <xf numFmtId="0" fontId="110" fillId="29" borderId="12" xfId="0" applyFont="1" applyFill="1" applyBorder="1" applyAlignment="1" applyProtection="1">
      <alignment horizontal="center" shrinkToFit="1"/>
    </xf>
    <xf numFmtId="0" fontId="110" fillId="29" borderId="15" xfId="0" applyFont="1" applyFill="1" applyBorder="1" applyAlignment="1" applyProtection="1">
      <alignment vertical="top" textRotation="255" shrinkToFit="1"/>
    </xf>
    <xf numFmtId="0" fontId="110" fillId="29" borderId="12" xfId="0" applyFont="1" applyFill="1" applyBorder="1" applyAlignment="1" applyProtection="1">
      <alignment vertical="top" textRotation="255" shrinkToFit="1"/>
    </xf>
    <xf numFmtId="0" fontId="110" fillId="29" borderId="22" xfId="0" applyFont="1" applyFill="1" applyBorder="1" applyAlignment="1" applyProtection="1">
      <alignment vertical="top" textRotation="255" shrinkToFit="1"/>
    </xf>
    <xf numFmtId="0" fontId="110" fillId="29" borderId="11" xfId="0" applyFont="1" applyFill="1" applyBorder="1" applyAlignment="1" applyProtection="1">
      <alignment vertical="top" textRotation="255" shrinkToFit="1"/>
    </xf>
    <xf numFmtId="0" fontId="112" fillId="2" borderId="19" xfId="0" applyFont="1" applyFill="1" applyBorder="1" applyAlignment="1" applyProtection="1">
      <alignment horizontal="left"/>
    </xf>
    <xf numFmtId="0" fontId="112" fillId="2" borderId="0" xfId="0" applyFont="1" applyFill="1" applyBorder="1" applyAlignment="1" applyProtection="1">
      <alignment horizontal="left"/>
    </xf>
    <xf numFmtId="49" fontId="110" fillId="29" borderId="251" xfId="0" applyNumberFormat="1" applyFont="1" applyFill="1" applyBorder="1" applyAlignment="1" applyProtection="1">
      <alignment horizontal="center" vertical="center"/>
    </xf>
    <xf numFmtId="49" fontId="110" fillId="29" borderId="252" xfId="0" applyNumberFormat="1" applyFont="1" applyFill="1" applyBorder="1" applyAlignment="1" applyProtection="1">
      <alignment horizontal="center" vertical="center"/>
    </xf>
    <xf numFmtId="49" fontId="110" fillId="29" borderId="254" xfId="0" applyNumberFormat="1" applyFont="1" applyFill="1" applyBorder="1" applyAlignment="1" applyProtection="1">
      <alignment horizontal="center" vertical="center"/>
    </xf>
    <xf numFmtId="49" fontId="110" fillId="29" borderId="0" xfId="0" applyNumberFormat="1" applyFont="1" applyFill="1" applyBorder="1" applyAlignment="1" applyProtection="1">
      <alignment horizontal="center" vertical="center"/>
    </xf>
    <xf numFmtId="49" fontId="110" fillId="29" borderId="256" xfId="0" applyNumberFormat="1" applyFont="1" applyFill="1" applyBorder="1" applyAlignment="1" applyProtection="1">
      <alignment horizontal="center" vertical="center"/>
    </xf>
    <xf numFmtId="49" fontId="110" fillId="29" borderId="257" xfId="0" applyNumberFormat="1" applyFont="1" applyFill="1" applyBorder="1" applyAlignment="1" applyProtection="1">
      <alignment horizontal="center" vertical="center"/>
    </xf>
    <xf numFmtId="0" fontId="110" fillId="29" borderId="252" xfId="0" applyFont="1" applyFill="1" applyBorder="1" applyAlignment="1" applyProtection="1">
      <alignment horizontal="center" vertical="center" wrapText="1"/>
    </xf>
    <xf numFmtId="0" fontId="110" fillId="29" borderId="252" xfId="0" applyFont="1" applyFill="1" applyBorder="1" applyAlignment="1" applyProtection="1">
      <alignment horizontal="center" vertical="center"/>
    </xf>
    <xf numFmtId="0" fontId="110" fillId="29" borderId="253" xfId="0" applyFont="1" applyFill="1" applyBorder="1" applyAlignment="1" applyProtection="1">
      <alignment horizontal="center" vertical="center"/>
    </xf>
    <xf numFmtId="0" fontId="110" fillId="29" borderId="0" xfId="0" applyFont="1" applyFill="1" applyBorder="1" applyAlignment="1" applyProtection="1">
      <alignment horizontal="center" vertical="center" wrapText="1"/>
    </xf>
    <xf numFmtId="0" fontId="110" fillId="29" borderId="0" xfId="0" applyFont="1" applyFill="1" applyBorder="1" applyAlignment="1" applyProtection="1">
      <alignment horizontal="center" vertical="center"/>
    </xf>
    <xf numFmtId="0" fontId="110" fillId="29" borderId="255" xfId="0" applyFont="1" applyFill="1" applyBorder="1" applyAlignment="1" applyProtection="1">
      <alignment horizontal="center" vertical="center"/>
    </xf>
    <xf numFmtId="0" fontId="110" fillId="29" borderId="257" xfId="0" applyFont="1" applyFill="1" applyBorder="1" applyAlignment="1" applyProtection="1">
      <alignment horizontal="center" vertical="center"/>
    </xf>
    <xf numFmtId="0" fontId="110" fillId="29" borderId="258" xfId="0" applyFont="1" applyFill="1" applyBorder="1" applyAlignment="1" applyProtection="1">
      <alignment horizontal="center" vertical="center"/>
    </xf>
    <xf numFmtId="0" fontId="114" fillId="31" borderId="252" xfId="0" applyFont="1" applyFill="1" applyBorder="1" applyAlignment="1" applyProtection="1">
      <alignment horizontal="left" vertical="center" wrapText="1"/>
      <protection locked="0"/>
    </xf>
    <xf numFmtId="0" fontId="114" fillId="31" borderId="252" xfId="0" applyFont="1" applyFill="1" applyBorder="1" applyAlignment="1" applyProtection="1">
      <alignment horizontal="left" vertical="center"/>
      <protection locked="0"/>
    </xf>
    <xf numFmtId="0" fontId="114" fillId="31" borderId="253" xfId="0" applyFont="1" applyFill="1" applyBorder="1" applyAlignment="1" applyProtection="1">
      <alignment horizontal="left" vertical="center"/>
      <protection locked="0"/>
    </xf>
    <xf numFmtId="0" fontId="114" fillId="31" borderId="0" xfId="0" applyFont="1" applyFill="1" applyBorder="1" applyAlignment="1" applyProtection="1">
      <alignment horizontal="left" vertical="center" wrapText="1"/>
      <protection locked="0"/>
    </xf>
    <xf numFmtId="0" fontId="114" fillId="31" borderId="0" xfId="0" applyFont="1" applyFill="1" applyBorder="1" applyAlignment="1" applyProtection="1">
      <alignment horizontal="left" vertical="center"/>
      <protection locked="0"/>
    </xf>
    <xf numFmtId="0" fontId="114" fillId="31" borderId="255" xfId="0" applyFont="1" applyFill="1" applyBorder="1" applyAlignment="1" applyProtection="1">
      <alignment horizontal="left" vertical="center"/>
      <protection locked="0"/>
    </xf>
    <xf numFmtId="0" fontId="114" fillId="31" borderId="257" xfId="0" applyFont="1" applyFill="1" applyBorder="1" applyAlignment="1" applyProtection="1">
      <alignment horizontal="left" vertical="center"/>
      <protection locked="0"/>
    </xf>
    <xf numFmtId="0" fontId="114" fillId="31" borderId="258" xfId="0" applyFont="1" applyFill="1" applyBorder="1" applyAlignment="1" applyProtection="1">
      <alignment horizontal="left" vertical="center"/>
      <protection locked="0"/>
    </xf>
    <xf numFmtId="0" fontId="112" fillId="0" borderId="273" xfId="0" applyFont="1" applyFill="1" applyBorder="1" applyAlignment="1" applyProtection="1">
      <alignment horizontal="left"/>
    </xf>
    <xf numFmtId="0" fontId="110" fillId="29" borderId="7" xfId="0" applyFont="1" applyFill="1" applyBorder="1" applyAlignment="1" applyProtection="1">
      <alignment horizontal="center" vertical="center" shrinkToFit="1"/>
    </xf>
    <xf numFmtId="0" fontId="112" fillId="10" borderId="259" xfId="0" applyFont="1" applyFill="1" applyBorder="1" applyAlignment="1" applyProtection="1">
      <alignment horizontal="left" vertical="center" wrapText="1" indent="1"/>
    </xf>
    <xf numFmtId="0" fontId="112" fillId="10" borderId="260" xfId="0" applyFont="1" applyFill="1" applyBorder="1" applyAlignment="1" applyProtection="1">
      <alignment horizontal="left" vertical="center" wrapText="1" indent="1"/>
    </xf>
    <xf numFmtId="0" fontId="112" fillId="10" borderId="261" xfId="0" applyFont="1" applyFill="1" applyBorder="1" applyAlignment="1" applyProtection="1">
      <alignment horizontal="left" vertical="center" wrapText="1" indent="1"/>
    </xf>
    <xf numFmtId="0" fontId="112" fillId="10" borderId="262" xfId="0" applyFont="1" applyFill="1" applyBorder="1" applyAlignment="1" applyProtection="1">
      <alignment horizontal="left" vertical="center" wrapText="1" indent="1"/>
    </xf>
    <xf numFmtId="0" fontId="112" fillId="10" borderId="263" xfId="0" applyFont="1" applyFill="1" applyBorder="1" applyAlignment="1" applyProtection="1">
      <alignment horizontal="left" vertical="center" wrapText="1" indent="1"/>
    </xf>
    <xf numFmtId="0" fontId="112" fillId="10" borderId="264" xfId="0" applyFont="1" applyFill="1" applyBorder="1" applyAlignment="1" applyProtection="1">
      <alignment horizontal="left" vertical="center" wrapText="1" indent="1"/>
    </xf>
    <xf numFmtId="38" fontId="110" fillId="29" borderId="20" xfId="13" applyFont="1" applyFill="1" applyBorder="1" applyAlignment="1" applyProtection="1">
      <alignment horizontal="left" vertical="center" wrapText="1"/>
    </xf>
    <xf numFmtId="38" fontId="114" fillId="31" borderId="29" xfId="13" applyFont="1" applyFill="1" applyBorder="1" applyAlignment="1" applyProtection="1">
      <alignment horizontal="center" vertical="center"/>
      <protection locked="0"/>
    </xf>
    <xf numFmtId="38" fontId="114" fillId="31" borderId="9" xfId="13" applyFont="1" applyFill="1" applyBorder="1" applyAlignment="1" applyProtection="1">
      <alignment horizontal="center" vertical="center"/>
      <protection locked="0"/>
    </xf>
    <xf numFmtId="38" fontId="159" fillId="31" borderId="29" xfId="13" applyFont="1" applyFill="1" applyBorder="1" applyAlignment="1" applyProtection="1">
      <alignment horizontal="left" vertical="center" shrinkToFit="1"/>
      <protection locked="0"/>
    </xf>
    <xf numFmtId="0" fontId="110" fillId="29" borderId="20" xfId="0" applyFont="1" applyFill="1" applyBorder="1" applyAlignment="1" applyProtection="1">
      <alignment horizontal="left" vertical="center"/>
    </xf>
    <xf numFmtId="0" fontId="159" fillId="31" borderId="20" xfId="0" applyFont="1" applyFill="1" applyBorder="1" applyAlignment="1" applyProtection="1">
      <alignment horizontal="left" vertical="center" shrinkToFit="1"/>
      <protection locked="0"/>
    </xf>
    <xf numFmtId="0" fontId="159" fillId="31" borderId="9" xfId="0" applyFont="1" applyFill="1" applyBorder="1" applyAlignment="1" applyProtection="1">
      <alignment horizontal="left" vertical="center" shrinkToFit="1"/>
      <protection locked="0"/>
    </xf>
    <xf numFmtId="0" fontId="110" fillId="29" borderId="20" xfId="0" applyFont="1" applyFill="1" applyBorder="1" applyAlignment="1" applyProtection="1">
      <alignment horizontal="left" vertical="center" wrapText="1"/>
    </xf>
    <xf numFmtId="0" fontId="112" fillId="0" borderId="20" xfId="0" applyFont="1" applyFill="1" applyBorder="1" applyAlignment="1" applyProtection="1">
      <alignment horizontal="left" wrapText="1"/>
    </xf>
    <xf numFmtId="0" fontId="112" fillId="0" borderId="36" xfId="0" applyFont="1" applyFill="1" applyBorder="1" applyAlignment="1" applyProtection="1">
      <alignment horizontal="left" wrapText="1"/>
    </xf>
    <xf numFmtId="0" fontId="110" fillId="29" borderId="29" xfId="0" applyFont="1" applyFill="1" applyBorder="1" applyAlignment="1" applyProtection="1">
      <alignment horizontal="center" vertical="center"/>
    </xf>
    <xf numFmtId="0" fontId="110" fillId="29" borderId="20" xfId="0" applyFont="1" applyFill="1" applyBorder="1" applyAlignment="1" applyProtection="1">
      <alignment horizontal="center" vertical="center"/>
    </xf>
    <xf numFmtId="0" fontId="110" fillId="29" borderId="9" xfId="0" applyFont="1" applyFill="1" applyBorder="1" applyAlignment="1" applyProtection="1">
      <alignment horizontal="center" vertical="center"/>
    </xf>
    <xf numFmtId="38" fontId="110" fillId="29" borderId="7" xfId="13" applyFont="1" applyFill="1" applyBorder="1" applyAlignment="1" applyProtection="1">
      <alignment horizontal="center" vertical="center"/>
    </xf>
    <xf numFmtId="0" fontId="154" fillId="33" borderId="28" xfId="0" applyFont="1" applyFill="1" applyBorder="1" applyAlignment="1">
      <alignment horizontal="left" vertical="center" shrinkToFit="1"/>
    </xf>
    <xf numFmtId="0" fontId="154" fillId="33" borderId="97" xfId="0" applyFont="1" applyFill="1" applyBorder="1" applyAlignment="1">
      <alignment horizontal="left" vertical="center" shrinkToFit="1"/>
    </xf>
    <xf numFmtId="0" fontId="154" fillId="33" borderId="96" xfId="0" applyFont="1" applyFill="1" applyBorder="1" applyAlignment="1">
      <alignment horizontal="left" vertical="center" shrinkToFit="1"/>
    </xf>
    <xf numFmtId="0" fontId="90" fillId="0" borderId="28" xfId="0" applyFont="1" applyFill="1" applyBorder="1" applyAlignment="1">
      <alignment horizontal="left" vertical="center" shrinkToFit="1"/>
    </xf>
    <xf numFmtId="0" fontId="90" fillId="0" borderId="97" xfId="0" applyFont="1" applyFill="1" applyBorder="1" applyAlignment="1">
      <alignment horizontal="left" vertical="center" shrinkToFit="1"/>
    </xf>
    <xf numFmtId="0" fontId="90" fillId="0" borderId="96" xfId="0" applyFont="1" applyFill="1" applyBorder="1" applyAlignment="1">
      <alignment horizontal="left" vertical="center" shrinkToFit="1"/>
    </xf>
    <xf numFmtId="0" fontId="154" fillId="33" borderId="29" xfId="0" applyFont="1" applyFill="1" applyBorder="1" applyAlignment="1">
      <alignment horizontal="left" vertical="center" shrinkToFit="1"/>
    </xf>
    <xf numFmtId="0" fontId="154" fillId="33" borderId="20" xfId="0" applyFont="1" applyFill="1" applyBorder="1" applyAlignment="1">
      <alignment horizontal="left" vertical="center" shrinkToFit="1"/>
    </xf>
    <xf numFmtId="0" fontId="154" fillId="33" borderId="9" xfId="0" applyFont="1" applyFill="1" applyBorder="1" applyAlignment="1">
      <alignment horizontal="left" vertical="center" shrinkToFit="1"/>
    </xf>
    <xf numFmtId="0" fontId="90" fillId="0" borderId="29" xfId="0" applyFont="1" applyFill="1" applyBorder="1" applyAlignment="1">
      <alignment horizontal="left" vertical="center" shrinkToFit="1"/>
    </xf>
    <xf numFmtId="0" fontId="90" fillId="0" borderId="20" xfId="0" applyFont="1" applyFill="1" applyBorder="1" applyAlignment="1">
      <alignment horizontal="left" vertical="center" shrinkToFit="1"/>
    </xf>
    <xf numFmtId="0" fontId="90" fillId="0" borderId="9" xfId="0" applyFont="1" applyFill="1" applyBorder="1" applyAlignment="1">
      <alignment horizontal="left" vertical="center" shrinkToFit="1"/>
    </xf>
    <xf numFmtId="0" fontId="154" fillId="33" borderId="30" xfId="0" applyFont="1" applyFill="1" applyBorder="1" applyAlignment="1">
      <alignment horizontal="left" vertical="center" shrinkToFit="1"/>
    </xf>
    <xf numFmtId="0" fontId="154" fillId="33" borderId="56" xfId="0" applyFont="1" applyFill="1" applyBorder="1" applyAlignment="1">
      <alignment horizontal="left" vertical="center" shrinkToFit="1"/>
    </xf>
    <xf numFmtId="0" fontId="154" fillId="33" borderId="95" xfId="0" applyFont="1" applyFill="1" applyBorder="1" applyAlignment="1">
      <alignment horizontal="left" vertical="center" shrinkToFit="1"/>
    </xf>
    <xf numFmtId="0" fontId="90" fillId="0" borderId="30" xfId="0" applyFont="1" applyFill="1" applyBorder="1" applyAlignment="1">
      <alignment horizontal="left" vertical="center" shrinkToFit="1"/>
    </xf>
    <xf numFmtId="0" fontId="90" fillId="0" borderId="56" xfId="0" applyFont="1" applyFill="1" applyBorder="1" applyAlignment="1">
      <alignment horizontal="left" vertical="center" shrinkToFit="1"/>
    </xf>
    <xf numFmtId="0" fontId="90" fillId="0" borderId="95" xfId="0" applyFont="1" applyFill="1" applyBorder="1" applyAlignment="1">
      <alignment horizontal="left" vertical="center" shrinkToFit="1"/>
    </xf>
    <xf numFmtId="0" fontId="170" fillId="8" borderId="20" xfId="0" applyFont="1" applyFill="1" applyBorder="1" applyAlignment="1">
      <alignment horizontal="left" vertical="center"/>
    </xf>
    <xf numFmtId="0" fontId="170" fillId="8" borderId="9" xfId="0" applyFont="1" applyFill="1" applyBorder="1" applyAlignment="1">
      <alignment horizontal="left" vertical="center"/>
    </xf>
    <xf numFmtId="0" fontId="90" fillId="0" borderId="25" xfId="0" applyFont="1" applyFill="1" applyBorder="1" applyAlignment="1">
      <alignment horizontal="left" vertical="center" shrinkToFit="1"/>
    </xf>
    <xf numFmtId="0" fontId="134" fillId="8" borderId="9" xfId="0" applyFont="1" applyFill="1" applyBorder="1" applyAlignment="1">
      <alignment horizontal="center" vertical="center"/>
    </xf>
    <xf numFmtId="0" fontId="134" fillId="8" borderId="7" xfId="0" applyFont="1" applyFill="1" applyBorder="1" applyAlignment="1">
      <alignment horizontal="center" vertical="center"/>
    </xf>
    <xf numFmtId="0" fontId="154" fillId="33" borderId="27" xfId="0" applyFont="1" applyFill="1" applyBorder="1" applyAlignment="1">
      <alignment vertical="center" shrinkToFit="1"/>
    </xf>
    <xf numFmtId="0" fontId="90" fillId="0" borderId="27" xfId="0" applyFont="1" applyFill="1" applyBorder="1" applyAlignment="1">
      <alignment horizontal="left" vertical="center" shrinkToFit="1"/>
    </xf>
    <xf numFmtId="0" fontId="154" fillId="33" borderId="26" xfId="0" applyFont="1" applyFill="1" applyBorder="1" applyAlignment="1">
      <alignment vertical="center" shrinkToFit="1"/>
    </xf>
    <xf numFmtId="0" fontId="90" fillId="0" borderId="26" xfId="0" applyFont="1" applyFill="1" applyBorder="1" applyAlignment="1">
      <alignment horizontal="left" vertical="center" shrinkToFit="1"/>
    </xf>
    <xf numFmtId="0" fontId="154" fillId="33" borderId="25" xfId="0" applyFont="1" applyFill="1" applyBorder="1" applyAlignment="1">
      <alignment horizontal="left" vertical="center" shrinkToFit="1"/>
    </xf>
    <xf numFmtId="49" fontId="170" fillId="8" borderId="15" xfId="0" quotePrefix="1" applyNumberFormat="1" applyFont="1" applyFill="1" applyBorder="1" applyAlignment="1">
      <alignment horizontal="center" vertical="center" shrinkToFit="1"/>
    </xf>
    <xf numFmtId="49" fontId="170" fillId="8" borderId="232" xfId="0" applyNumberFormat="1" applyFont="1" applyFill="1" applyBorder="1" applyAlignment="1">
      <alignment horizontal="center" vertical="center" shrinkToFit="1"/>
    </xf>
    <xf numFmtId="49" fontId="170" fillId="8" borderId="15" xfId="0" applyNumberFormat="1" applyFont="1" applyFill="1" applyBorder="1" applyAlignment="1">
      <alignment horizontal="center" vertical="center" shrinkToFit="1"/>
    </xf>
    <xf numFmtId="49" fontId="170" fillId="8" borderId="18" xfId="0" applyNumberFormat="1" applyFont="1" applyFill="1" applyBorder="1" applyAlignment="1">
      <alignment horizontal="center" vertical="center" textRotation="255" wrapText="1"/>
    </xf>
    <xf numFmtId="49" fontId="170" fillId="8" borderId="231" xfId="0" applyNumberFormat="1" applyFont="1" applyFill="1" applyBorder="1" applyAlignment="1">
      <alignment horizontal="center" vertical="center" textRotation="255" wrapText="1"/>
    </xf>
    <xf numFmtId="49" fontId="170" fillId="8" borderId="15" xfId="0" applyNumberFormat="1" applyFont="1" applyFill="1" applyBorder="1" applyAlignment="1">
      <alignment horizontal="center" vertical="center" textRotation="255" wrapText="1"/>
    </xf>
    <xf numFmtId="49" fontId="170" fillId="8" borderId="232" xfId="0" applyNumberFormat="1" applyFont="1" applyFill="1" applyBorder="1" applyAlignment="1">
      <alignment horizontal="center" vertical="center" textRotation="255" wrapText="1"/>
    </xf>
    <xf numFmtId="49" fontId="170" fillId="8" borderId="15" xfId="0" applyNumberFormat="1" applyFont="1" applyFill="1" applyBorder="1" applyAlignment="1">
      <alignment horizontal="center" vertical="top" textRotation="255" wrapText="1"/>
    </xf>
    <xf numFmtId="49" fontId="170" fillId="8" borderId="232" xfId="0" applyNumberFormat="1" applyFont="1" applyFill="1" applyBorder="1" applyAlignment="1">
      <alignment horizontal="center" vertical="top" textRotation="255" wrapText="1"/>
    </xf>
    <xf numFmtId="49" fontId="170" fillId="8" borderId="22" xfId="0" applyNumberFormat="1" applyFont="1" applyFill="1" applyBorder="1" applyAlignment="1">
      <alignment horizontal="center" vertical="top" textRotation="255" wrapText="1"/>
    </xf>
    <xf numFmtId="49" fontId="170" fillId="8" borderId="234" xfId="0" applyNumberFormat="1" applyFont="1" applyFill="1" applyBorder="1" applyAlignment="1">
      <alignment horizontal="center" vertical="top" textRotation="255" wrapText="1"/>
    </xf>
    <xf numFmtId="0" fontId="134" fillId="8" borderId="84" xfId="0" applyFont="1" applyFill="1" applyBorder="1" applyAlignment="1">
      <alignment horizontal="center" vertical="center"/>
    </xf>
    <xf numFmtId="0" fontId="134" fillId="8" borderId="19" xfId="0" applyFont="1" applyFill="1" applyBorder="1" applyAlignment="1">
      <alignment horizontal="center" vertical="center"/>
    </xf>
    <xf numFmtId="0" fontId="134" fillId="8" borderId="6" xfId="0" applyFont="1" applyFill="1" applyBorder="1" applyAlignment="1">
      <alignment horizontal="center" vertical="center"/>
    </xf>
    <xf numFmtId="0" fontId="134" fillId="8" borderId="233" xfId="0" applyFont="1" applyFill="1" applyBorder="1" applyAlignment="1">
      <alignment horizontal="center" vertical="center"/>
    </xf>
    <xf numFmtId="0" fontId="134" fillId="8" borderId="0" xfId="0" applyFont="1" applyFill="1" applyBorder="1" applyAlignment="1">
      <alignment horizontal="center" vertical="center"/>
    </xf>
    <xf numFmtId="0" fontId="134" fillId="8" borderId="12" xfId="0" applyFont="1" applyFill="1" applyBorder="1" applyAlignment="1">
      <alignment horizontal="center" vertical="center"/>
    </xf>
    <xf numFmtId="0" fontId="134" fillId="8" borderId="83" xfId="0" applyFont="1" applyFill="1" applyBorder="1" applyAlignment="1">
      <alignment horizontal="center" vertical="center"/>
    </xf>
    <xf numFmtId="0" fontId="134" fillId="8" borderId="36" xfId="0" applyFont="1" applyFill="1" applyBorder="1" applyAlignment="1">
      <alignment horizontal="center" vertical="center"/>
    </xf>
    <xf numFmtId="0" fontId="134" fillId="8" borderId="11" xfId="0" applyFont="1" applyFill="1" applyBorder="1" applyAlignment="1">
      <alignment horizontal="center" vertical="center"/>
    </xf>
    <xf numFmtId="0" fontId="154" fillId="33" borderId="57" xfId="0" applyFont="1" applyFill="1" applyBorder="1" applyAlignment="1">
      <alignment horizontal="left" vertical="center" shrinkToFit="1"/>
    </xf>
    <xf numFmtId="0" fontId="154" fillId="33" borderId="100" xfId="0" applyFont="1" applyFill="1" applyBorder="1" applyAlignment="1">
      <alignment horizontal="left" vertical="center" shrinkToFit="1"/>
    </xf>
    <xf numFmtId="0" fontId="154" fillId="33" borderId="101" xfId="0" applyFont="1" applyFill="1" applyBorder="1" applyAlignment="1">
      <alignment horizontal="left" vertical="center" shrinkToFit="1"/>
    </xf>
    <xf numFmtId="0" fontId="90" fillId="0" borderId="57" xfId="0" applyFont="1" applyFill="1" applyBorder="1" applyAlignment="1">
      <alignment horizontal="left" vertical="center" shrinkToFit="1"/>
    </xf>
    <xf numFmtId="0" fontId="90" fillId="0" borderId="100" xfId="0" applyFont="1" applyFill="1" applyBorder="1" applyAlignment="1">
      <alignment horizontal="left" vertical="center" shrinkToFit="1"/>
    </xf>
    <xf numFmtId="0" fontId="90" fillId="0" borderId="101" xfId="0" applyFont="1" applyFill="1" applyBorder="1" applyAlignment="1">
      <alignment horizontal="left" vertical="center" shrinkToFit="1"/>
    </xf>
    <xf numFmtId="0" fontId="134" fillId="8" borderId="19" xfId="0" applyFont="1" applyFill="1" applyBorder="1" applyAlignment="1">
      <alignment horizontal="left" vertical="center" indent="1"/>
    </xf>
    <xf numFmtId="0" fontId="134" fillId="8" borderId="6" xfId="0" applyFont="1" applyFill="1" applyBorder="1" applyAlignment="1">
      <alignment horizontal="left" vertical="center" indent="1"/>
    </xf>
    <xf numFmtId="0" fontId="134" fillId="8" borderId="0" xfId="0" applyFont="1" applyFill="1" applyBorder="1" applyAlignment="1">
      <alignment horizontal="left" vertical="center" indent="1"/>
    </xf>
    <xf numFmtId="0" fontId="134" fillId="8" borderId="12" xfId="0" applyFont="1" applyFill="1" applyBorder="1" applyAlignment="1">
      <alignment horizontal="left" vertical="center" indent="1"/>
    </xf>
    <xf numFmtId="0" fontId="134" fillId="8" borderId="36" xfId="0" applyFont="1" applyFill="1" applyBorder="1" applyAlignment="1">
      <alignment horizontal="left" vertical="center" indent="1"/>
    </xf>
    <xf numFmtId="0" fontId="134" fillId="8" borderId="11" xfId="0" applyFont="1" applyFill="1" applyBorder="1" applyAlignment="1">
      <alignment horizontal="left" vertical="center" indent="1"/>
    </xf>
    <xf numFmtId="0" fontId="134" fillId="8" borderId="84" xfId="0" applyFont="1" applyFill="1" applyBorder="1" applyAlignment="1">
      <alignment horizontal="right" vertical="center"/>
    </xf>
    <xf numFmtId="0" fontId="134" fillId="8" borderId="19" xfId="0" applyFont="1" applyFill="1" applyBorder="1" applyAlignment="1">
      <alignment horizontal="right" vertical="center"/>
    </xf>
    <xf numFmtId="0" fontId="134" fillId="8" borderId="233" xfId="0" applyFont="1" applyFill="1" applyBorder="1" applyAlignment="1">
      <alignment horizontal="right" vertical="center"/>
    </xf>
    <xf numFmtId="0" fontId="134" fillId="8" borderId="0" xfId="0" applyFont="1" applyFill="1" applyBorder="1" applyAlignment="1">
      <alignment horizontal="right" vertical="center"/>
    </xf>
    <xf numFmtId="0" fontId="134" fillId="8" borderId="83" xfId="0" applyFont="1" applyFill="1" applyBorder="1" applyAlignment="1">
      <alignment horizontal="right" vertical="center"/>
    </xf>
    <xf numFmtId="0" fontId="134" fillId="8" borderId="36" xfId="0" applyFont="1" applyFill="1" applyBorder="1" applyAlignment="1">
      <alignment horizontal="right" vertical="center"/>
    </xf>
    <xf numFmtId="0" fontId="134" fillId="0" borderId="0" xfId="0" applyFont="1" applyAlignment="1">
      <alignment horizontal="left" vertical="center" wrapText="1" indent="1"/>
    </xf>
    <xf numFmtId="0" fontId="170" fillId="0" borderId="281" xfId="0" applyFont="1" applyBorder="1" applyAlignment="1">
      <alignment horizontal="left" vertical="center"/>
    </xf>
    <xf numFmtId="0" fontId="170" fillId="8" borderId="15" xfId="0" applyFont="1" applyFill="1" applyBorder="1" applyAlignment="1">
      <alignment vertical="top" textRotation="255"/>
    </xf>
    <xf numFmtId="0" fontId="170" fillId="8" borderId="232" xfId="0" applyFont="1" applyFill="1" applyBorder="1" applyAlignment="1">
      <alignment vertical="top" textRotation="255"/>
    </xf>
    <xf numFmtId="0" fontId="170" fillId="8" borderId="22" xfId="0" applyFont="1" applyFill="1" applyBorder="1" applyAlignment="1">
      <alignment vertical="top" textRotation="255"/>
    </xf>
    <xf numFmtId="0" fontId="170" fillId="8" borderId="234" xfId="0" applyFont="1" applyFill="1" applyBorder="1" applyAlignment="1">
      <alignment vertical="top" textRotation="255"/>
    </xf>
    <xf numFmtId="0" fontId="154" fillId="33" borderId="25" xfId="0" applyFont="1" applyFill="1" applyBorder="1" applyAlignment="1">
      <alignment vertical="center" shrinkToFit="1"/>
    </xf>
    <xf numFmtId="0" fontId="134" fillId="33" borderId="10" xfId="0" applyFont="1" applyFill="1" applyBorder="1" applyAlignment="1">
      <alignment horizontal="center" vertical="center"/>
    </xf>
    <xf numFmtId="0" fontId="134" fillId="33" borderId="7" xfId="0" applyFont="1" applyFill="1" applyBorder="1" applyAlignment="1">
      <alignment horizontal="center" vertical="center"/>
    </xf>
    <xf numFmtId="0" fontId="175" fillId="34" borderId="29" xfId="0" applyFont="1" applyFill="1" applyBorder="1" applyAlignment="1">
      <alignment horizontal="center" vertical="center"/>
    </xf>
    <xf numFmtId="0" fontId="176" fillId="34" borderId="20" xfId="0" applyFont="1" applyFill="1" applyBorder="1" applyAlignment="1">
      <alignment horizontal="center" vertical="center"/>
    </xf>
    <xf numFmtId="0" fontId="176" fillId="34" borderId="9" xfId="0" applyFont="1" applyFill="1" applyBorder="1" applyAlignment="1">
      <alignment horizontal="center" vertical="center"/>
    </xf>
    <xf numFmtId="0" fontId="134" fillId="33" borderId="172" xfId="0" applyFont="1" applyFill="1" applyBorder="1" applyAlignment="1">
      <alignment horizontal="center" vertical="center" wrapText="1"/>
    </xf>
    <xf numFmtId="0" fontId="134" fillId="33" borderId="90" xfId="0" applyFont="1" applyFill="1" applyBorder="1" applyAlignment="1">
      <alignment horizontal="center" vertical="center" wrapText="1"/>
    </xf>
    <xf numFmtId="0" fontId="134" fillId="33" borderId="90" xfId="0" applyFont="1" applyFill="1" applyBorder="1" applyAlignment="1">
      <alignment horizontal="center" vertical="center"/>
    </xf>
    <xf numFmtId="0" fontId="134" fillId="33" borderId="77" xfId="0" applyFont="1" applyFill="1" applyBorder="1" applyAlignment="1">
      <alignment horizontal="center" vertical="center" shrinkToFit="1"/>
    </xf>
    <xf numFmtId="0" fontId="134" fillId="33" borderId="78" xfId="0" applyFont="1" applyFill="1" applyBorder="1" applyAlignment="1">
      <alignment horizontal="center" vertical="center" shrinkToFit="1"/>
    </xf>
    <xf numFmtId="0" fontId="134" fillId="33" borderId="79" xfId="0" applyFont="1" applyFill="1" applyBorder="1" applyAlignment="1">
      <alignment horizontal="center" vertical="center" shrinkToFit="1"/>
    </xf>
    <xf numFmtId="0" fontId="175" fillId="34" borderId="20" xfId="0" applyFont="1" applyFill="1" applyBorder="1" applyAlignment="1">
      <alignment horizontal="center" vertical="center"/>
    </xf>
    <xf numFmtId="0" fontId="169" fillId="8" borderId="0" xfId="0" applyFont="1" applyFill="1" applyBorder="1" applyAlignment="1">
      <alignment horizontal="center" vertical="center" wrapText="1"/>
    </xf>
    <xf numFmtId="0" fontId="154" fillId="33" borderId="26" xfId="0" applyFont="1" applyFill="1" applyBorder="1" applyAlignment="1">
      <alignment horizontal="left" vertical="center" shrinkToFit="1"/>
    </xf>
    <xf numFmtId="49" fontId="170" fillId="8" borderId="18" xfId="0" applyNumberFormat="1" applyFont="1" applyFill="1" applyBorder="1" applyAlignment="1">
      <alignment horizontal="center" vertical="center"/>
    </xf>
    <xf numFmtId="49" fontId="170" fillId="8" borderId="19" xfId="0" applyNumberFormat="1" applyFont="1" applyFill="1" applyBorder="1" applyAlignment="1">
      <alignment horizontal="center" vertical="center"/>
    </xf>
    <xf numFmtId="49" fontId="170" fillId="8" borderId="15" xfId="0" applyNumberFormat="1" applyFont="1" applyFill="1" applyBorder="1" applyAlignment="1">
      <alignment horizontal="center" vertical="center"/>
    </xf>
    <xf numFmtId="49" fontId="170" fillId="8" borderId="0" xfId="0" applyNumberFormat="1" applyFont="1" applyFill="1" applyBorder="1" applyAlignment="1">
      <alignment horizontal="center" vertical="center"/>
    </xf>
    <xf numFmtId="49" fontId="170" fillId="8" borderId="22" xfId="0" applyNumberFormat="1" applyFont="1" applyFill="1" applyBorder="1" applyAlignment="1">
      <alignment horizontal="center" vertical="center"/>
    </xf>
    <xf numFmtId="49" fontId="170" fillId="8" borderId="36" xfId="0" applyNumberFormat="1" applyFont="1" applyFill="1" applyBorder="1" applyAlignment="1">
      <alignment horizontal="center" vertical="center"/>
    </xf>
    <xf numFmtId="0" fontId="134" fillId="8" borderId="19" xfId="0" applyFont="1" applyFill="1" applyBorder="1" applyAlignment="1">
      <alignment horizontal="center" vertical="center" wrapText="1"/>
    </xf>
    <xf numFmtId="0" fontId="134" fillId="8" borderId="6" xfId="0" applyFont="1" applyFill="1" applyBorder="1" applyAlignment="1">
      <alignment horizontal="center" vertical="center" wrapText="1"/>
    </xf>
    <xf numFmtId="0" fontId="134" fillId="8" borderId="0" xfId="0" applyFont="1" applyFill="1" applyBorder="1" applyAlignment="1">
      <alignment horizontal="center" vertical="center" wrapText="1"/>
    </xf>
    <xf numFmtId="0" fontId="134" fillId="8" borderId="12" xfId="0" applyFont="1" applyFill="1" applyBorder="1" applyAlignment="1">
      <alignment horizontal="center" vertical="center" wrapText="1"/>
    </xf>
    <xf numFmtId="0" fontId="134" fillId="8" borderId="36" xfId="0" applyFont="1" applyFill="1" applyBorder="1" applyAlignment="1">
      <alignment horizontal="center" vertical="center" wrapText="1"/>
    </xf>
    <xf numFmtId="0" fontId="134" fillId="8" borderId="11" xfId="0" applyFont="1" applyFill="1" applyBorder="1" applyAlignment="1">
      <alignment horizontal="center" vertical="center" wrapText="1"/>
    </xf>
    <xf numFmtId="0" fontId="154" fillId="33" borderId="27" xfId="0" applyFont="1" applyFill="1" applyBorder="1" applyAlignment="1">
      <alignment horizontal="left" vertical="center" shrinkToFit="1"/>
    </xf>
    <xf numFmtId="0" fontId="134" fillId="33" borderId="75" xfId="0" applyFont="1" applyFill="1" applyBorder="1" applyAlignment="1">
      <alignment horizontal="center" vertical="center"/>
    </xf>
    <xf numFmtId="0" fontId="134" fillId="33" borderId="76" xfId="0" applyFont="1" applyFill="1" applyBorder="1" applyAlignment="1">
      <alignment horizontal="center" vertical="center"/>
    </xf>
    <xf numFmtId="0" fontId="134" fillId="33" borderId="78" xfId="0" applyFont="1" applyFill="1" applyBorder="1" applyAlignment="1">
      <alignment horizontal="center" vertical="center"/>
    </xf>
    <xf numFmtId="0" fontId="170" fillId="0" borderId="0" xfId="0" applyFont="1" applyFill="1" applyAlignment="1">
      <alignment horizontal="left"/>
    </xf>
    <xf numFmtId="0" fontId="134" fillId="33" borderId="79" xfId="0" applyFont="1" applyFill="1" applyBorder="1" applyAlignment="1">
      <alignment horizontal="center" vertical="center"/>
    </xf>
    <xf numFmtId="0" fontId="134" fillId="33" borderId="80" xfId="0" applyFont="1" applyFill="1" applyBorder="1" applyAlignment="1">
      <alignment horizontal="center" vertical="center"/>
    </xf>
    <xf numFmtId="0" fontId="134" fillId="33" borderId="81" xfId="0" applyFont="1" applyFill="1" applyBorder="1" applyAlignment="1">
      <alignment horizontal="center" vertical="center"/>
    </xf>
    <xf numFmtId="0" fontId="175" fillId="34" borderId="9" xfId="0" applyFont="1" applyFill="1" applyBorder="1" applyAlignment="1">
      <alignment horizontal="center" vertical="center"/>
    </xf>
    <xf numFmtId="0" fontId="170" fillId="8" borderId="19" xfId="0" applyFont="1" applyFill="1" applyBorder="1" applyAlignment="1">
      <alignment horizontal="left" vertical="center"/>
    </xf>
    <xf numFmtId="0" fontId="170" fillId="8" borderId="6" xfId="0" applyFont="1" applyFill="1" applyBorder="1" applyAlignment="1">
      <alignment horizontal="left" vertical="center"/>
    </xf>
    <xf numFmtId="0" fontId="134" fillId="33" borderId="173" xfId="0" applyFont="1" applyFill="1" applyBorder="1" applyAlignment="1">
      <alignment horizontal="center" vertical="center"/>
    </xf>
    <xf numFmtId="0" fontId="134" fillId="33" borderId="182" xfId="0" applyFont="1" applyFill="1" applyBorder="1" applyAlignment="1">
      <alignment horizontal="center" vertical="center"/>
    </xf>
    <xf numFmtId="0" fontId="134" fillId="33" borderId="282" xfId="0" applyFont="1" applyFill="1" applyBorder="1" applyAlignment="1">
      <alignment horizontal="center" vertical="center"/>
    </xf>
    <xf numFmtId="0" fontId="134" fillId="33" borderId="82" xfId="0" applyFont="1" applyFill="1" applyBorder="1" applyAlignment="1">
      <alignment horizontal="center" vertical="center"/>
    </xf>
    <xf numFmtId="0" fontId="178" fillId="34" borderId="29" xfId="0" applyFont="1" applyFill="1" applyBorder="1" applyAlignment="1">
      <alignment horizontal="left" vertical="center" shrinkToFit="1"/>
    </xf>
    <xf numFmtId="0" fontId="178" fillId="34" borderId="20" xfId="0" applyFont="1" applyFill="1" applyBorder="1" applyAlignment="1">
      <alignment horizontal="left" vertical="center" shrinkToFit="1"/>
    </xf>
    <xf numFmtId="0" fontId="178" fillId="34" borderId="9" xfId="0" applyFont="1" applyFill="1" applyBorder="1" applyAlignment="1">
      <alignment horizontal="left" vertical="center" shrinkToFit="1"/>
    </xf>
    <xf numFmtId="0" fontId="90" fillId="0" borderId="28" xfId="0" applyFont="1" applyBorder="1" applyAlignment="1">
      <alignment horizontal="left" vertical="center" shrinkToFit="1"/>
    </xf>
    <xf numFmtId="0" fontId="90" fillId="0" borderId="97" xfId="0" applyFont="1" applyBorder="1" applyAlignment="1">
      <alignment horizontal="left" vertical="center" shrinkToFit="1"/>
    </xf>
    <xf numFmtId="0" fontId="90" fillId="0" borderId="96" xfId="0" applyFont="1" applyBorder="1" applyAlignment="1">
      <alignment horizontal="left" vertical="center" shrinkToFit="1"/>
    </xf>
    <xf numFmtId="0" fontId="154" fillId="33" borderId="53" xfId="0" applyFont="1" applyFill="1" applyBorder="1" applyAlignment="1">
      <alignment horizontal="left" vertical="center" shrinkToFit="1"/>
    </xf>
    <xf numFmtId="0" fontId="154" fillId="33" borderId="37" xfId="0" applyFont="1" applyFill="1" applyBorder="1" applyAlignment="1">
      <alignment horizontal="left" vertical="center" shrinkToFit="1"/>
    </xf>
    <xf numFmtId="0" fontId="154" fillId="33" borderId="103" xfId="0" applyFont="1" applyFill="1" applyBorder="1" applyAlignment="1">
      <alignment horizontal="left" vertical="center" shrinkToFit="1"/>
    </xf>
    <xf numFmtId="0" fontId="90" fillId="0" borderId="53" xfId="0" applyFont="1" applyBorder="1" applyAlignment="1">
      <alignment horizontal="left" vertical="center" shrinkToFit="1"/>
    </xf>
    <xf numFmtId="0" fontId="90" fillId="0" borderId="37" xfId="0" applyFont="1" applyBorder="1" applyAlignment="1">
      <alignment horizontal="left" vertical="center" shrinkToFit="1"/>
    </xf>
    <xf numFmtId="0" fontId="90" fillId="0" borderId="103" xfId="0" applyFont="1" applyBorder="1" applyAlignment="1">
      <alignment horizontal="left" vertical="center" shrinkToFit="1"/>
    </xf>
    <xf numFmtId="0" fontId="90" fillId="0" borderId="57" xfId="0" applyFont="1" applyBorder="1" applyAlignment="1">
      <alignment horizontal="left" vertical="center" shrinkToFit="1"/>
    </xf>
    <xf numFmtId="0" fontId="90" fillId="0" borderId="100" xfId="0" applyFont="1" applyBorder="1" applyAlignment="1">
      <alignment horizontal="left" vertical="center" shrinkToFit="1"/>
    </xf>
    <xf numFmtId="0" fontId="90" fillId="0" borderId="101" xfId="0" applyFont="1" applyBorder="1" applyAlignment="1">
      <alignment horizontal="left" vertical="center" shrinkToFit="1"/>
    </xf>
    <xf numFmtId="0" fontId="90" fillId="0" borderId="104" xfId="0" applyFont="1" applyFill="1" applyBorder="1" applyAlignment="1">
      <alignment horizontal="left" vertical="center" shrinkToFit="1"/>
    </xf>
    <xf numFmtId="49" fontId="170" fillId="8" borderId="7" xfId="0" applyNumberFormat="1" applyFont="1" applyFill="1" applyBorder="1" applyAlignment="1">
      <alignment horizontal="center" vertical="center"/>
    </xf>
    <xf numFmtId="49" fontId="170" fillId="8" borderId="29" xfId="0" applyNumberFormat="1" applyFont="1" applyFill="1" applyBorder="1" applyAlignment="1">
      <alignment horizontal="center" vertical="center"/>
    </xf>
    <xf numFmtId="0" fontId="134" fillId="0" borderId="0" xfId="0" applyFont="1" applyAlignment="1">
      <alignment horizontal="center" vertical="center"/>
    </xf>
    <xf numFmtId="0" fontId="175" fillId="34" borderId="7" xfId="0" applyFont="1" applyFill="1" applyBorder="1" applyAlignment="1">
      <alignment horizontal="center" vertical="center"/>
    </xf>
    <xf numFmtId="0" fontId="134" fillId="8" borderId="84" xfId="0" applyFont="1" applyFill="1" applyBorder="1" applyAlignment="1">
      <alignment horizontal="right" vertical="center" wrapText="1"/>
    </xf>
    <xf numFmtId="0" fontId="134" fillId="8" borderId="19" xfId="0" applyFont="1" applyFill="1" applyBorder="1" applyAlignment="1">
      <alignment horizontal="right" vertical="center" wrapText="1"/>
    </xf>
    <xf numFmtId="0" fontId="134" fillId="8" borderId="233" xfId="0" applyFont="1" applyFill="1" applyBorder="1" applyAlignment="1">
      <alignment horizontal="right" vertical="center" wrapText="1"/>
    </xf>
    <xf numFmtId="0" fontId="134" fillId="8" borderId="0" xfId="0" applyFont="1" applyFill="1" applyBorder="1" applyAlignment="1">
      <alignment horizontal="right" vertical="center" wrapText="1"/>
    </xf>
    <xf numFmtId="0" fontId="134" fillId="8" borderId="83" xfId="0" applyFont="1" applyFill="1" applyBorder="1" applyAlignment="1">
      <alignment horizontal="right" vertical="center" wrapText="1"/>
    </xf>
    <xf numFmtId="0" fontId="134" fillId="8" borderId="36" xfId="0" applyFont="1" applyFill="1" applyBorder="1" applyAlignment="1">
      <alignment horizontal="right" vertical="center" wrapText="1"/>
    </xf>
    <xf numFmtId="0" fontId="134" fillId="8" borderId="19" xfId="0" applyFont="1" applyFill="1" applyBorder="1" applyAlignment="1">
      <alignment horizontal="left" vertical="center" wrapText="1"/>
    </xf>
    <xf numFmtId="0" fontId="134" fillId="8" borderId="6" xfId="0" applyFont="1" applyFill="1" applyBorder="1" applyAlignment="1">
      <alignment horizontal="left" vertical="center" wrapText="1"/>
    </xf>
    <xf numFmtId="0" fontId="134" fillId="8" borderId="0" xfId="0" applyFont="1" applyFill="1" applyBorder="1" applyAlignment="1">
      <alignment horizontal="left" vertical="center" wrapText="1"/>
    </xf>
    <xf numFmtId="0" fontId="134" fillId="8" borderId="12" xfId="0" applyFont="1" applyFill="1" applyBorder="1" applyAlignment="1">
      <alignment horizontal="left" vertical="center" wrapText="1"/>
    </xf>
    <xf numFmtId="0" fontId="134" fillId="8" borderId="36" xfId="0" applyFont="1" applyFill="1" applyBorder="1" applyAlignment="1">
      <alignment horizontal="left" vertical="center" wrapText="1"/>
    </xf>
    <xf numFmtId="0" fontId="134" fillId="8" borderId="11" xfId="0" applyFont="1" applyFill="1" applyBorder="1" applyAlignment="1">
      <alignment horizontal="left" vertical="center" wrapText="1"/>
    </xf>
    <xf numFmtId="0" fontId="134" fillId="8" borderId="85" xfId="0" applyFont="1" applyFill="1" applyBorder="1" applyAlignment="1">
      <alignment horizontal="right" vertical="center"/>
    </xf>
    <xf numFmtId="0" fontId="134" fillId="8" borderId="20" xfId="0" applyFont="1" applyFill="1" applyBorder="1" applyAlignment="1">
      <alignment horizontal="right" vertical="center"/>
    </xf>
    <xf numFmtId="0" fontId="134" fillId="8" borderId="20" xfId="0" applyFont="1" applyFill="1" applyBorder="1" applyAlignment="1">
      <alignment horizontal="left" vertical="center" indent="1"/>
    </xf>
    <xf numFmtId="0" fontId="134" fillId="8" borderId="9" xfId="0" applyFont="1" applyFill="1" applyBorder="1" applyAlignment="1">
      <alignment horizontal="left" vertical="center" indent="1"/>
    </xf>
    <xf numFmtId="0" fontId="154" fillId="33" borderId="28" xfId="0" applyFont="1" applyFill="1" applyBorder="1" applyAlignment="1">
      <alignment vertical="center" shrinkToFit="1"/>
    </xf>
    <xf numFmtId="0" fontId="154" fillId="33" borderId="97" xfId="0" applyFont="1" applyFill="1" applyBorder="1" applyAlignment="1">
      <alignment vertical="center" shrinkToFit="1"/>
    </xf>
    <xf numFmtId="0" fontId="154" fillId="33" borderId="96" xfId="0" applyFont="1" applyFill="1" applyBorder="1" applyAlignment="1">
      <alignment vertical="center" shrinkToFit="1"/>
    </xf>
    <xf numFmtId="0" fontId="134" fillId="33" borderId="25" xfId="0" applyFont="1" applyFill="1" applyBorder="1" applyAlignment="1">
      <alignment horizontal="center" vertical="center"/>
    </xf>
    <xf numFmtId="0" fontId="134" fillId="33" borderId="57" xfId="0" applyFont="1" applyFill="1" applyBorder="1" applyAlignment="1">
      <alignment horizontal="center" vertical="center"/>
    </xf>
    <xf numFmtId="0" fontId="134" fillId="33" borderId="100" xfId="0" applyFont="1" applyFill="1" applyBorder="1" applyAlignment="1">
      <alignment horizontal="center" vertical="center"/>
    </xf>
    <xf numFmtId="0" fontId="134" fillId="33" borderId="101" xfId="0" applyFont="1" applyFill="1" applyBorder="1" applyAlignment="1">
      <alignment horizontal="center" vertical="center"/>
    </xf>
    <xf numFmtId="0" fontId="134" fillId="33" borderId="77" xfId="0" applyFont="1" applyFill="1" applyBorder="1" applyAlignment="1">
      <alignment horizontal="center" vertical="center"/>
    </xf>
    <xf numFmtId="0" fontId="134" fillId="33" borderId="29" xfId="0" applyFont="1" applyFill="1" applyBorder="1" applyAlignment="1">
      <alignment horizontal="center" vertical="center"/>
    </xf>
    <xf numFmtId="0" fontId="134" fillId="33" borderId="20" xfId="0" applyFont="1" applyFill="1" applyBorder="1" applyAlignment="1">
      <alignment horizontal="center" vertical="center"/>
    </xf>
    <xf numFmtId="0" fontId="134" fillId="33" borderId="75" xfId="0" applyFont="1" applyFill="1" applyBorder="1" applyAlignment="1">
      <alignment horizontal="center" vertical="center" shrinkToFit="1"/>
    </xf>
    <xf numFmtId="0" fontId="134" fillId="33" borderId="76" xfId="0" applyFont="1" applyFill="1" applyBorder="1" applyAlignment="1">
      <alignment horizontal="center" vertical="center" shrinkToFit="1"/>
    </xf>
    <xf numFmtId="0" fontId="134" fillId="33" borderId="80" xfId="0" applyFont="1" applyFill="1" applyBorder="1" applyAlignment="1">
      <alignment horizontal="center" vertical="center" shrinkToFit="1"/>
    </xf>
    <xf numFmtId="0" fontId="134" fillId="33" borderId="81" xfId="0" applyFont="1" applyFill="1" applyBorder="1" applyAlignment="1">
      <alignment horizontal="center" vertical="center" shrinkToFit="1"/>
    </xf>
    <xf numFmtId="0" fontId="134" fillId="33" borderId="82" xfId="0" applyFont="1" applyFill="1" applyBorder="1" applyAlignment="1">
      <alignment horizontal="center" vertical="center" shrinkToFit="1"/>
    </xf>
    <xf numFmtId="0" fontId="134" fillId="33" borderId="25" xfId="0" applyFont="1" applyFill="1" applyBorder="1" applyAlignment="1">
      <alignment horizontal="center" vertical="center" shrinkToFit="1"/>
    </xf>
    <xf numFmtId="0" fontId="134" fillId="33" borderId="26" xfId="0" applyFont="1" applyFill="1" applyBorder="1" applyAlignment="1">
      <alignment horizontal="center" vertical="center" shrinkToFit="1"/>
    </xf>
    <xf numFmtId="0" fontId="176" fillId="0" borderId="6" xfId="0" applyFont="1" applyFill="1" applyBorder="1" applyAlignment="1">
      <alignment horizontal="center" vertical="center" shrinkToFit="1"/>
    </xf>
    <xf numFmtId="0" fontId="176" fillId="0" borderId="4" xfId="0" applyFont="1" applyFill="1" applyBorder="1" applyAlignment="1">
      <alignment horizontal="center" vertical="center" shrinkToFit="1"/>
    </xf>
    <xf numFmtId="0" fontId="134" fillId="33" borderId="27" xfId="0" applyFont="1" applyFill="1" applyBorder="1" applyAlignment="1">
      <alignment horizontal="center" vertical="center" shrinkToFit="1"/>
    </xf>
    <xf numFmtId="0" fontId="134" fillId="33" borderId="7" xfId="0" applyFont="1" applyFill="1" applyBorder="1" applyAlignment="1">
      <alignment horizontal="center" vertical="center" shrinkToFit="1"/>
    </xf>
    <xf numFmtId="0" fontId="134" fillId="33" borderId="28" xfId="0" applyFont="1" applyFill="1" applyBorder="1" applyAlignment="1">
      <alignment horizontal="center" vertical="center" shrinkToFit="1"/>
    </xf>
    <xf numFmtId="0" fontId="134" fillId="33" borderId="97" xfId="0" applyFont="1" applyFill="1" applyBorder="1" applyAlignment="1">
      <alignment horizontal="center" vertical="center" shrinkToFit="1"/>
    </xf>
    <xf numFmtId="0" fontId="134" fillId="33" borderId="96" xfId="0" applyFont="1" applyFill="1" applyBorder="1" applyAlignment="1">
      <alignment horizontal="center" vertical="center" shrinkToFit="1"/>
    </xf>
    <xf numFmtId="0" fontId="134" fillId="33" borderId="57" xfId="0" applyFont="1" applyFill="1" applyBorder="1" applyAlignment="1">
      <alignment horizontal="center" vertical="center" shrinkToFit="1"/>
    </xf>
    <xf numFmtId="0" fontId="134" fillId="33" borderId="100" xfId="0" applyFont="1" applyFill="1" applyBorder="1" applyAlignment="1">
      <alignment horizontal="center" vertical="center" shrinkToFit="1"/>
    </xf>
    <xf numFmtId="0" fontId="134" fillId="33" borderId="101" xfId="0" applyFont="1" applyFill="1" applyBorder="1" applyAlignment="1">
      <alignment horizontal="center" vertical="center" shrinkToFit="1"/>
    </xf>
    <xf numFmtId="0" fontId="134" fillId="33" borderId="172" xfId="0" applyFont="1" applyFill="1" applyBorder="1" applyAlignment="1">
      <alignment horizontal="center" vertical="center" shrinkToFit="1"/>
    </xf>
    <xf numFmtId="0" fontId="134" fillId="33" borderId="90" xfId="0" applyFont="1" applyFill="1" applyBorder="1" applyAlignment="1">
      <alignment horizontal="center" vertical="center" shrinkToFit="1"/>
    </xf>
    <xf numFmtId="0" fontId="134" fillId="33" borderId="106" xfId="0" applyFont="1" applyFill="1" applyBorder="1" applyAlignment="1">
      <alignment horizontal="center" vertical="center" shrinkToFit="1"/>
    </xf>
    <xf numFmtId="0" fontId="134" fillId="33" borderId="29" xfId="0" applyFont="1" applyFill="1" applyBorder="1" applyAlignment="1">
      <alignment horizontal="left" vertical="center"/>
    </xf>
    <xf numFmtId="0" fontId="134" fillId="33" borderId="9" xfId="0" applyFont="1" applyFill="1" applyBorder="1" applyAlignment="1">
      <alignment horizontal="left" vertical="center"/>
    </xf>
    <xf numFmtId="0" fontId="170" fillId="0" borderId="0" xfId="0" applyFont="1" applyAlignment="1">
      <alignment horizontal="left" vertical="center"/>
    </xf>
    <xf numFmtId="0" fontId="134" fillId="33" borderId="172" xfId="0" applyFont="1" applyFill="1" applyBorder="1" applyAlignment="1">
      <alignment horizontal="center" vertical="center"/>
    </xf>
    <xf numFmtId="0" fontId="134" fillId="0" borderId="0" xfId="0" applyFont="1"/>
    <xf numFmtId="0" fontId="178" fillId="34" borderId="29" xfId="0" applyFont="1" applyFill="1" applyBorder="1" applyAlignment="1">
      <alignment vertical="center" shrinkToFit="1"/>
    </xf>
    <xf numFmtId="0" fontId="178" fillId="34" borderId="20" xfId="0" applyFont="1" applyFill="1" applyBorder="1" applyAlignment="1">
      <alignment vertical="center" shrinkToFit="1"/>
    </xf>
    <xf numFmtId="0" fontId="178" fillId="34" borderId="9" xfId="0" applyFont="1" applyFill="1" applyBorder="1" applyAlignment="1">
      <alignment vertical="center" shrinkToFit="1"/>
    </xf>
    <xf numFmtId="0" fontId="134" fillId="33" borderId="78" xfId="0" applyFont="1" applyFill="1" applyBorder="1" applyAlignment="1">
      <alignment horizontal="center" vertical="center" wrapText="1"/>
    </xf>
    <xf numFmtId="0" fontId="175" fillId="34" borderId="15" xfId="0" applyFont="1" applyFill="1" applyBorder="1" applyAlignment="1">
      <alignment horizontal="center" vertical="center"/>
    </xf>
    <xf numFmtId="0" fontId="175" fillId="34" borderId="0" xfId="0" applyFont="1" applyFill="1" applyBorder="1" applyAlignment="1">
      <alignment horizontal="center" vertical="center"/>
    </xf>
    <xf numFmtId="0" fontId="175" fillId="34" borderId="12" xfId="0" applyFont="1" applyFill="1" applyBorder="1" applyAlignment="1">
      <alignment horizontal="center" vertical="center"/>
    </xf>
    <xf numFmtId="0" fontId="27" fillId="0" borderId="125" xfId="0" applyFont="1" applyFill="1" applyBorder="1" applyAlignment="1" applyProtection="1">
      <alignment horizontal="center" vertical="center" wrapText="1" readingOrder="1"/>
    </xf>
    <xf numFmtId="0" fontId="27" fillId="24" borderId="125" xfId="0" applyFont="1" applyFill="1" applyBorder="1" applyAlignment="1" applyProtection="1">
      <alignment horizontal="left" vertical="top" wrapText="1" readingOrder="1"/>
    </xf>
    <xf numFmtId="0" fontId="27" fillId="24" borderId="127" xfId="0" applyFont="1" applyFill="1" applyBorder="1" applyAlignment="1" applyProtection="1">
      <alignment horizontal="left" vertical="center" wrapText="1" readingOrder="1"/>
    </xf>
    <xf numFmtId="0" fontId="27" fillId="0" borderId="139" xfId="0" applyFont="1" applyFill="1" applyBorder="1" applyAlignment="1" applyProtection="1">
      <alignment horizontal="left" vertical="center" wrapText="1" readingOrder="1"/>
    </xf>
    <xf numFmtId="0" fontId="27" fillId="0" borderId="125" xfId="0" applyFont="1" applyFill="1" applyBorder="1" applyAlignment="1" applyProtection="1">
      <alignment horizontal="left" vertical="top" wrapText="1" readingOrder="1"/>
    </xf>
    <xf numFmtId="0" fontId="27" fillId="0" borderId="277" xfId="0" applyFont="1" applyFill="1" applyBorder="1" applyAlignment="1" applyProtection="1">
      <alignment horizontal="left" vertical="center" wrapText="1" readingOrder="1"/>
    </xf>
    <xf numFmtId="0" fontId="27" fillId="0" borderId="278" xfId="0" applyFont="1" applyFill="1" applyBorder="1" applyAlignment="1" applyProtection="1">
      <alignment horizontal="left" vertical="center" wrapText="1" readingOrder="1"/>
    </xf>
    <xf numFmtId="0" fontId="27" fillId="0" borderId="135" xfId="0" applyFont="1" applyFill="1" applyBorder="1" applyAlignment="1" applyProtection="1">
      <alignment horizontal="left" vertical="center" wrapText="1" readingOrder="1"/>
    </xf>
    <xf numFmtId="0" fontId="27" fillId="0" borderId="279" xfId="0" applyFont="1" applyFill="1" applyBorder="1" applyAlignment="1" applyProtection="1">
      <alignment horizontal="left" vertical="center" wrapText="1" readingOrder="1"/>
    </xf>
    <xf numFmtId="0" fontId="27" fillId="0" borderId="137" xfId="0" applyFont="1" applyFill="1" applyBorder="1" applyAlignment="1" applyProtection="1">
      <alignment horizontal="left" vertical="center" wrapText="1" readingOrder="1"/>
    </xf>
    <xf numFmtId="0" fontId="27" fillId="0" borderId="280" xfId="0" applyFont="1" applyFill="1" applyBorder="1" applyAlignment="1" applyProtection="1">
      <alignment horizontal="left" vertical="center" wrapText="1" readingOrder="1"/>
    </xf>
    <xf numFmtId="0" fontId="27" fillId="0" borderId="126" xfId="0" applyFont="1" applyFill="1" applyBorder="1" applyAlignment="1" applyProtection="1">
      <alignment horizontal="center" vertical="center" wrapText="1" readingOrder="1"/>
    </xf>
    <xf numFmtId="0" fontId="27" fillId="0" borderId="128" xfId="0" applyFont="1" applyFill="1" applyBorder="1" applyAlignment="1" applyProtection="1">
      <alignment horizontal="center" vertical="center" wrapText="1" readingOrder="1"/>
    </xf>
    <xf numFmtId="0" fontId="27" fillId="0" borderId="136" xfId="0" applyFont="1" applyFill="1" applyBorder="1" applyAlignment="1" applyProtection="1">
      <alignment horizontal="center" vertical="center" wrapText="1" readingOrder="1"/>
    </xf>
    <xf numFmtId="0" fontId="64" fillId="11" borderId="126" xfId="0" applyFont="1" applyFill="1" applyBorder="1" applyAlignment="1" applyProtection="1">
      <alignment horizontal="center" vertical="center" wrapText="1" readingOrder="1"/>
    </xf>
    <xf numFmtId="0" fontId="64" fillId="11" borderId="128" xfId="0" applyFont="1" applyFill="1" applyBorder="1" applyAlignment="1" applyProtection="1">
      <alignment horizontal="center" vertical="center" wrapText="1" readingOrder="1"/>
    </xf>
    <xf numFmtId="0" fontId="64" fillId="11" borderId="136" xfId="0" applyFont="1" applyFill="1" applyBorder="1" applyAlignment="1" applyProtection="1">
      <alignment horizontal="center" vertical="center" wrapText="1" readingOrder="1"/>
    </xf>
    <xf numFmtId="0" fontId="27" fillId="0" borderId="126" xfId="0" applyFont="1" applyFill="1" applyBorder="1" applyAlignment="1" applyProtection="1">
      <alignment vertical="center" wrapText="1" readingOrder="1"/>
    </xf>
    <xf numFmtId="0" fontId="27" fillId="0" borderId="128" xfId="0" applyFont="1" applyFill="1" applyBorder="1" applyAlignment="1" applyProtection="1">
      <alignment vertical="center" wrapText="1" readingOrder="1"/>
    </xf>
    <xf numFmtId="0" fontId="27" fillId="0" borderId="136" xfId="0" applyFont="1" applyFill="1" applyBorder="1" applyAlignment="1" applyProtection="1">
      <alignment vertical="center" wrapText="1" readingOrder="1"/>
    </xf>
    <xf numFmtId="0" fontId="27" fillId="0" borderId="126" xfId="0" applyFont="1" applyFill="1" applyBorder="1" applyAlignment="1" applyProtection="1">
      <alignment horizontal="left" vertical="center" wrapText="1" readingOrder="1"/>
    </xf>
    <xf numFmtId="0" fontId="27" fillId="0" borderId="127" xfId="0" applyFont="1" applyFill="1" applyBorder="1" applyAlignment="1" applyProtection="1">
      <alignment horizontal="center" vertical="center" wrapText="1" readingOrder="1"/>
    </xf>
    <xf numFmtId="0" fontId="27" fillId="0" borderId="139" xfId="0" applyFont="1" applyFill="1" applyBorder="1" applyAlignment="1" applyProtection="1">
      <alignment horizontal="center" vertical="center" wrapText="1" readingOrder="1"/>
    </xf>
    <xf numFmtId="0" fontId="27" fillId="0" borderId="125" xfId="0" applyFont="1" applyFill="1" applyBorder="1" applyAlignment="1" applyProtection="1">
      <alignment horizontal="left" vertical="center" wrapText="1" readingOrder="1"/>
    </xf>
    <xf numFmtId="0" fontId="27" fillId="24" borderId="126" xfId="0" applyFont="1" applyFill="1" applyBorder="1" applyAlignment="1" applyProtection="1">
      <alignment horizontal="left" vertical="top" wrapText="1" readingOrder="1"/>
    </xf>
    <xf numFmtId="0" fontId="27" fillId="24" borderId="136" xfId="0" applyFont="1" applyFill="1" applyBorder="1" applyAlignment="1" applyProtection="1">
      <alignment horizontal="left" vertical="top" wrapText="1" readingOrder="1"/>
    </xf>
    <xf numFmtId="0" fontId="27" fillId="24" borderId="142" xfId="0" applyFont="1" applyFill="1" applyBorder="1" applyAlignment="1" applyProtection="1">
      <alignment horizontal="left" vertical="center" wrapText="1" readingOrder="1"/>
    </xf>
    <xf numFmtId="0" fontId="27" fillId="24" borderId="143" xfId="0" applyFont="1" applyFill="1" applyBorder="1" applyAlignment="1" applyProtection="1">
      <alignment horizontal="left" vertical="center" wrapText="1" readingOrder="1"/>
    </xf>
    <xf numFmtId="0" fontId="27" fillId="24" borderId="144" xfId="0" applyFont="1" applyFill="1" applyBorder="1" applyAlignment="1" applyProtection="1">
      <alignment horizontal="left" vertical="center" wrapText="1" readingOrder="1"/>
    </xf>
    <xf numFmtId="0" fontId="27" fillId="24" borderId="145" xfId="0" applyFont="1" applyFill="1" applyBorder="1" applyAlignment="1" applyProtection="1">
      <alignment horizontal="left" vertical="center" wrapText="1" readingOrder="1"/>
    </xf>
    <xf numFmtId="0" fontId="27" fillId="0" borderId="126" xfId="0" applyFont="1" applyFill="1" applyBorder="1" applyAlignment="1" applyProtection="1">
      <alignment horizontal="left" vertical="top" wrapText="1" readingOrder="1"/>
    </xf>
    <xf numFmtId="0" fontId="27" fillId="0" borderId="128" xfId="0" applyFont="1" applyFill="1" applyBorder="1" applyAlignment="1" applyProtection="1">
      <alignment horizontal="left" vertical="top" wrapText="1" readingOrder="1"/>
    </xf>
    <xf numFmtId="0" fontId="27" fillId="0" borderId="136" xfId="0" applyFont="1" applyFill="1" applyBorder="1" applyAlignment="1" applyProtection="1">
      <alignment horizontal="left" vertical="top" wrapText="1" readingOrder="1"/>
    </xf>
    <xf numFmtId="0" fontId="27" fillId="0" borderId="127" xfId="0" applyFont="1" applyFill="1" applyBorder="1" applyAlignment="1" applyProtection="1">
      <alignment horizontal="left" vertical="center" wrapText="1" readingOrder="1"/>
    </xf>
    <xf numFmtId="0" fontId="27" fillId="0" borderId="129" xfId="0" applyFont="1" applyFill="1" applyBorder="1" applyAlignment="1" applyProtection="1">
      <alignment horizontal="left" vertical="center" wrapText="1" readingOrder="1"/>
    </xf>
    <xf numFmtId="0" fontId="27" fillId="24" borderId="126" xfId="0" applyFont="1" applyFill="1" applyBorder="1" applyAlignment="1" applyProtection="1">
      <alignment horizontal="left" vertical="center" wrapText="1" readingOrder="1"/>
    </xf>
    <xf numFmtId="0" fontId="27" fillId="24" borderId="136" xfId="0" applyFont="1" applyFill="1" applyBorder="1" applyAlignment="1" applyProtection="1">
      <alignment horizontal="left" vertical="center" wrapText="1" readingOrder="1"/>
    </xf>
    <xf numFmtId="0" fontId="27" fillId="24" borderId="139" xfId="0" applyFont="1" applyFill="1" applyBorder="1" applyAlignment="1" applyProtection="1">
      <alignment horizontal="left" vertical="center" wrapText="1" readingOrder="1"/>
    </xf>
    <xf numFmtId="0" fontId="27" fillId="24" borderId="125" xfId="0" applyFont="1" applyFill="1" applyBorder="1" applyAlignment="1" applyProtection="1">
      <alignment horizontal="left" vertical="center" wrapText="1" readingOrder="1"/>
    </xf>
    <xf numFmtId="0" fontId="27" fillId="24" borderId="129" xfId="0" applyFont="1" applyFill="1" applyBorder="1" applyAlignment="1" applyProtection="1">
      <alignment horizontal="left" vertical="center" wrapText="1" readingOrder="1"/>
    </xf>
    <xf numFmtId="0" fontId="27" fillId="0" borderId="140" xfId="0" applyFont="1" applyFill="1" applyBorder="1" applyAlignment="1" applyProtection="1">
      <alignment horizontal="left" vertical="center" wrapText="1" readingOrder="1"/>
    </xf>
    <xf numFmtId="0" fontId="27" fillId="0" borderId="141" xfId="0" applyFont="1" applyFill="1" applyBorder="1" applyAlignment="1" applyProtection="1">
      <alignment horizontal="left" vertical="center" wrapText="1" readingOrder="1"/>
    </xf>
    <xf numFmtId="0" fontId="63" fillId="23" borderId="125" xfId="0" applyFont="1" applyFill="1" applyBorder="1" applyAlignment="1" applyProtection="1">
      <alignment horizontal="center" vertical="center" wrapText="1" readingOrder="1"/>
    </xf>
    <xf numFmtId="0" fontId="27" fillId="24" borderId="128" xfId="0" applyFont="1" applyFill="1" applyBorder="1" applyAlignment="1" applyProtection="1">
      <alignment horizontal="left" vertical="top" wrapText="1" readingOrder="1"/>
    </xf>
    <xf numFmtId="0" fontId="27" fillId="24" borderId="130" xfId="0" applyFont="1" applyFill="1" applyBorder="1" applyAlignment="1" applyProtection="1">
      <alignment horizontal="left" vertical="center" wrapText="1" readingOrder="1"/>
    </xf>
    <xf numFmtId="0" fontId="27" fillId="24" borderId="131" xfId="0" applyFont="1" applyFill="1" applyBorder="1" applyAlignment="1" applyProtection="1">
      <alignment horizontal="left" vertical="center" wrapText="1" readingOrder="1"/>
    </xf>
    <xf numFmtId="0" fontId="27" fillId="24" borderId="133" xfId="0" applyFont="1" applyFill="1" applyBorder="1" applyAlignment="1" applyProtection="1">
      <alignment horizontal="left" vertical="center" wrapText="1" readingOrder="1"/>
    </xf>
    <xf numFmtId="0" fontId="27" fillId="24" borderId="135" xfId="0" applyFont="1" applyFill="1" applyBorder="1" applyAlignment="1" applyProtection="1">
      <alignment horizontal="left" vertical="center" wrapText="1" readingOrder="1"/>
    </xf>
    <xf numFmtId="0" fontId="27" fillId="24" borderId="137" xfId="0" applyFont="1" applyFill="1" applyBorder="1" applyAlignment="1" applyProtection="1">
      <alignment horizontal="left" vertical="center" wrapText="1" readingOrder="1"/>
    </xf>
    <xf numFmtId="0" fontId="19" fillId="0" borderId="24"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33" fillId="0" borderId="41" xfId="0" applyFont="1" applyFill="1" applyBorder="1" applyAlignment="1" applyProtection="1">
      <alignment horizontal="left" vertical="center"/>
    </xf>
    <xf numFmtId="0" fontId="33" fillId="0" borderId="20" xfId="0" applyFont="1" applyFill="1" applyBorder="1" applyAlignment="1" applyProtection="1">
      <alignment horizontal="left" vertical="center"/>
    </xf>
    <xf numFmtId="0" fontId="33" fillId="0" borderId="9" xfId="0" applyFont="1" applyFill="1" applyBorder="1" applyAlignment="1" applyProtection="1">
      <alignment horizontal="left" vertical="center"/>
    </xf>
    <xf numFmtId="0" fontId="33" fillId="0" borderId="242" xfId="0" applyFont="1" applyFill="1" applyBorder="1" applyAlignment="1" applyProtection="1">
      <alignment horizontal="left" vertical="center"/>
    </xf>
    <xf numFmtId="0" fontId="33" fillId="0" borderId="19" xfId="0" applyFont="1" applyFill="1" applyBorder="1" applyAlignment="1" applyProtection="1">
      <alignment horizontal="left" vertical="center"/>
    </xf>
    <xf numFmtId="0" fontId="33" fillId="0" borderId="6" xfId="0" applyFont="1" applyFill="1" applyBorder="1" applyAlignment="1" applyProtection="1">
      <alignment horizontal="left" vertical="center"/>
    </xf>
    <xf numFmtId="0" fontId="33" fillId="0" borderId="197" xfId="0" applyFont="1" applyFill="1" applyBorder="1" applyAlignment="1" applyProtection="1">
      <alignment horizontal="left" vertical="center"/>
    </xf>
    <xf numFmtId="0" fontId="33" fillId="0" borderId="54" xfId="0" applyFont="1" applyFill="1" applyBorder="1" applyAlignment="1" applyProtection="1">
      <alignment horizontal="left" vertical="center"/>
    </xf>
    <xf numFmtId="0" fontId="33" fillId="0" borderId="169" xfId="0" applyFont="1" applyFill="1" applyBorder="1" applyAlignment="1" applyProtection="1">
      <alignment horizontal="left" vertical="center"/>
    </xf>
    <xf numFmtId="0" fontId="33" fillId="11" borderId="4" xfId="0" applyFont="1" applyFill="1" applyBorder="1" applyAlignment="1" applyProtection="1">
      <alignment horizontal="center" vertical="center"/>
    </xf>
    <xf numFmtId="0" fontId="33" fillId="11" borderId="161" xfId="0" applyFont="1" applyFill="1" applyBorder="1" applyAlignment="1" applyProtection="1">
      <alignment horizontal="center" vertical="center"/>
    </xf>
    <xf numFmtId="0" fontId="19" fillId="0" borderId="28" xfId="0" applyFont="1" applyFill="1" applyBorder="1" applyAlignment="1" applyProtection="1">
      <alignment horizontal="left" vertical="top"/>
    </xf>
    <xf numFmtId="0" fontId="19" fillId="0" borderId="97" xfId="0" applyFont="1" applyFill="1" applyBorder="1" applyAlignment="1" applyProtection="1">
      <alignment horizontal="left" vertical="top"/>
    </xf>
    <xf numFmtId="0" fontId="19" fillId="0" borderId="96" xfId="0" applyFont="1" applyFill="1" applyBorder="1" applyAlignment="1" applyProtection="1">
      <alignment horizontal="left" vertical="top"/>
    </xf>
    <xf numFmtId="0" fontId="19" fillId="0" borderId="57" xfId="0" applyFont="1" applyFill="1" applyBorder="1" applyAlignment="1" applyProtection="1">
      <alignment horizontal="left" vertical="top"/>
    </xf>
    <xf numFmtId="0" fontId="19" fillId="0" borderId="100" xfId="0" applyFont="1" applyFill="1" applyBorder="1" applyAlignment="1" applyProtection="1">
      <alignment horizontal="left" vertical="top"/>
    </xf>
    <xf numFmtId="0" fontId="19" fillId="0" borderId="101" xfId="0" applyFont="1" applyFill="1" applyBorder="1" applyAlignment="1" applyProtection="1">
      <alignment horizontal="left" vertical="top"/>
    </xf>
    <xf numFmtId="0" fontId="33" fillId="0" borderId="13" xfId="0" applyFont="1" applyFill="1" applyBorder="1" applyAlignment="1" applyProtection="1">
      <alignment horizontal="center" vertical="center" textRotation="255" wrapText="1"/>
    </xf>
    <xf numFmtId="0" fontId="33" fillId="0" borderId="14" xfId="0" applyFont="1" applyFill="1" applyBorder="1" applyAlignment="1" applyProtection="1">
      <alignment horizontal="center" vertical="center" textRotation="255" wrapText="1"/>
    </xf>
    <xf numFmtId="0" fontId="33" fillId="0" borderId="171" xfId="0" applyFont="1" applyFill="1" applyBorder="1" applyAlignment="1" applyProtection="1">
      <alignment horizontal="center" vertical="center" textRotation="255" wrapText="1"/>
    </xf>
    <xf numFmtId="0" fontId="19" fillId="0" borderId="18"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36"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71" fillId="0" borderId="166" xfId="11" applyFont="1" applyFill="1" applyBorder="1" applyAlignment="1" applyProtection="1">
      <alignment horizontal="center" vertical="center" wrapText="1"/>
      <protection locked="0"/>
    </xf>
    <xf numFmtId="0" fontId="19" fillId="0" borderId="30" xfId="0" applyFont="1" applyFill="1" applyBorder="1" applyAlignment="1" applyProtection="1">
      <alignment horizontal="left" vertical="top"/>
    </xf>
    <xf numFmtId="0" fontId="19" fillId="0" borderId="56" xfId="0" applyFont="1" applyFill="1" applyBorder="1" applyAlignment="1" applyProtection="1">
      <alignment horizontal="left" vertical="top"/>
    </xf>
    <xf numFmtId="0" fontId="19" fillId="0" borderId="95" xfId="0" applyFont="1" applyFill="1" applyBorder="1" applyAlignment="1" applyProtection="1">
      <alignment horizontal="left" vertical="top"/>
    </xf>
    <xf numFmtId="0" fontId="19" fillId="0" borderId="249" xfId="0" applyFont="1" applyFill="1" applyBorder="1" applyAlignment="1" applyProtection="1">
      <alignment horizontal="center" vertical="center"/>
    </xf>
    <xf numFmtId="0" fontId="33" fillId="0" borderId="163" xfId="0" applyFont="1" applyFill="1" applyBorder="1" applyAlignment="1" applyProtection="1">
      <alignment horizontal="center" vertical="center" textRotation="255" wrapText="1"/>
    </xf>
    <xf numFmtId="0" fontId="33" fillId="0" borderId="35" xfId="0" applyFont="1" applyFill="1" applyBorder="1" applyAlignment="1" applyProtection="1">
      <alignment horizontal="left" vertical="center" wrapText="1"/>
    </xf>
    <xf numFmtId="0" fontId="33" fillId="0" borderId="15" xfId="0" applyFont="1" applyFill="1" applyBorder="1" applyAlignment="1" applyProtection="1">
      <alignment horizontal="left" vertical="center" wrapText="1"/>
    </xf>
    <xf numFmtId="0" fontId="33" fillId="0" borderId="53" xfId="0" applyFont="1" applyFill="1" applyBorder="1" applyAlignment="1" applyProtection="1">
      <alignment horizontal="left" vertical="center" wrapText="1"/>
    </xf>
    <xf numFmtId="0" fontId="33" fillId="0" borderId="274"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37" xfId="0" applyFont="1" applyFill="1" applyBorder="1" applyAlignment="1" applyProtection="1">
      <alignment horizontal="left" vertical="center" wrapText="1"/>
    </xf>
    <xf numFmtId="0" fontId="33" fillId="11" borderId="124" xfId="0" applyFont="1" applyFill="1" applyBorder="1" applyAlignment="1" applyProtection="1">
      <alignment horizontal="center" vertical="center"/>
    </xf>
    <xf numFmtId="0" fontId="33" fillId="11" borderId="3" xfId="0" applyFont="1" applyFill="1" applyBorder="1" applyAlignment="1" applyProtection="1">
      <alignment horizontal="center" vertical="center"/>
    </xf>
    <xf numFmtId="0" fontId="33" fillId="11" borderId="104" xfId="0" applyFont="1" applyFill="1" applyBorder="1" applyAlignment="1" applyProtection="1">
      <alignment horizontal="center" vertical="center"/>
    </xf>
    <xf numFmtId="0" fontId="19" fillId="0" borderId="165" xfId="11" applyFont="1" applyFill="1" applyBorder="1" applyAlignment="1" applyProtection="1">
      <alignment horizontal="left" vertical="center" wrapText="1"/>
    </xf>
    <xf numFmtId="0" fontId="19" fillId="0" borderId="49"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19" fillId="0" borderId="48" xfId="0" applyFont="1" applyFill="1" applyBorder="1" applyAlignment="1" applyProtection="1">
      <alignment horizontal="left" vertical="center"/>
    </xf>
    <xf numFmtId="0" fontId="33" fillId="11" borderId="4" xfId="0" applyFont="1" applyFill="1" applyBorder="1" applyAlignment="1" applyProtection="1">
      <alignment horizontal="center" vertical="center" wrapText="1"/>
    </xf>
    <xf numFmtId="0" fontId="33" fillId="11" borderId="10" xfId="0" applyFont="1" applyFill="1" applyBorder="1" applyAlignment="1" applyProtection="1">
      <alignment horizontal="center" vertical="center" wrapText="1"/>
    </xf>
    <xf numFmtId="0" fontId="19" fillId="0" borderId="29" xfId="0" applyFont="1" applyFill="1" applyBorder="1" applyAlignment="1" applyProtection="1">
      <alignment horizontal="left" vertical="center"/>
    </xf>
    <xf numFmtId="0" fontId="19" fillId="0" borderId="20" xfId="0" applyFont="1" applyFill="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15"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0" xfId="0" applyFont="1" applyFill="1" applyBorder="1" applyAlignment="1" applyProtection="1">
      <alignment horizontal="left" vertical="center"/>
    </xf>
    <xf numFmtId="0" fontId="19" fillId="0" borderId="0" xfId="11"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0" fontId="19" fillId="0" borderId="0" xfId="11" applyFont="1" applyFill="1" applyBorder="1" applyAlignment="1" applyProtection="1">
      <alignment horizontal="left" vertical="top" wrapText="1"/>
    </xf>
    <xf numFmtId="0" fontId="33" fillId="0" borderId="13" xfId="5" applyFont="1" applyFill="1" applyBorder="1" applyAlignment="1" applyProtection="1">
      <alignment horizontal="center" vertical="center" textRotation="255" wrapText="1"/>
    </xf>
    <xf numFmtId="0" fontId="33" fillId="0" borderId="14" xfId="5" applyFont="1" applyFill="1" applyBorder="1" applyAlignment="1" applyProtection="1">
      <alignment horizontal="center" vertical="center" textRotation="255" wrapText="1"/>
    </xf>
    <xf numFmtId="0" fontId="33" fillId="0" borderId="171" xfId="5" applyFont="1" applyFill="1" applyBorder="1" applyAlignment="1" applyProtection="1">
      <alignment horizontal="center" vertical="center" textRotation="255" wrapText="1"/>
    </xf>
    <xf numFmtId="0" fontId="19" fillId="0" borderId="18" xfId="5" applyFont="1" applyFill="1" applyBorder="1" applyAlignment="1" applyProtection="1">
      <alignment horizontal="left" vertical="center" wrapText="1"/>
    </xf>
    <xf numFmtId="0" fontId="19" fillId="0" borderId="6" xfId="5" applyFont="1" applyFill="1" applyBorder="1" applyAlignment="1" applyProtection="1">
      <alignment horizontal="left" vertical="center" wrapText="1"/>
    </xf>
    <xf numFmtId="0" fontId="19" fillId="0" borderId="15" xfId="5" applyFont="1" applyFill="1" applyBorder="1" applyAlignment="1" applyProtection="1">
      <alignment horizontal="left" vertical="center" wrapText="1"/>
    </xf>
    <xf numFmtId="0" fontId="19" fillId="0" borderId="12" xfId="5" applyFont="1" applyFill="1" applyBorder="1" applyAlignment="1" applyProtection="1">
      <alignment horizontal="left" vertical="center" wrapText="1"/>
    </xf>
    <xf numFmtId="0" fontId="19" fillId="0" borderId="22" xfId="5" applyFont="1" applyFill="1" applyBorder="1" applyAlignment="1" applyProtection="1">
      <alignment horizontal="left" vertical="center" wrapText="1"/>
    </xf>
    <xf numFmtId="0" fontId="19" fillId="0" borderId="11" xfId="5" applyFont="1" applyFill="1" applyBorder="1" applyAlignment="1" applyProtection="1">
      <alignment horizontal="left" vertical="center" wrapText="1"/>
    </xf>
    <xf numFmtId="0" fontId="19" fillId="0" borderId="4" xfId="5" applyFont="1" applyFill="1" applyBorder="1" applyAlignment="1" applyProtection="1">
      <alignment horizontal="center" vertical="center" shrinkToFit="1"/>
    </xf>
    <xf numFmtId="0" fontId="19" fillId="0" borderId="3" xfId="5" applyFont="1" applyFill="1" applyBorder="1" applyAlignment="1" applyProtection="1">
      <alignment horizontal="center" vertical="center" shrinkToFit="1"/>
    </xf>
    <xf numFmtId="0" fontId="19" fillId="0" borderId="10" xfId="5" applyFont="1" applyFill="1" applyBorder="1" applyAlignment="1" applyProtection="1">
      <alignment horizontal="center" vertical="center" shrinkToFit="1"/>
    </xf>
    <xf numFmtId="0" fontId="19" fillId="0" borderId="4" xfId="5" applyFont="1" applyFill="1" applyBorder="1" applyAlignment="1" applyProtection="1">
      <alignment horizontal="center" vertical="center" wrapText="1"/>
    </xf>
    <xf numFmtId="0" fontId="19" fillId="0" borderId="3" xfId="5" applyFont="1" applyFill="1" applyBorder="1" applyAlignment="1" applyProtection="1">
      <alignment horizontal="center" vertical="center" wrapText="1"/>
    </xf>
    <xf numFmtId="0" fontId="19" fillId="0" borderId="10" xfId="5" applyFont="1" applyFill="1" applyBorder="1" applyAlignment="1" applyProtection="1">
      <alignment horizontal="center" vertical="center" wrapText="1"/>
    </xf>
    <xf numFmtId="0" fontId="19" fillId="0" borderId="29" xfId="5" applyFont="1" applyFill="1" applyBorder="1" applyAlignment="1" applyProtection="1">
      <alignment horizontal="left" vertical="center" wrapText="1"/>
    </xf>
    <xf numFmtId="0" fontId="19" fillId="0" borderId="9" xfId="5" applyFont="1" applyFill="1" applyBorder="1" applyAlignment="1" applyProtection="1">
      <alignment horizontal="left" vertical="center" wrapText="1"/>
    </xf>
    <xf numFmtId="0" fontId="19" fillId="0" borderId="29" xfId="5" applyFont="1" applyFill="1" applyBorder="1" applyAlignment="1" applyProtection="1">
      <alignment vertical="center" wrapText="1"/>
    </xf>
    <xf numFmtId="0" fontId="19" fillId="0" borderId="9" xfId="5" applyFont="1" applyFill="1" applyBorder="1" applyAlignment="1" applyProtection="1">
      <alignment vertical="center" wrapText="1"/>
    </xf>
    <xf numFmtId="0" fontId="19" fillId="0" borderId="18" xfId="5" applyFont="1" applyFill="1" applyBorder="1" applyAlignment="1" applyProtection="1">
      <alignment vertical="center" wrapText="1"/>
    </xf>
    <xf numFmtId="0" fontId="19" fillId="0" borderId="6" xfId="5" applyFont="1" applyFill="1" applyBorder="1" applyAlignment="1" applyProtection="1">
      <alignment vertical="center" wrapText="1"/>
    </xf>
    <xf numFmtId="0" fontId="33" fillId="0" borderId="13" xfId="11" applyFont="1" applyFill="1" applyBorder="1" applyAlignment="1" applyProtection="1">
      <alignment horizontal="center" vertical="top" textRotation="255" wrapText="1"/>
    </xf>
    <xf numFmtId="0" fontId="33" fillId="0" borderId="171" xfId="11" applyFont="1" applyFill="1" applyBorder="1" applyAlignment="1" applyProtection="1">
      <alignment horizontal="center" vertical="top" textRotation="255" wrapText="1"/>
    </xf>
    <xf numFmtId="0" fontId="33" fillId="0" borderId="13" xfId="11" applyFont="1" applyFill="1" applyBorder="1" applyAlignment="1" applyProtection="1">
      <alignment horizontal="center" vertical="center" textRotation="255" wrapText="1"/>
    </xf>
    <xf numFmtId="0" fontId="33" fillId="0" borderId="14" xfId="11" applyFont="1" applyFill="1" applyBorder="1" applyAlignment="1" applyProtection="1">
      <alignment horizontal="center" vertical="center" textRotation="255" wrapText="1"/>
    </xf>
    <xf numFmtId="0" fontId="33" fillId="0" borderId="171" xfId="11" applyFont="1" applyFill="1" applyBorder="1" applyAlignment="1" applyProtection="1">
      <alignment horizontal="center" vertical="center" textRotation="255" wrapText="1"/>
    </xf>
    <xf numFmtId="0" fontId="19" fillId="0" borderId="4" xfId="11" applyFont="1" applyFill="1" applyBorder="1" applyAlignment="1" applyProtection="1">
      <alignment horizontal="left" vertical="center"/>
    </xf>
    <xf numFmtId="0" fontId="19" fillId="0" borderId="3" xfId="11" applyFont="1" applyFill="1" applyBorder="1" applyAlignment="1" applyProtection="1">
      <alignment horizontal="left" vertical="center"/>
    </xf>
    <xf numFmtId="0" fontId="19" fillId="0" borderId="10" xfId="11" applyFont="1" applyFill="1" applyBorder="1" applyAlignment="1" applyProtection="1">
      <alignment horizontal="left" vertical="center"/>
    </xf>
    <xf numFmtId="0" fontId="19" fillId="0" borderId="4" xfId="11" applyFont="1" applyFill="1" applyBorder="1" applyAlignment="1" applyProtection="1">
      <alignment horizontal="center" vertical="center"/>
    </xf>
    <xf numFmtId="0" fontId="19" fillId="0" borderId="3" xfId="11" applyFont="1" applyFill="1" applyBorder="1" applyAlignment="1" applyProtection="1">
      <alignment horizontal="center" vertical="center"/>
    </xf>
    <xf numFmtId="0" fontId="19" fillId="0" borderId="10" xfId="11" applyFont="1" applyFill="1" applyBorder="1" applyAlignment="1" applyProtection="1">
      <alignment horizontal="center" vertical="center"/>
    </xf>
    <xf numFmtId="0" fontId="33" fillId="11" borderId="4" xfId="11" applyFont="1" applyFill="1" applyBorder="1" applyAlignment="1" applyProtection="1">
      <alignment horizontal="center" vertical="center"/>
    </xf>
    <xf numFmtId="0" fontId="33" fillId="11" borderId="3" xfId="11" applyFont="1" applyFill="1" applyBorder="1" applyAlignment="1" applyProtection="1">
      <alignment horizontal="center" vertical="center"/>
    </xf>
    <xf numFmtId="0" fontId="33" fillId="11" borderId="10" xfId="11" applyFont="1" applyFill="1" applyBorder="1" applyAlignment="1" applyProtection="1">
      <alignment horizontal="center" vertical="center"/>
    </xf>
    <xf numFmtId="0" fontId="33" fillId="0" borderId="14" xfId="11" applyFont="1" applyFill="1" applyBorder="1" applyAlignment="1" applyProtection="1">
      <alignment horizontal="center" vertical="top" textRotation="255" wrapText="1"/>
    </xf>
    <xf numFmtId="0" fontId="19" fillId="0" borderId="4" xfId="11" applyFont="1" applyFill="1" applyBorder="1" applyAlignment="1" applyProtection="1">
      <alignment horizontal="left" vertical="center" wrapText="1"/>
    </xf>
    <xf numFmtId="0" fontId="19" fillId="0" borderId="3" xfId="11" applyFont="1" applyFill="1" applyBorder="1" applyAlignment="1" applyProtection="1">
      <alignment horizontal="left" vertical="center" wrapText="1"/>
    </xf>
    <xf numFmtId="0" fontId="19" fillId="0" borderId="10" xfId="11" applyFont="1" applyFill="1" applyBorder="1" applyAlignment="1" applyProtection="1">
      <alignment horizontal="left" vertical="center" wrapText="1"/>
    </xf>
    <xf numFmtId="0" fontId="19" fillId="0" borderId="171" xfId="11" applyFont="1" applyFill="1" applyBorder="1" applyAlignment="1" applyProtection="1">
      <alignment horizontal="center" vertical="center" textRotation="255" wrapText="1"/>
    </xf>
    <xf numFmtId="0" fontId="19" fillId="0" borderId="35" xfId="11" applyFont="1" applyFill="1" applyBorder="1" applyAlignment="1" applyProtection="1">
      <alignment horizontal="left" vertical="center"/>
    </xf>
    <xf numFmtId="0" fontId="19" fillId="0" borderId="52" xfId="11" applyFont="1" applyFill="1" applyBorder="1" applyAlignment="1" applyProtection="1">
      <alignment horizontal="left" vertical="center"/>
    </xf>
    <xf numFmtId="0" fontId="19" fillId="0" borderId="22" xfId="11" applyFont="1" applyFill="1" applyBorder="1" applyAlignment="1" applyProtection="1">
      <alignment horizontal="left" vertical="center"/>
    </xf>
    <xf numFmtId="0" fontId="19" fillId="0" borderId="11" xfId="11" applyFont="1" applyFill="1" applyBorder="1" applyAlignment="1" applyProtection="1">
      <alignment horizontal="left" vertical="center"/>
    </xf>
    <xf numFmtId="0" fontId="19" fillId="0" borderId="4" xfId="11" applyFont="1" applyFill="1" applyBorder="1" applyAlignment="1" applyProtection="1">
      <alignment horizontal="center" vertical="center" wrapText="1"/>
    </xf>
    <xf numFmtId="0" fontId="19" fillId="0" borderId="10" xfId="11" applyFont="1" applyFill="1" applyBorder="1" applyAlignment="1" applyProtection="1">
      <alignment horizontal="center" vertical="center" wrapText="1"/>
    </xf>
    <xf numFmtId="0" fontId="33" fillId="11" borderId="4" xfId="11" applyFont="1" applyFill="1" applyBorder="1" applyAlignment="1" applyProtection="1">
      <alignment horizontal="center" vertical="center" wrapText="1"/>
    </xf>
    <xf numFmtId="0" fontId="33" fillId="11" borderId="10" xfId="11" applyFont="1" applyFill="1" applyBorder="1" applyAlignment="1" applyProtection="1">
      <alignment horizontal="center" vertical="center" wrapText="1"/>
    </xf>
    <xf numFmtId="0" fontId="19" fillId="0" borderId="7" xfId="11" applyFont="1" applyFill="1" applyBorder="1" applyAlignment="1" applyProtection="1">
      <alignment vertical="center" wrapText="1"/>
    </xf>
    <xf numFmtId="0" fontId="19" fillId="0" borderId="4"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33" fillId="11" borderId="10" xfId="0" applyFont="1" applyFill="1" applyBorder="1" applyAlignment="1" applyProtection="1">
      <alignment horizontal="center" vertical="center"/>
    </xf>
    <xf numFmtId="0" fontId="19" fillId="0" borderId="18" xfId="11" applyFont="1" applyFill="1" applyBorder="1" applyAlignment="1" applyProtection="1">
      <alignment horizontal="left" vertical="center" wrapText="1"/>
    </xf>
    <xf numFmtId="0" fontId="19" fillId="0" borderId="6" xfId="11" applyFont="1" applyFill="1" applyBorder="1" applyAlignment="1" applyProtection="1">
      <alignment horizontal="left" vertical="center" wrapText="1"/>
    </xf>
    <xf numFmtId="0" fontId="19" fillId="0" borderId="15" xfId="11" applyFont="1" applyFill="1" applyBorder="1" applyAlignment="1" applyProtection="1">
      <alignment horizontal="left" vertical="center" wrapText="1"/>
    </xf>
    <xf numFmtId="0" fontId="19" fillId="0" borderId="12" xfId="11" applyFont="1" applyFill="1" applyBorder="1" applyAlignment="1" applyProtection="1">
      <alignment horizontal="left" vertical="center" wrapText="1"/>
    </xf>
    <xf numFmtId="0" fontId="19" fillId="0" borderId="22" xfId="11" applyFont="1" applyFill="1" applyBorder="1" applyAlignment="1" applyProtection="1">
      <alignment horizontal="left" vertical="center" wrapText="1"/>
    </xf>
    <xf numFmtId="0" fontId="19" fillId="0" borderId="11" xfId="11" applyFont="1" applyFill="1" applyBorder="1" applyAlignment="1" applyProtection="1">
      <alignment horizontal="left" vertical="center" wrapText="1"/>
    </xf>
    <xf numFmtId="0" fontId="19" fillId="9" borderId="4" xfId="0" applyFont="1" applyFill="1" applyBorder="1" applyAlignment="1" applyProtection="1">
      <alignment horizontal="center" vertical="center"/>
    </xf>
    <xf numFmtId="0" fontId="19" fillId="9" borderId="3" xfId="0" applyFont="1" applyFill="1" applyBorder="1" applyAlignment="1" applyProtection="1">
      <alignment horizontal="center" vertical="center"/>
    </xf>
    <xf numFmtId="0" fontId="19" fillId="9" borderId="10" xfId="0" applyFont="1" applyFill="1" applyBorder="1" applyAlignment="1" applyProtection="1">
      <alignment horizontal="center" vertical="center"/>
    </xf>
    <xf numFmtId="0" fontId="19" fillId="0" borderId="61" xfId="11" applyFont="1" applyFill="1" applyBorder="1" applyAlignment="1" applyProtection="1">
      <alignment horizontal="left" vertical="center" wrapText="1"/>
    </xf>
    <xf numFmtId="0" fontId="19" fillId="0" borderId="169" xfId="11" applyFont="1" applyFill="1" applyBorder="1" applyAlignment="1" applyProtection="1">
      <alignment horizontal="left" vertical="center" wrapText="1"/>
    </xf>
    <xf numFmtId="0" fontId="19" fillId="9" borderId="161" xfId="0" applyFont="1" applyFill="1" applyBorder="1" applyAlignment="1" applyProtection="1">
      <alignment horizontal="center" vertical="center"/>
    </xf>
    <xf numFmtId="0" fontId="19" fillId="9" borderId="4" xfId="11" applyFont="1" applyFill="1" applyBorder="1" applyAlignment="1" applyProtection="1">
      <alignment horizontal="center" vertical="center"/>
    </xf>
    <xf numFmtId="0" fontId="19" fillId="9" borderId="3" xfId="11" applyFont="1" applyFill="1" applyBorder="1" applyAlignment="1" applyProtection="1">
      <alignment horizontal="center" vertical="center"/>
    </xf>
    <xf numFmtId="0" fontId="19" fillId="9" borderId="10" xfId="11" applyFont="1" applyFill="1" applyBorder="1" applyAlignment="1" applyProtection="1">
      <alignment horizontal="center" vertical="center"/>
    </xf>
    <xf numFmtId="0" fontId="19" fillId="0" borderId="18" xfId="11" applyFont="1" applyFill="1" applyBorder="1" applyAlignment="1" applyProtection="1">
      <alignment horizontal="left" vertical="center" wrapText="1" shrinkToFit="1"/>
    </xf>
    <xf numFmtId="0" fontId="19" fillId="0" borderId="15" xfId="11" applyFont="1" applyFill="1" applyBorder="1" applyAlignment="1" applyProtection="1">
      <alignment horizontal="left" vertical="center" wrapText="1" shrinkToFit="1"/>
    </xf>
    <xf numFmtId="0" fontId="19" fillId="9" borderId="4" xfId="0" applyFont="1" applyFill="1" applyBorder="1" applyAlignment="1" applyProtection="1">
      <alignment horizontal="center" vertical="center" wrapText="1"/>
    </xf>
    <xf numFmtId="0" fontId="19" fillId="9" borderId="3" xfId="0" applyFont="1" applyFill="1" applyBorder="1" applyAlignment="1" applyProtection="1">
      <alignment horizontal="center" vertical="center" wrapText="1"/>
    </xf>
    <xf numFmtId="0" fontId="19" fillId="9" borderId="10" xfId="0" applyFont="1" applyFill="1" applyBorder="1" applyAlignment="1" applyProtection="1">
      <alignment horizontal="center" vertical="center" wrapText="1"/>
    </xf>
    <xf numFmtId="0" fontId="33" fillId="11" borderId="3" xfId="0" applyFont="1" applyFill="1" applyBorder="1" applyAlignment="1" applyProtection="1">
      <alignment horizontal="center" vertical="center" wrapText="1"/>
    </xf>
    <xf numFmtId="0" fontId="19" fillId="3" borderId="4" xfId="0" applyFont="1" applyFill="1" applyBorder="1" applyAlignment="1" applyProtection="1">
      <alignment horizontal="left" vertical="center"/>
    </xf>
    <xf numFmtId="0" fontId="19" fillId="3" borderId="10" xfId="0" applyFont="1" applyFill="1" applyBorder="1" applyAlignment="1" applyProtection="1">
      <alignment horizontal="left" vertical="center"/>
    </xf>
    <xf numFmtId="49" fontId="19" fillId="0" borderId="18" xfId="11" applyNumberFormat="1" applyFont="1" applyFill="1" applyBorder="1" applyAlignment="1" applyProtection="1">
      <alignment horizontal="left" vertical="center" wrapText="1"/>
    </xf>
    <xf numFmtId="49" fontId="19" fillId="0" borderId="6" xfId="11" applyNumberFormat="1" applyFont="1" applyFill="1" applyBorder="1" applyAlignment="1" applyProtection="1">
      <alignment horizontal="left" vertical="center" wrapText="1"/>
    </xf>
    <xf numFmtId="49" fontId="19" fillId="0" borderId="15" xfId="11" applyNumberFormat="1" applyFont="1" applyFill="1" applyBorder="1" applyAlignment="1" applyProtection="1">
      <alignment horizontal="left" vertical="center" wrapText="1"/>
    </xf>
    <xf numFmtId="49" fontId="19" fillId="0" borderId="12" xfId="11" applyNumberFormat="1" applyFont="1" applyFill="1" applyBorder="1" applyAlignment="1" applyProtection="1">
      <alignment horizontal="left" vertical="center" wrapText="1"/>
    </xf>
    <xf numFmtId="49" fontId="19" fillId="0" borderId="22" xfId="11" applyNumberFormat="1" applyFont="1" applyFill="1" applyBorder="1" applyAlignment="1" applyProtection="1">
      <alignment horizontal="left" vertical="center" wrapText="1"/>
    </xf>
    <xf numFmtId="49" fontId="19" fillId="0" borderId="11" xfId="11" applyNumberFormat="1" applyFont="1" applyFill="1" applyBorder="1" applyAlignment="1" applyProtection="1">
      <alignment horizontal="left" vertical="center" wrapText="1"/>
    </xf>
    <xf numFmtId="0" fontId="19" fillId="9" borderId="4" xfId="11" applyFont="1" applyFill="1" applyBorder="1" applyAlignment="1" applyProtection="1">
      <alignment horizontal="center" vertical="center" wrapText="1"/>
    </xf>
    <xf numFmtId="0" fontId="19" fillId="9" borderId="3" xfId="11" applyFont="1" applyFill="1" applyBorder="1" applyAlignment="1" applyProtection="1">
      <alignment horizontal="center" vertical="center" wrapText="1"/>
    </xf>
    <xf numFmtId="0" fontId="19" fillId="9" borderId="10" xfId="11" applyFont="1" applyFill="1" applyBorder="1" applyAlignment="1" applyProtection="1">
      <alignment horizontal="center" vertical="center" wrapText="1"/>
    </xf>
    <xf numFmtId="0" fontId="33" fillId="11" borderId="3" xfId="11" applyFont="1" applyFill="1" applyBorder="1" applyAlignment="1" applyProtection="1">
      <alignment horizontal="center" vertical="center" wrapText="1"/>
    </xf>
    <xf numFmtId="0" fontId="33" fillId="0" borderId="163" xfId="11" applyFont="1" applyFill="1" applyBorder="1" applyAlignment="1" applyProtection="1">
      <alignment horizontal="center" vertical="center" textRotation="255" wrapText="1"/>
    </xf>
    <xf numFmtId="0" fontId="19" fillId="0" borderId="124" xfId="11" applyFont="1" applyFill="1" applyBorder="1" applyAlignment="1" applyProtection="1">
      <alignment horizontal="left" vertical="center" wrapText="1"/>
    </xf>
    <xf numFmtId="0" fontId="19" fillId="9" borderId="124" xfId="11" applyFont="1" applyFill="1" applyBorder="1" applyAlignment="1" applyProtection="1">
      <alignment horizontal="center" vertical="center" wrapText="1"/>
    </xf>
    <xf numFmtId="0" fontId="33" fillId="11" borderId="124" xfId="11" applyFont="1" applyFill="1" applyBorder="1" applyAlignment="1" applyProtection="1">
      <alignment horizontal="center" vertical="center" wrapText="1"/>
    </xf>
    <xf numFmtId="49" fontId="19" fillId="0" borderId="4" xfId="11" applyNumberFormat="1" applyFont="1" applyFill="1" applyBorder="1" applyAlignment="1" applyProtection="1">
      <alignment horizontal="left" vertical="center" wrapText="1"/>
    </xf>
    <xf numFmtId="49" fontId="19" fillId="0" borderId="3" xfId="11" applyNumberFormat="1" applyFont="1" applyFill="1" applyBorder="1" applyAlignment="1" applyProtection="1">
      <alignment horizontal="left" vertical="center" wrapText="1"/>
    </xf>
    <xf numFmtId="49" fontId="19" fillId="0" borderId="10" xfId="11" applyNumberFormat="1" applyFont="1" applyFill="1" applyBorder="1" applyAlignment="1" applyProtection="1">
      <alignment horizontal="left" vertical="center" wrapText="1"/>
    </xf>
    <xf numFmtId="0" fontId="19" fillId="0" borderId="29" xfId="11" applyFont="1" applyFill="1" applyBorder="1" applyAlignment="1" applyProtection="1">
      <alignment horizontal="left" vertical="center" wrapText="1"/>
    </xf>
    <xf numFmtId="0" fontId="19" fillId="0" borderId="9" xfId="11" applyFont="1" applyFill="1" applyBorder="1" applyAlignment="1" applyProtection="1">
      <alignment horizontal="left" vertical="center" wrapText="1"/>
    </xf>
    <xf numFmtId="0" fontId="19" fillId="0" borderId="161" xfId="11" applyFont="1" applyFill="1" applyBorder="1" applyAlignment="1" applyProtection="1">
      <alignment horizontal="left" vertical="center"/>
    </xf>
    <xf numFmtId="0" fontId="19" fillId="9" borderId="15" xfId="11" applyFont="1" applyFill="1" applyBorder="1" applyAlignment="1" applyProtection="1">
      <alignment horizontal="center" vertical="center"/>
    </xf>
    <xf numFmtId="0" fontId="19" fillId="9" borderId="61" xfId="11" applyFont="1" applyFill="1" applyBorder="1" applyAlignment="1" applyProtection="1">
      <alignment horizontal="center" vertical="center"/>
    </xf>
    <xf numFmtId="0" fontId="19" fillId="0" borderId="15" xfId="11" applyFont="1" applyFill="1" applyBorder="1" applyAlignment="1" applyProtection="1">
      <alignment horizontal="center" vertical="center"/>
    </xf>
    <xf numFmtId="0" fontId="19" fillId="0" borderId="61" xfId="11" applyFont="1" applyFill="1" applyBorder="1" applyAlignment="1" applyProtection="1">
      <alignment horizontal="center" vertical="center"/>
    </xf>
    <xf numFmtId="0" fontId="19" fillId="0" borderId="27" xfId="11" applyFont="1" applyFill="1" applyBorder="1" applyAlignment="1" applyProtection="1">
      <alignment horizontal="left" vertical="center"/>
    </xf>
    <xf numFmtId="0" fontId="19" fillId="0" borderId="25" xfId="11" applyFont="1" applyFill="1" applyBorder="1" applyAlignment="1" applyProtection="1">
      <alignment horizontal="left" vertical="center"/>
    </xf>
    <xf numFmtId="0" fontId="19" fillId="9" borderId="27" xfId="11" applyFont="1" applyFill="1" applyBorder="1" applyAlignment="1" applyProtection="1">
      <alignment horizontal="center" vertical="center"/>
    </xf>
    <xf numFmtId="0" fontId="19" fillId="9" borderId="26" xfId="11" applyFont="1" applyFill="1" applyBorder="1" applyAlignment="1" applyProtection="1">
      <alignment horizontal="center" vertical="center"/>
    </xf>
    <xf numFmtId="0" fontId="19" fillId="9" borderId="25" xfId="11" applyFont="1" applyFill="1" applyBorder="1" applyAlignment="1" applyProtection="1">
      <alignment horizontal="center" vertical="center"/>
    </xf>
    <xf numFmtId="0" fontId="17" fillId="0" borderId="0" xfId="0" applyFont="1" applyFill="1" applyBorder="1" applyAlignment="1" applyProtection="1">
      <alignment horizontal="left" vertical="top"/>
    </xf>
    <xf numFmtId="0" fontId="19" fillId="0" borderId="146" xfId="11" applyFont="1" applyFill="1" applyBorder="1" applyAlignment="1" applyProtection="1">
      <alignment horizontal="left" vertical="center" wrapText="1"/>
    </xf>
    <xf numFmtId="0" fontId="19" fillId="0" borderId="147" xfId="11" applyFont="1" applyFill="1" applyBorder="1" applyAlignment="1" applyProtection="1">
      <alignment horizontal="left" vertical="center" wrapText="1"/>
    </xf>
    <xf numFmtId="0" fontId="19" fillId="0" borderId="148" xfId="11" applyFont="1" applyFill="1" applyBorder="1" applyAlignment="1" applyProtection="1">
      <alignment horizontal="left" vertical="center" wrapText="1"/>
    </xf>
    <xf numFmtId="0" fontId="19" fillId="0" borderId="149" xfId="11" applyFont="1" applyFill="1" applyBorder="1" applyAlignment="1" applyProtection="1">
      <alignment horizontal="left" vertical="center" wrapText="1"/>
    </xf>
    <xf numFmtId="0" fontId="19" fillId="0" borderId="47" xfId="11" applyFont="1" applyFill="1" applyBorder="1" applyAlignment="1" applyProtection="1">
      <alignment horizontal="left" vertical="center" wrapText="1"/>
    </xf>
    <xf numFmtId="0" fontId="19" fillId="0" borderId="33" xfId="11" applyFont="1" applyFill="1" applyBorder="1" applyAlignment="1" applyProtection="1">
      <alignment horizontal="left" vertical="center" wrapText="1"/>
    </xf>
    <xf numFmtId="0" fontId="19" fillId="0" borderId="41" xfId="11" applyFont="1" applyFill="1" applyBorder="1" applyAlignment="1" applyProtection="1">
      <alignment horizontal="left" vertical="center" wrapText="1"/>
    </xf>
    <xf numFmtId="0" fontId="19" fillId="0" borderId="20" xfId="11" applyFont="1" applyFill="1" applyBorder="1" applyAlignment="1" applyProtection="1">
      <alignment horizontal="left" vertical="center" wrapText="1"/>
    </xf>
    <xf numFmtId="0" fontId="19" fillId="0" borderId="8" xfId="11" applyFont="1" applyFill="1" applyBorder="1" applyAlignment="1" applyProtection="1">
      <alignment horizontal="left" vertical="center" wrapText="1"/>
    </xf>
    <xf numFmtId="0" fontId="19" fillId="0" borderId="9" xfId="11" applyFont="1" applyFill="1" applyBorder="1" applyAlignment="1" applyProtection="1">
      <alignment horizontal="left" vertical="center"/>
    </xf>
    <xf numFmtId="0" fontId="19" fillId="0" borderId="6" xfId="11" applyFont="1" applyFill="1" applyBorder="1" applyAlignment="1" applyProtection="1">
      <alignment horizontal="left" vertical="center"/>
    </xf>
    <xf numFmtId="0" fontId="19" fillId="0" borderId="41" xfId="0"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33" fillId="0" borderId="41" xfId="0" applyFont="1" applyFill="1" applyBorder="1" applyAlignment="1" applyProtection="1">
      <alignment horizontal="left" vertical="center" wrapText="1"/>
    </xf>
    <xf numFmtId="0" fontId="33" fillId="0" borderId="20" xfId="0" applyFont="1" applyFill="1" applyBorder="1" applyAlignment="1" applyProtection="1">
      <alignment horizontal="left" vertical="center" wrapText="1"/>
    </xf>
    <xf numFmtId="0" fontId="33" fillId="0" borderId="8" xfId="0" applyFont="1" applyFill="1" applyBorder="1" applyAlignment="1" applyProtection="1">
      <alignment horizontal="left" vertical="center" wrapText="1"/>
    </xf>
    <xf numFmtId="0" fontId="19" fillId="0" borderId="42"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21" xfId="0" applyFont="1" applyFill="1" applyBorder="1" applyAlignment="1" applyProtection="1">
      <alignment horizontal="left" vertical="center" wrapText="1"/>
    </xf>
    <xf numFmtId="0" fontId="19" fillId="0" borderId="150" xfId="11" applyFont="1" applyFill="1" applyBorder="1" applyAlignment="1" applyProtection="1">
      <alignment horizontal="left" vertical="center"/>
    </xf>
    <xf numFmtId="0" fontId="33" fillId="0" borderId="242" xfId="11" applyFont="1" applyFill="1" applyBorder="1" applyAlignment="1" applyProtection="1">
      <alignment horizontal="center" vertical="center" textRotation="255" wrapText="1"/>
    </xf>
    <xf numFmtId="0" fontId="33" fillId="0" borderId="196" xfId="11" applyFont="1" applyFill="1" applyBorder="1" applyAlignment="1" applyProtection="1">
      <alignment horizontal="center" vertical="center" textRotation="255" wrapText="1"/>
    </xf>
    <xf numFmtId="0" fontId="33" fillId="11" borderId="4" xfId="11" applyFont="1" applyFill="1" applyBorder="1" applyAlignment="1" applyProtection="1">
      <alignment horizontal="center" vertical="center" shrinkToFit="1"/>
    </xf>
    <xf numFmtId="0" fontId="33" fillId="11" borderId="3" xfId="11" applyFont="1" applyFill="1" applyBorder="1" applyAlignment="1" applyProtection="1">
      <alignment horizontal="center" vertical="center" shrinkToFit="1"/>
    </xf>
    <xf numFmtId="0" fontId="33" fillId="11" borderId="10" xfId="11" applyFont="1" applyFill="1" applyBorder="1" applyAlignment="1" applyProtection="1">
      <alignment horizontal="center" vertical="center" shrinkToFit="1"/>
    </xf>
    <xf numFmtId="0" fontId="26" fillId="3" borderId="0" xfId="0" applyFont="1" applyFill="1" applyAlignment="1" applyProtection="1">
      <alignment horizontal="center" vertical="center"/>
    </xf>
    <xf numFmtId="0" fontId="26" fillId="3" borderId="0" xfId="0" applyFont="1" applyFill="1" applyAlignment="1" applyProtection="1">
      <alignment horizontal="distributed" vertical="distributed"/>
    </xf>
    <xf numFmtId="0" fontId="26" fillId="0" borderId="0" xfId="0" applyFont="1" applyAlignment="1" applyProtection="1">
      <alignment horizontal="distributed" vertical="distributed"/>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center" wrapText="1"/>
    </xf>
    <xf numFmtId="0" fontId="19" fillId="0" borderId="7" xfId="0" applyFont="1" applyFill="1" applyBorder="1" applyAlignment="1" applyProtection="1">
      <alignment horizontal="left" vertical="center" shrinkToFit="1"/>
      <protection locked="0"/>
    </xf>
    <xf numFmtId="0" fontId="19" fillId="0" borderId="7" xfId="0" applyFont="1" applyFill="1" applyBorder="1" applyAlignment="1" applyProtection="1">
      <alignment vertical="center" shrinkToFit="1"/>
      <protection locked="0"/>
    </xf>
    <xf numFmtId="0" fontId="27" fillId="0" borderId="7" xfId="67" applyFont="1" applyBorder="1" applyAlignment="1" applyProtection="1">
      <alignment vertical="center" wrapText="1"/>
    </xf>
    <xf numFmtId="0" fontId="35" fillId="0" borderId="36" xfId="67" applyFont="1" applyBorder="1" applyAlignment="1" applyProtection="1">
      <alignment horizontal="center" vertical="center" wrapText="1"/>
    </xf>
    <xf numFmtId="0" fontId="19" fillId="0" borderId="0" xfId="0" applyFont="1" applyAlignment="1" applyProtection="1">
      <alignment horizontal="left" vertical="top" wrapText="1"/>
    </xf>
    <xf numFmtId="0" fontId="35" fillId="0" borderId="7" xfId="67" applyFont="1" applyBorder="1" applyAlignment="1" applyProtection="1">
      <alignment vertical="center" wrapText="1"/>
    </xf>
    <xf numFmtId="0" fontId="35" fillId="0" borderId="0" xfId="67" applyFont="1" applyAlignment="1" applyProtection="1">
      <alignment horizontal="center" vertical="center"/>
    </xf>
    <xf numFmtId="0" fontId="35" fillId="0" borderId="0" xfId="67" applyFont="1" applyBorder="1" applyAlignment="1" applyProtection="1">
      <alignment horizontal="center" vertical="center"/>
    </xf>
    <xf numFmtId="0" fontId="35" fillId="0" borderId="36" xfId="67" applyFont="1" applyBorder="1" applyAlignment="1" applyProtection="1">
      <alignment horizontal="center" vertical="center"/>
    </xf>
    <xf numFmtId="0" fontId="27" fillId="0" borderId="36" xfId="0" applyFont="1" applyFill="1" applyBorder="1" applyAlignment="1" applyProtection="1">
      <alignment horizontal="left" vertical="center"/>
    </xf>
    <xf numFmtId="0" fontId="27" fillId="0" borderId="0" xfId="0" applyFont="1" applyFill="1" applyAlignment="1" applyProtection="1">
      <alignment horizontal="left" vertical="center"/>
    </xf>
    <xf numFmtId="0" fontId="35" fillId="0" borderId="19" xfId="67" applyFont="1" applyBorder="1" applyAlignment="1" applyProtection="1"/>
    <xf numFmtId="0" fontId="27" fillId="0" borderId="0" xfId="67" applyFont="1" applyAlignment="1" applyProtection="1">
      <alignment horizontal="left" vertical="center" wrapText="1"/>
    </xf>
    <xf numFmtId="0" fontId="147" fillId="0" borderId="29" xfId="67" applyFont="1" applyBorder="1" applyAlignment="1" applyProtection="1">
      <alignment horizontal="center" vertical="center" wrapText="1"/>
      <protection locked="0"/>
    </xf>
    <xf numFmtId="0" fontId="147" fillId="0" borderId="9" xfId="67" applyFont="1" applyBorder="1" applyAlignment="1" applyProtection="1">
      <alignment horizontal="center" vertical="center" wrapText="1"/>
      <protection locked="0"/>
    </xf>
    <xf numFmtId="0" fontId="34" fillId="0" borderId="0" xfId="67" applyFont="1" applyAlignment="1" applyProtection="1">
      <alignment horizontal="center" vertical="center"/>
    </xf>
    <xf numFmtId="0" fontId="35" fillId="0" borderId="0" xfId="67" applyFont="1" applyBorder="1" applyAlignment="1" applyProtection="1">
      <alignment horizontal="center" vertical="center" wrapText="1"/>
    </xf>
    <xf numFmtId="0" fontId="26" fillId="0" borderId="0" xfId="0" applyFont="1" applyFill="1" applyBorder="1" applyAlignment="1" applyProtection="1">
      <alignment horizontal="right" vertical="center"/>
      <protection locked="0"/>
    </xf>
    <xf numFmtId="182" fontId="26" fillId="31" borderId="0" xfId="0" applyNumberFormat="1" applyFont="1" applyFill="1" applyAlignment="1" applyProtection="1">
      <alignment horizontal="left" vertical="center"/>
    </xf>
    <xf numFmtId="0" fontId="38" fillId="2" borderId="18" xfId="0" applyFont="1" applyFill="1" applyBorder="1" applyAlignment="1" applyProtection="1">
      <alignment horizontal="center" vertical="center" wrapText="1"/>
    </xf>
    <xf numFmtId="0" fontId="38" fillId="2" borderId="19"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183" fontId="26" fillId="0" borderId="19" xfId="0" applyNumberFormat="1" applyFont="1" applyFill="1" applyBorder="1" applyAlignment="1" applyProtection="1">
      <alignment horizontal="right" vertical="center" indent="2"/>
    </xf>
    <xf numFmtId="183" fontId="26" fillId="0" borderId="6" xfId="0" applyNumberFormat="1" applyFont="1" applyFill="1" applyBorder="1" applyAlignment="1" applyProtection="1">
      <alignment horizontal="right" vertical="center" indent="2"/>
    </xf>
    <xf numFmtId="183" fontId="26" fillId="0" borderId="18" xfId="0" applyNumberFormat="1" applyFont="1" applyFill="1" applyBorder="1" applyAlignment="1" applyProtection="1">
      <alignment horizontal="right" vertical="center" indent="2"/>
    </xf>
    <xf numFmtId="12" fontId="26" fillId="0" borderId="9" xfId="0" applyNumberFormat="1" applyFont="1" applyBorder="1" applyAlignment="1" applyProtection="1">
      <alignment horizontal="center" vertical="center"/>
    </xf>
    <xf numFmtId="12" fontId="26" fillId="0" borderId="7" xfId="0" applyNumberFormat="1" applyFont="1" applyBorder="1" applyAlignment="1" applyProtection="1">
      <alignment horizontal="center" vertical="center"/>
    </xf>
    <xf numFmtId="12" fontId="26" fillId="0" borderId="29" xfId="0" applyNumberFormat="1" applyFont="1" applyBorder="1" applyAlignment="1" applyProtection="1">
      <alignment horizontal="center" vertical="center"/>
    </xf>
    <xf numFmtId="12" fontId="26" fillId="0" borderId="6" xfId="0" applyNumberFormat="1" applyFont="1" applyBorder="1" applyAlignment="1" applyProtection="1">
      <alignment horizontal="center" vertical="center"/>
    </xf>
    <xf numFmtId="12" fontId="26" fillId="0" borderId="4" xfId="0" applyNumberFormat="1" applyFont="1" applyBorder="1" applyAlignment="1" applyProtection="1">
      <alignment horizontal="center" vertical="center"/>
    </xf>
    <xf numFmtId="12" fontId="26" fillId="0" borderId="18" xfId="0" applyNumberFormat="1" applyFont="1" applyBorder="1" applyAlignment="1" applyProtection="1">
      <alignment horizontal="center" vertical="center"/>
    </xf>
    <xf numFmtId="183" fontId="26" fillId="0" borderId="18" xfId="0" applyNumberFormat="1" applyFont="1" applyBorder="1" applyAlignment="1" applyProtection="1">
      <alignment horizontal="right" vertical="center" indent="2"/>
    </xf>
    <xf numFmtId="183" fontId="26" fillId="0" borderId="19" xfId="0" applyNumberFormat="1" applyFont="1" applyBorder="1" applyAlignment="1" applyProtection="1">
      <alignment horizontal="right" vertical="center" indent="2"/>
    </xf>
    <xf numFmtId="183" fontId="26" fillId="0" borderId="6" xfId="0" applyNumberFormat="1" applyFont="1" applyBorder="1" applyAlignment="1" applyProtection="1">
      <alignment horizontal="right" vertical="center" indent="2"/>
    </xf>
    <xf numFmtId="0" fontId="26" fillId="2" borderId="15"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26" fillId="2" borderId="12" xfId="0" applyFont="1" applyFill="1" applyBorder="1" applyAlignment="1" applyProtection="1">
      <alignment horizontal="center" vertical="center" wrapText="1"/>
    </xf>
    <xf numFmtId="183" fontId="26" fillId="0" borderId="15" xfId="0" applyNumberFormat="1" applyFont="1" applyFill="1" applyBorder="1" applyAlignment="1" applyProtection="1">
      <alignment horizontal="right" vertical="center" indent="2"/>
    </xf>
    <xf numFmtId="183" fontId="26" fillId="0" borderId="0" xfId="0" applyNumberFormat="1" applyFont="1" applyFill="1" applyBorder="1" applyAlignment="1" applyProtection="1">
      <alignment horizontal="right" vertical="center" indent="2"/>
    </xf>
    <xf numFmtId="183" fontId="26" fillId="0" borderId="12" xfId="0" applyNumberFormat="1" applyFont="1" applyFill="1" applyBorder="1" applyAlignment="1" applyProtection="1">
      <alignment horizontal="right" vertical="center" indent="2"/>
    </xf>
    <xf numFmtId="183" fontId="26" fillId="0" borderId="15" xfId="0" applyNumberFormat="1" applyFont="1" applyBorder="1" applyAlignment="1" applyProtection="1">
      <alignment horizontal="right" vertical="center" indent="2"/>
    </xf>
    <xf numFmtId="183" fontId="26" fillId="0" borderId="0" xfId="0" applyNumberFormat="1" applyFont="1" applyBorder="1" applyAlignment="1" applyProtection="1">
      <alignment horizontal="right" vertical="center" indent="2"/>
    </xf>
    <xf numFmtId="183" fontId="26" fillId="0" borderId="12" xfId="0" applyNumberFormat="1" applyFont="1" applyBorder="1" applyAlignment="1" applyProtection="1">
      <alignment horizontal="right" vertical="center" indent="2"/>
    </xf>
    <xf numFmtId="0" fontId="26" fillId="2" borderId="22" xfId="0" applyFont="1" applyFill="1" applyBorder="1" applyAlignment="1" applyProtection="1">
      <alignment horizontal="center" vertical="center" wrapText="1"/>
    </xf>
    <xf numFmtId="0" fontId="26" fillId="2" borderId="36"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0" borderId="0" xfId="0" applyFont="1" applyAlignment="1" applyProtection="1">
      <alignment horizontal="center" vertical="center"/>
    </xf>
    <xf numFmtId="0" fontId="26" fillId="3" borderId="0" xfId="0" applyFont="1" applyFill="1" applyBorder="1" applyAlignment="1" applyProtection="1">
      <alignment horizontal="center" vertical="center"/>
    </xf>
    <xf numFmtId="0" fontId="26" fillId="0" borderId="4" xfId="0" applyFont="1" applyBorder="1" applyAlignment="1" applyProtection="1">
      <alignment horizontal="center" vertical="center" wrapText="1"/>
    </xf>
    <xf numFmtId="0" fontId="26" fillId="0" borderId="4" xfId="0" applyFont="1" applyBorder="1" applyAlignment="1" applyProtection="1">
      <alignment horizontal="center" vertical="center"/>
    </xf>
    <xf numFmtId="0" fontId="26" fillId="0" borderId="7" xfId="0" applyFont="1" applyBorder="1" applyAlignment="1" applyProtection="1">
      <alignment horizontal="center" vertical="center" wrapText="1"/>
    </xf>
    <xf numFmtId="0" fontId="26" fillId="3" borderId="0" xfId="0" applyFont="1" applyFill="1" applyAlignment="1" applyProtection="1">
      <alignment horizontal="left" vertical="distributed" wrapText="1"/>
    </xf>
    <xf numFmtId="0" fontId="26" fillId="0" borderId="0" xfId="0" applyNumberFormat="1" applyFont="1" applyFill="1" applyAlignment="1" applyProtection="1">
      <alignment horizontal="left" vertical="center"/>
    </xf>
    <xf numFmtId="0" fontId="26" fillId="0" borderId="0" xfId="0" applyFont="1" applyFill="1" applyAlignment="1" applyProtection="1">
      <alignment horizontal="left" vertical="top" wrapText="1"/>
      <protection locked="0"/>
    </xf>
    <xf numFmtId="38" fontId="26" fillId="0" borderId="0" xfId="13" applyFont="1" applyFill="1" applyAlignment="1" applyProtection="1">
      <alignment horizontal="right" vertical="center"/>
    </xf>
    <xf numFmtId="183" fontId="26" fillId="0" borderId="22" xfId="0" applyNumberFormat="1" applyFont="1" applyBorder="1" applyAlignment="1" applyProtection="1">
      <alignment horizontal="right" vertical="center" indent="2"/>
    </xf>
    <xf numFmtId="183" fontId="26" fillId="0" borderId="36" xfId="0" applyNumberFormat="1" applyFont="1" applyBorder="1" applyAlignment="1" applyProtection="1">
      <alignment horizontal="right" vertical="center" indent="2"/>
    </xf>
    <xf numFmtId="183" fontId="26" fillId="0" borderId="11" xfId="0" applyNumberFormat="1" applyFont="1" applyBorder="1" applyAlignment="1" applyProtection="1">
      <alignment horizontal="right" vertical="center" indent="2"/>
    </xf>
    <xf numFmtId="0" fontId="26" fillId="2" borderId="10" xfId="0" applyFont="1" applyFill="1" applyBorder="1" applyAlignment="1" applyProtection="1">
      <alignment horizontal="center" vertical="center"/>
    </xf>
    <xf numFmtId="183" fontId="26" fillId="0" borderId="10" xfId="0" applyNumberFormat="1" applyFont="1" applyFill="1" applyBorder="1" applyAlignment="1" applyProtection="1">
      <alignment horizontal="right" vertical="center" indent="2"/>
    </xf>
    <xf numFmtId="183" fontId="26" fillId="0" borderId="22" xfId="0" applyNumberFormat="1" applyFont="1" applyFill="1" applyBorder="1" applyAlignment="1" applyProtection="1">
      <alignment horizontal="right" vertical="center" indent="2"/>
    </xf>
    <xf numFmtId="183" fontId="26" fillId="0" borderId="10" xfId="0" applyNumberFormat="1" applyFont="1" applyBorder="1" applyAlignment="1" applyProtection="1">
      <alignment horizontal="right" vertical="center" indent="2"/>
    </xf>
    <xf numFmtId="0" fontId="19" fillId="0" borderId="7" xfId="0" applyFont="1" applyBorder="1" applyAlignment="1" applyProtection="1">
      <alignment horizontal="center" vertical="center"/>
    </xf>
    <xf numFmtId="0" fontId="28" fillId="0" borderId="7" xfId="0" applyFont="1" applyBorder="1" applyAlignment="1" applyProtection="1">
      <alignment horizontal="center" vertical="center"/>
    </xf>
    <xf numFmtId="0" fontId="27" fillId="0" borderId="7" xfId="0" applyFont="1" applyBorder="1" applyAlignment="1" applyProtection="1">
      <alignment horizontal="center" vertical="center"/>
    </xf>
    <xf numFmtId="183" fontId="26" fillId="0" borderId="36" xfId="0" applyNumberFormat="1" applyFont="1" applyFill="1" applyBorder="1" applyAlignment="1" applyProtection="1">
      <alignment horizontal="right" vertical="center" indent="2"/>
    </xf>
    <xf numFmtId="183" fontId="26" fillId="0" borderId="11" xfId="0" applyNumberFormat="1" applyFont="1" applyFill="1" applyBorder="1" applyAlignment="1" applyProtection="1">
      <alignment horizontal="right" vertical="center" indent="2"/>
    </xf>
    <xf numFmtId="0" fontId="19" fillId="8" borderId="87" xfId="0" applyFont="1" applyFill="1" applyBorder="1" applyAlignment="1" applyProtection="1">
      <alignment horizontal="center" vertical="center"/>
    </xf>
    <xf numFmtId="0" fontId="19" fillId="8" borderId="88" xfId="0" applyFont="1" applyFill="1" applyBorder="1" applyAlignment="1" applyProtection="1">
      <alignment horizontal="center" vertical="center"/>
    </xf>
    <xf numFmtId="0" fontId="19" fillId="8" borderId="83" xfId="0" applyFont="1" applyFill="1" applyBorder="1" applyAlignment="1" applyProtection="1">
      <alignment horizontal="center" vertical="center"/>
    </xf>
    <xf numFmtId="49" fontId="19" fillId="31" borderId="29" xfId="2" applyNumberFormat="1" applyFont="1" applyFill="1" applyBorder="1" applyAlignment="1" applyProtection="1">
      <alignment horizontal="left" vertical="center" wrapText="1" indent="1"/>
    </xf>
    <xf numFmtId="49" fontId="19" fillId="31" borderId="20" xfId="2" applyNumberFormat="1" applyFont="1" applyFill="1" applyBorder="1" applyAlignment="1" applyProtection="1">
      <alignment horizontal="left" vertical="center" wrapText="1" indent="1"/>
    </xf>
    <xf numFmtId="49" fontId="19" fillId="31" borderId="9" xfId="2" applyNumberFormat="1" applyFont="1" applyFill="1" applyBorder="1" applyAlignment="1" applyProtection="1">
      <alignment horizontal="left" vertical="center" wrapText="1" indent="1"/>
    </xf>
    <xf numFmtId="0" fontId="19" fillId="8" borderId="29" xfId="0" applyNumberFormat="1" applyFont="1" applyFill="1" applyBorder="1" applyAlignment="1" applyProtection="1">
      <alignment horizontal="center" vertical="center" wrapText="1"/>
    </xf>
    <xf numFmtId="0" fontId="19" fillId="8" borderId="20" xfId="0" applyNumberFormat="1" applyFont="1" applyFill="1" applyBorder="1" applyAlignment="1" applyProtection="1">
      <alignment horizontal="center" vertical="center" wrapText="1"/>
    </xf>
    <xf numFmtId="0" fontId="19" fillId="0" borderId="20" xfId="0" applyNumberFormat="1" applyFont="1" applyFill="1" applyBorder="1" applyAlignment="1" applyProtection="1">
      <alignment vertical="center"/>
    </xf>
    <xf numFmtId="0" fontId="19" fillId="0" borderId="9" xfId="0" applyNumberFormat="1" applyFont="1" applyFill="1" applyBorder="1" applyAlignment="1" applyProtection="1">
      <alignment vertical="center"/>
    </xf>
    <xf numFmtId="0" fontId="19" fillId="0" borderId="18" xfId="0" applyNumberFormat="1" applyFont="1" applyFill="1" applyBorder="1" applyAlignment="1" applyProtection="1">
      <alignment vertical="center" wrapText="1"/>
    </xf>
    <xf numFmtId="0" fontId="19" fillId="0" borderId="19" xfId="0" applyNumberFormat="1" applyFont="1" applyFill="1" applyBorder="1" applyAlignment="1" applyProtection="1">
      <alignment vertical="center" wrapText="1"/>
    </xf>
    <xf numFmtId="0" fontId="19" fillId="0" borderId="6" xfId="0" applyNumberFormat="1" applyFont="1" applyFill="1" applyBorder="1" applyAlignment="1" applyProtection="1">
      <alignment vertical="center" wrapText="1"/>
    </xf>
    <xf numFmtId="0" fontId="19" fillId="0" borderId="22" xfId="0" applyNumberFormat="1" applyFont="1" applyFill="1" applyBorder="1" applyAlignment="1" applyProtection="1">
      <alignment vertical="center" wrapText="1"/>
    </xf>
    <xf numFmtId="0" fontId="19" fillId="0" borderId="36" xfId="0" applyNumberFormat="1" applyFont="1" applyFill="1" applyBorder="1" applyAlignment="1" applyProtection="1">
      <alignment vertical="center" wrapText="1"/>
    </xf>
    <xf numFmtId="0" fontId="19" fillId="0" borderId="11" xfId="0" applyNumberFormat="1" applyFont="1" applyFill="1" applyBorder="1" applyAlignment="1" applyProtection="1">
      <alignment vertical="center" wrapText="1"/>
    </xf>
    <xf numFmtId="0" fontId="19" fillId="8" borderId="77" xfId="0" applyFont="1" applyFill="1" applyBorder="1" applyAlignment="1" applyProtection="1">
      <alignment horizontal="center" vertical="center"/>
    </xf>
    <xf numFmtId="0" fontId="19" fillId="8" borderId="78" xfId="0" applyFont="1" applyFill="1" applyBorder="1" applyAlignment="1" applyProtection="1">
      <alignment horizontal="center" vertical="center"/>
    </xf>
    <xf numFmtId="0" fontId="19" fillId="8" borderId="85" xfId="0" applyFont="1" applyFill="1" applyBorder="1" applyAlignment="1" applyProtection="1">
      <alignment horizontal="center" vertical="center"/>
    </xf>
    <xf numFmtId="0" fontId="19" fillId="8" borderId="172" xfId="0" applyFont="1" applyFill="1" applyBorder="1" applyAlignment="1" applyProtection="1">
      <alignment horizontal="center" vertical="center"/>
    </xf>
    <xf numFmtId="0" fontId="19" fillId="8" borderId="90" xfId="0" applyFont="1" applyFill="1" applyBorder="1" applyAlignment="1" applyProtection="1">
      <alignment horizontal="center" vertical="center"/>
    </xf>
    <xf numFmtId="0" fontId="19" fillId="8" borderId="173" xfId="0" applyFont="1" applyFill="1" applyBorder="1" applyAlignment="1" applyProtection="1">
      <alignment horizontal="center" vertical="center"/>
    </xf>
    <xf numFmtId="0" fontId="19" fillId="8" borderId="118" xfId="0" applyFont="1" applyFill="1" applyBorder="1" applyAlignment="1" applyProtection="1">
      <alignment horizontal="center" vertical="center"/>
    </xf>
    <xf numFmtId="0" fontId="19" fillId="8" borderId="119" xfId="0" applyFont="1" applyFill="1" applyBorder="1" applyAlignment="1" applyProtection="1">
      <alignment horizontal="center" vertical="center"/>
    </xf>
    <xf numFmtId="0" fontId="19" fillId="8" borderId="120" xfId="0" applyFont="1" applyFill="1" applyBorder="1" applyAlignment="1" applyProtection="1">
      <alignment horizontal="center" vertical="center"/>
    </xf>
    <xf numFmtId="0" fontId="19" fillId="8" borderId="80" xfId="0" applyFont="1" applyFill="1" applyBorder="1" applyAlignment="1" applyProtection="1">
      <alignment horizontal="center" vertical="center"/>
    </xf>
    <xf numFmtId="0" fontId="19" fillId="8" borderId="81" xfId="0" applyFont="1" applyFill="1" applyBorder="1" applyAlignment="1" applyProtection="1">
      <alignment horizontal="center" vertical="center"/>
    </xf>
    <xf numFmtId="0" fontId="19" fillId="8" borderId="82" xfId="0" applyFont="1" applyFill="1" applyBorder="1" applyAlignment="1" applyProtection="1">
      <alignment horizontal="center" vertical="center"/>
    </xf>
    <xf numFmtId="0" fontId="19" fillId="0" borderId="20" xfId="0" applyNumberFormat="1" applyFont="1" applyFill="1" applyBorder="1" applyAlignment="1" applyProtection="1">
      <alignment horizontal="center" vertical="center"/>
    </xf>
    <xf numFmtId="0" fontId="19" fillId="0" borderId="9" xfId="0" applyNumberFormat="1" applyFont="1" applyFill="1" applyBorder="1" applyAlignment="1" applyProtection="1">
      <alignment horizontal="center" vertical="center"/>
    </xf>
    <xf numFmtId="49" fontId="19" fillId="31" borderId="20" xfId="0" applyNumberFormat="1" applyFont="1" applyFill="1" applyBorder="1" applyAlignment="1" applyProtection="1">
      <alignment horizontal="center" vertical="center" wrapText="1"/>
    </xf>
    <xf numFmtId="49" fontId="19" fillId="31" borderId="9" xfId="0" applyNumberFormat="1" applyFont="1" applyFill="1" applyBorder="1" applyAlignment="1" applyProtection="1">
      <alignment horizontal="center" vertical="center" wrapText="1"/>
    </xf>
    <xf numFmtId="0" fontId="19" fillId="8" borderId="75" xfId="0" applyFont="1" applyFill="1" applyBorder="1" applyAlignment="1" applyProtection="1">
      <alignment horizontal="center" vertical="center"/>
    </xf>
    <xf numFmtId="0" fontId="19" fillId="8" borderId="76" xfId="0" applyFont="1" applyFill="1" applyBorder="1" applyAlignment="1" applyProtection="1">
      <alignment horizontal="center" vertical="center"/>
    </xf>
    <xf numFmtId="0" fontId="19" fillId="8" borderId="84" xfId="0" applyFont="1" applyFill="1" applyBorder="1" applyAlignment="1" applyProtection="1">
      <alignment horizontal="center" vertical="center"/>
    </xf>
    <xf numFmtId="0" fontId="19" fillId="0" borderId="4" xfId="0" applyNumberFormat="1" applyFont="1" applyFill="1" applyBorder="1" applyAlignment="1" applyProtection="1">
      <alignment horizontal="left" vertical="center" wrapText="1"/>
    </xf>
    <xf numFmtId="49" fontId="19" fillId="8" borderId="18" xfId="0" applyNumberFormat="1" applyFont="1" applyFill="1" applyBorder="1" applyAlignment="1" applyProtection="1">
      <alignment horizontal="center" vertical="center"/>
    </xf>
    <xf numFmtId="49" fontId="19" fillId="8" borderId="19" xfId="0" applyNumberFormat="1" applyFont="1" applyFill="1" applyBorder="1" applyAlignment="1" applyProtection="1">
      <alignment horizontal="center" vertical="center"/>
    </xf>
    <xf numFmtId="49" fontId="19" fillId="8" borderId="6" xfId="0" applyNumberFormat="1" applyFont="1" applyFill="1" applyBorder="1" applyAlignment="1" applyProtection="1">
      <alignment horizontal="center" vertical="center"/>
    </xf>
    <xf numFmtId="0" fontId="19" fillId="8" borderId="114" xfId="0" applyNumberFormat="1" applyFont="1" applyFill="1" applyBorder="1" applyAlignment="1" applyProtection="1">
      <alignment horizontal="center" vertical="center"/>
    </xf>
    <xf numFmtId="0" fontId="19" fillId="8" borderId="71" xfId="0" applyNumberFormat="1" applyFont="1" applyFill="1" applyBorder="1" applyAlignment="1" applyProtection="1">
      <alignment horizontal="center" vertical="center"/>
    </xf>
    <xf numFmtId="0" fontId="19" fillId="0" borderId="115" xfId="0" applyNumberFormat="1" applyFont="1" applyFill="1" applyBorder="1" applyAlignment="1" applyProtection="1">
      <alignment horizontal="left" vertical="center"/>
    </xf>
    <xf numFmtId="0" fontId="19" fillId="0" borderId="72" xfId="0" applyNumberFormat="1" applyFont="1" applyFill="1" applyBorder="1" applyAlignment="1" applyProtection="1">
      <alignment horizontal="left" vertical="center"/>
    </xf>
    <xf numFmtId="0" fontId="19" fillId="8" borderId="18" xfId="0" applyNumberFormat="1" applyFont="1" applyFill="1" applyBorder="1" applyAlignment="1" applyProtection="1">
      <alignment horizontal="center" vertical="center"/>
    </xf>
    <xf numFmtId="0" fontId="19" fillId="8" borderId="19" xfId="0" applyNumberFormat="1" applyFont="1" applyFill="1" applyBorder="1" applyAlignment="1" applyProtection="1">
      <alignment horizontal="center" vertical="center"/>
    </xf>
    <xf numFmtId="0" fontId="19" fillId="8" borderId="87" xfId="0" applyFont="1" applyFill="1" applyBorder="1" applyAlignment="1" applyProtection="1">
      <alignment horizontal="center" vertical="center" wrapText="1"/>
    </xf>
    <xf numFmtId="0" fontId="19" fillId="8" borderId="88" xfId="0" applyFont="1" applyFill="1" applyBorder="1" applyAlignment="1" applyProtection="1">
      <alignment horizontal="center" vertical="center" wrapText="1"/>
    </xf>
    <xf numFmtId="0" fontId="19" fillId="8" borderId="83" xfId="0" applyFont="1" applyFill="1" applyBorder="1" applyAlignment="1" applyProtection="1">
      <alignment horizontal="center" vertical="center" wrapText="1"/>
    </xf>
    <xf numFmtId="176" fontId="19" fillId="0" borderId="7" xfId="0" applyNumberFormat="1" applyFont="1" applyFill="1" applyBorder="1" applyAlignment="1" applyProtection="1">
      <alignment horizontal="right" vertical="center" wrapText="1" indent="1"/>
      <protection locked="0"/>
    </xf>
    <xf numFmtId="0" fontId="19" fillId="8" borderId="89" xfId="0" applyFont="1" applyFill="1" applyBorder="1" applyAlignment="1" applyProtection="1">
      <alignment horizontal="center" vertical="center" wrapText="1"/>
    </xf>
    <xf numFmtId="0" fontId="19" fillId="8" borderId="7" xfId="0" applyFont="1" applyFill="1" applyBorder="1" applyAlignment="1" applyProtection="1">
      <alignment horizontal="center" vertical="center"/>
    </xf>
    <xf numFmtId="0" fontId="19" fillId="3" borderId="7" xfId="0" applyNumberFormat="1" applyFont="1" applyFill="1" applyBorder="1" applyAlignment="1" applyProtection="1">
      <alignment horizontal="center" vertical="center"/>
    </xf>
    <xf numFmtId="0" fontId="19" fillId="8" borderId="18" xfId="0" applyFont="1" applyFill="1" applyBorder="1" applyAlignment="1" applyProtection="1">
      <alignment horizontal="center" vertical="center" wrapText="1"/>
    </xf>
    <xf numFmtId="0" fontId="19" fillId="8" borderId="19" xfId="0" applyFont="1" applyFill="1" applyBorder="1" applyAlignment="1" applyProtection="1">
      <alignment horizontal="center" vertical="center" wrapText="1"/>
    </xf>
    <xf numFmtId="0" fontId="19" fillId="8" borderId="109" xfId="0" applyFont="1" applyFill="1" applyBorder="1" applyAlignment="1" applyProtection="1">
      <alignment horizontal="center" vertical="center"/>
    </xf>
    <xf numFmtId="0" fontId="19" fillId="8" borderId="110" xfId="0" applyFont="1" applyFill="1" applyBorder="1" applyAlignment="1" applyProtection="1">
      <alignment horizontal="center" vertical="center"/>
    </xf>
    <xf numFmtId="0" fontId="19" fillId="8" borderId="111" xfId="0" applyFont="1" applyFill="1" applyBorder="1" applyAlignment="1" applyProtection="1">
      <alignment horizontal="center" vertical="center"/>
    </xf>
    <xf numFmtId="0" fontId="19" fillId="8" borderId="22" xfId="0" applyFont="1" applyFill="1" applyBorder="1" applyAlignment="1" applyProtection="1">
      <alignment horizontal="center" vertical="center" wrapText="1"/>
    </xf>
    <xf numFmtId="0" fontId="19" fillId="8" borderId="36" xfId="0" applyFont="1" applyFill="1" applyBorder="1" applyAlignment="1" applyProtection="1">
      <alignment horizontal="center" vertical="center" wrapText="1"/>
    </xf>
    <xf numFmtId="0" fontId="19" fillId="0" borderId="112" xfId="0" applyNumberFormat="1" applyFont="1" applyFill="1" applyBorder="1" applyAlignment="1" applyProtection="1">
      <alignment horizontal="center" vertical="center"/>
    </xf>
    <xf numFmtId="0" fontId="19" fillId="0" borderId="74" xfId="0" applyNumberFormat="1" applyFont="1" applyFill="1" applyBorder="1" applyAlignment="1" applyProtection="1">
      <alignment horizontal="center" vertical="center"/>
    </xf>
    <xf numFmtId="0" fontId="19" fillId="8" borderId="77" xfId="0" applyFont="1" applyFill="1" applyBorder="1" applyAlignment="1" applyProtection="1">
      <alignment horizontal="center" vertical="center" wrapText="1"/>
    </xf>
    <xf numFmtId="0" fontId="19" fillId="8" borderId="78" xfId="0" applyFont="1" applyFill="1" applyBorder="1" applyAlignment="1" applyProtection="1">
      <alignment horizontal="center" vertical="center" wrapText="1"/>
    </xf>
    <xf numFmtId="0" fontId="19" fillId="8" borderId="85" xfId="0" applyFont="1" applyFill="1" applyBorder="1" applyAlignment="1" applyProtection="1">
      <alignment horizontal="center" vertical="center" wrapText="1"/>
    </xf>
    <xf numFmtId="0" fontId="19" fillId="8" borderId="7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58" fontId="19" fillId="0" borderId="20" xfId="0" applyNumberFormat="1" applyFont="1" applyFill="1" applyBorder="1" applyAlignment="1" applyProtection="1">
      <alignment horizontal="right" vertical="center" wrapText="1"/>
    </xf>
    <xf numFmtId="181" fontId="19" fillId="0" borderId="20" xfId="0" applyNumberFormat="1" applyFont="1" applyFill="1" applyBorder="1" applyAlignment="1" applyProtection="1">
      <alignment horizontal="center" vertical="center" wrapText="1"/>
      <protection locked="0"/>
    </xf>
    <xf numFmtId="0" fontId="19" fillId="8" borderId="75" xfId="0" applyFont="1" applyFill="1" applyBorder="1" applyAlignment="1" applyProtection="1">
      <alignment horizontal="center" vertical="center" wrapText="1"/>
    </xf>
    <xf numFmtId="0" fontId="19" fillId="8" borderId="76" xfId="0" applyFont="1" applyFill="1" applyBorder="1" applyAlignment="1" applyProtection="1">
      <alignment horizontal="center" vertical="center" wrapText="1"/>
    </xf>
    <xf numFmtId="0" fontId="19" fillId="8" borderId="84" xfId="0" applyFont="1" applyFill="1" applyBorder="1" applyAlignment="1" applyProtection="1">
      <alignment horizontal="center" vertical="center" wrapText="1"/>
    </xf>
    <xf numFmtId="58" fontId="19" fillId="0" borderId="29" xfId="0" applyNumberFormat="1" applyFont="1" applyFill="1" applyBorder="1" applyAlignment="1" applyProtection="1">
      <alignment horizontal="right" vertical="center" wrapText="1"/>
    </xf>
    <xf numFmtId="49" fontId="19" fillId="0" borderId="20" xfId="0" applyNumberFormat="1" applyFont="1" applyFill="1" applyBorder="1" applyAlignment="1" applyProtection="1">
      <alignment horizontal="center" vertical="center" wrapText="1"/>
    </xf>
    <xf numFmtId="49" fontId="19" fillId="0" borderId="9" xfId="0" applyNumberFormat="1" applyFont="1" applyFill="1" applyBorder="1" applyAlignment="1" applyProtection="1">
      <alignment horizontal="center" vertical="center" wrapText="1"/>
    </xf>
    <xf numFmtId="49" fontId="19" fillId="0" borderId="29" xfId="2" applyNumberFormat="1" applyFont="1" applyFill="1" applyBorder="1" applyAlignment="1" applyProtection="1">
      <alignment horizontal="left" vertical="center" wrapText="1" indent="1"/>
    </xf>
    <xf numFmtId="49" fontId="19" fillId="0" borderId="20" xfId="2" applyNumberFormat="1" applyFont="1" applyFill="1" applyBorder="1" applyAlignment="1" applyProtection="1">
      <alignment horizontal="left" vertical="center" wrapText="1" indent="1"/>
    </xf>
    <xf numFmtId="49" fontId="19" fillId="0" borderId="9" xfId="2" applyNumberFormat="1" applyFont="1" applyFill="1" applyBorder="1" applyAlignment="1" applyProtection="1">
      <alignment horizontal="left" vertical="center" wrapText="1" indent="1"/>
    </xf>
    <xf numFmtId="49" fontId="26" fillId="0" borderId="12" xfId="0" applyNumberFormat="1" applyFont="1" applyFill="1" applyBorder="1" applyAlignment="1" applyProtection="1">
      <alignment horizontal="center" vertical="center" textRotation="255"/>
    </xf>
    <xf numFmtId="0" fontId="19" fillId="0" borderId="71" xfId="0" applyFont="1" applyFill="1" applyBorder="1" applyAlignment="1" applyProtection="1">
      <alignment horizontal="left" vertical="center"/>
    </xf>
    <xf numFmtId="0" fontId="19" fillId="0" borderId="115" xfId="0" applyFont="1" applyFill="1" applyBorder="1" applyAlignment="1" applyProtection="1">
      <alignment horizontal="left" vertical="center"/>
    </xf>
    <xf numFmtId="0" fontId="19" fillId="0" borderId="72" xfId="0" applyFont="1" applyFill="1" applyBorder="1" applyAlignment="1" applyProtection="1">
      <alignment horizontal="left" vertical="center"/>
    </xf>
    <xf numFmtId="0" fontId="19" fillId="8" borderId="116" xfId="0" applyFont="1" applyFill="1" applyBorder="1" applyAlignment="1" applyProtection="1">
      <alignment horizontal="center" vertical="center" wrapText="1"/>
    </xf>
    <xf numFmtId="0" fontId="19" fillId="8" borderId="113" xfId="0" applyFont="1" applyFill="1" applyBorder="1" applyAlignment="1" applyProtection="1">
      <alignment horizontal="center" vertical="center" wrapText="1"/>
    </xf>
    <xf numFmtId="0" fontId="19" fillId="8" borderId="117" xfId="0" applyFont="1" applyFill="1" applyBorder="1" applyAlignment="1" applyProtection="1">
      <alignment horizontal="center" vertical="center" wrapText="1"/>
    </xf>
    <xf numFmtId="0" fontId="19" fillId="0" borderId="116" xfId="0" applyNumberFormat="1" applyFont="1" applyFill="1" applyBorder="1" applyAlignment="1" applyProtection="1">
      <alignment horizontal="left" vertical="center"/>
    </xf>
    <xf numFmtId="0" fontId="19" fillId="0" borderId="113" xfId="0" applyNumberFormat="1" applyFont="1" applyFill="1" applyBorder="1" applyAlignment="1" applyProtection="1">
      <alignment horizontal="left" vertical="center"/>
    </xf>
    <xf numFmtId="0" fontId="19" fillId="0" borderId="117" xfId="0" applyNumberFormat="1" applyFont="1" applyFill="1" applyBorder="1" applyAlignment="1" applyProtection="1">
      <alignment horizontal="left" vertical="center"/>
    </xf>
    <xf numFmtId="0" fontId="19" fillId="8" borderId="29" xfId="0" applyFont="1" applyFill="1" applyBorder="1" applyAlignment="1" applyProtection="1">
      <alignment horizontal="center" vertical="center" wrapText="1"/>
    </xf>
    <xf numFmtId="0" fontId="19" fillId="8" borderId="20" xfId="0" applyFont="1" applyFill="1" applyBorder="1" applyAlignment="1" applyProtection="1">
      <alignment horizontal="center" vertical="center" wrapText="1"/>
    </xf>
    <xf numFmtId="0" fontId="19" fillId="8" borderId="9" xfId="0" applyFont="1" applyFill="1" applyBorder="1" applyAlignment="1" applyProtection="1">
      <alignment horizontal="center" vertical="center" wrapText="1"/>
    </xf>
    <xf numFmtId="49" fontId="19" fillId="0" borderId="29" xfId="0" applyNumberFormat="1" applyFont="1" applyFill="1" applyBorder="1" applyAlignment="1" applyProtection="1">
      <alignment vertical="center" wrapText="1"/>
    </xf>
    <xf numFmtId="49" fontId="19" fillId="0" borderId="20" xfId="0" applyNumberFormat="1" applyFont="1" applyFill="1" applyBorder="1" applyAlignment="1" applyProtection="1">
      <alignment vertical="center" wrapText="1"/>
    </xf>
    <xf numFmtId="49" fontId="19" fillId="0" borderId="9" xfId="0" applyNumberFormat="1" applyFont="1" applyFill="1" applyBorder="1" applyAlignment="1" applyProtection="1">
      <alignment vertical="center" wrapText="1"/>
    </xf>
    <xf numFmtId="0" fontId="19" fillId="0" borderId="29" xfId="0" applyNumberFormat="1" applyFont="1" applyFill="1" applyBorder="1" applyAlignment="1" applyProtection="1">
      <alignment vertical="center" wrapText="1"/>
    </xf>
    <xf numFmtId="0" fontId="19" fillId="0" borderId="20" xfId="0" applyNumberFormat="1" applyFont="1" applyFill="1" applyBorder="1" applyAlignment="1" applyProtection="1">
      <alignment vertical="center" wrapText="1"/>
    </xf>
    <xf numFmtId="0" fontId="19" fillId="0" borderId="9" xfId="0" applyNumberFormat="1" applyFont="1" applyFill="1" applyBorder="1" applyAlignment="1" applyProtection="1">
      <alignment vertical="center" wrapText="1"/>
    </xf>
    <xf numFmtId="49" fontId="19" fillId="8" borderId="71" xfId="0" applyNumberFormat="1" applyFont="1" applyFill="1" applyBorder="1" applyAlignment="1" applyProtection="1">
      <alignment horizontal="center" vertical="center"/>
    </xf>
    <xf numFmtId="49" fontId="19" fillId="8" borderId="115" xfId="0" applyNumberFormat="1" applyFont="1" applyFill="1" applyBorder="1" applyAlignment="1" applyProtection="1">
      <alignment horizontal="center" vertical="center"/>
    </xf>
    <xf numFmtId="49" fontId="19" fillId="8" borderId="72" xfId="0" applyNumberFormat="1" applyFont="1" applyFill="1" applyBorder="1" applyAlignment="1" applyProtection="1">
      <alignment horizontal="center" vertical="center"/>
    </xf>
    <xf numFmtId="0" fontId="19" fillId="8" borderId="71" xfId="0" applyFont="1" applyFill="1" applyBorder="1" applyAlignment="1" applyProtection="1">
      <alignment horizontal="center" vertical="center"/>
    </xf>
    <xf numFmtId="0" fontId="19" fillId="8" borderId="115" xfId="0" applyFont="1" applyFill="1" applyBorder="1" applyAlignment="1" applyProtection="1">
      <alignment horizontal="center" vertical="center"/>
    </xf>
    <xf numFmtId="0" fontId="19" fillId="8" borderId="11" xfId="0" applyFont="1" applyFill="1" applyBorder="1" applyAlignment="1" applyProtection="1">
      <alignment horizontal="center" vertical="center" wrapText="1"/>
    </xf>
    <xf numFmtId="0" fontId="19" fillId="8" borderId="116" xfId="0" applyFont="1" applyFill="1" applyBorder="1" applyAlignment="1" applyProtection="1">
      <alignment horizontal="center" vertical="center"/>
    </xf>
    <xf numFmtId="0" fontId="19" fillId="8" borderId="113" xfId="0" applyFont="1" applyFill="1" applyBorder="1" applyAlignment="1" applyProtection="1">
      <alignment horizontal="center" vertical="center"/>
    </xf>
    <xf numFmtId="0" fontId="19" fillId="8" borderId="22" xfId="0" applyFont="1" applyFill="1" applyBorder="1" applyAlignment="1" applyProtection="1">
      <alignment horizontal="center" vertical="center"/>
    </xf>
    <xf numFmtId="0" fontId="19" fillId="8" borderId="36" xfId="0" applyFont="1" applyFill="1" applyBorder="1" applyAlignment="1" applyProtection="1">
      <alignment horizontal="center" vertical="center"/>
    </xf>
    <xf numFmtId="0" fontId="19" fillId="0" borderId="36" xfId="0" applyNumberFormat="1" applyFont="1" applyFill="1" applyBorder="1" applyAlignment="1" applyProtection="1">
      <alignment horizontal="left" vertical="center"/>
    </xf>
    <xf numFmtId="0" fontId="19" fillId="0" borderId="11" xfId="0" applyNumberFormat="1" applyFont="1" applyFill="1" applyBorder="1" applyAlignment="1" applyProtection="1">
      <alignment horizontal="left" vertical="center"/>
    </xf>
    <xf numFmtId="0" fontId="128" fillId="0" borderId="0" xfId="0" applyFont="1" applyFill="1" applyAlignment="1" applyProtection="1">
      <alignment horizontal="center" vertical="center"/>
    </xf>
    <xf numFmtId="49" fontId="19" fillId="0" borderId="29" xfId="0" applyNumberFormat="1" applyFont="1" applyFill="1" applyBorder="1" applyAlignment="1" applyProtection="1">
      <alignment horizontal="left" vertical="center" indent="1"/>
    </xf>
    <xf numFmtId="49" fontId="19" fillId="0" borderId="20" xfId="0" applyNumberFormat="1" applyFont="1" applyFill="1" applyBorder="1" applyAlignment="1" applyProtection="1">
      <alignment horizontal="left" vertical="center" indent="1"/>
    </xf>
    <xf numFmtId="49" fontId="19" fillId="0" borderId="9" xfId="0" applyNumberFormat="1" applyFont="1" applyFill="1" applyBorder="1" applyAlignment="1" applyProtection="1">
      <alignment horizontal="left" vertical="center" indent="1"/>
    </xf>
    <xf numFmtId="0" fontId="19" fillId="0" borderId="36"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8" borderId="15" xfId="0" applyFont="1" applyFill="1" applyBorder="1" applyAlignment="1" applyProtection="1">
      <alignment horizontal="center" vertical="center" wrapText="1"/>
    </xf>
    <xf numFmtId="0" fontId="19" fillId="8" borderId="0" xfId="0" applyFont="1" applyFill="1" applyBorder="1" applyAlignment="1" applyProtection="1">
      <alignment horizontal="center" vertical="center" wrapText="1"/>
    </xf>
    <xf numFmtId="0" fontId="19" fillId="8" borderId="108" xfId="0" applyFont="1" applyFill="1" applyBorder="1" applyAlignment="1" applyProtection="1">
      <alignment horizontal="center" vertical="center"/>
    </xf>
    <xf numFmtId="0" fontId="19" fillId="8" borderId="73" xfId="0" applyFont="1" applyFill="1" applyBorder="1" applyAlignment="1" applyProtection="1">
      <alignment horizontal="center" vertical="center"/>
    </xf>
    <xf numFmtId="0" fontId="19" fillId="8" borderId="29" xfId="0" applyFont="1" applyFill="1" applyBorder="1" applyAlignment="1" applyProtection="1">
      <alignment horizontal="center" vertical="center"/>
    </xf>
    <xf numFmtId="0" fontId="19" fillId="8" borderId="4" xfId="0" applyFont="1" applyFill="1" applyBorder="1" applyAlignment="1" applyProtection="1">
      <alignment horizontal="center" vertical="center"/>
    </xf>
    <xf numFmtId="0" fontId="19" fillId="8" borderId="18" xfId="0" applyFont="1" applyFill="1" applyBorder="1" applyAlignment="1" applyProtection="1">
      <alignment horizontal="center" vertical="center"/>
    </xf>
    <xf numFmtId="0" fontId="19" fillId="0" borderId="0" xfId="0" applyNumberFormat="1" applyFont="1" applyFill="1" applyBorder="1" applyAlignment="1" applyProtection="1">
      <alignment horizontal="left" vertical="center"/>
    </xf>
    <xf numFmtId="0" fontId="19" fillId="0" borderId="12" xfId="0" applyNumberFormat="1" applyFont="1" applyFill="1" applyBorder="1" applyAlignment="1" applyProtection="1">
      <alignment horizontal="left" vertical="center"/>
    </xf>
    <xf numFmtId="49" fontId="19" fillId="31" borderId="36" xfId="0" applyNumberFormat="1" applyFont="1" applyFill="1" applyBorder="1" applyAlignment="1" applyProtection="1">
      <alignment horizontal="center" vertical="center" wrapText="1"/>
    </xf>
    <xf numFmtId="49" fontId="19" fillId="31" borderId="11"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left" vertical="center" wrapText="1"/>
    </xf>
    <xf numFmtId="0" fontId="19" fillId="8" borderId="114" xfId="0" applyFont="1" applyFill="1" applyBorder="1" applyAlignment="1" applyProtection="1">
      <alignment horizontal="center" vertical="center"/>
    </xf>
    <xf numFmtId="0" fontId="19" fillId="8" borderId="19" xfId="0" applyFont="1" applyFill="1" applyBorder="1" applyAlignment="1" applyProtection="1">
      <alignment horizontal="center" vertical="center"/>
    </xf>
    <xf numFmtId="0" fontId="19" fillId="8" borderId="22" xfId="0" applyNumberFormat="1" applyFont="1" applyFill="1" applyBorder="1" applyAlignment="1" applyProtection="1">
      <alignment horizontal="center" vertical="center" wrapText="1"/>
    </xf>
    <xf numFmtId="0" fontId="19" fillId="8" borderId="36" xfId="0" applyNumberFormat="1" applyFont="1" applyFill="1" applyBorder="1" applyAlignment="1" applyProtection="1">
      <alignment horizontal="center" vertical="center" wrapText="1"/>
    </xf>
    <xf numFmtId="0" fontId="19" fillId="0" borderId="112" xfId="0" applyNumberFormat="1" applyFont="1" applyFill="1" applyBorder="1" applyAlignment="1" applyProtection="1">
      <alignment vertical="center"/>
    </xf>
    <xf numFmtId="0" fontId="19" fillId="0" borderId="74" xfId="0" applyNumberFormat="1" applyFont="1" applyFill="1" applyBorder="1" applyAlignment="1" applyProtection="1">
      <alignment vertical="center"/>
    </xf>
    <xf numFmtId="0" fontId="16" fillId="0" borderId="36" xfId="0" applyFont="1" applyFill="1" applyBorder="1" applyAlignment="1" applyProtection="1">
      <alignment horizontal="right" vertical="top"/>
    </xf>
    <xf numFmtId="0" fontId="16" fillId="0" borderId="0" xfId="0" applyFont="1" applyFill="1" applyAlignment="1" applyProtection="1">
      <alignment horizontal="left" vertical="top"/>
    </xf>
    <xf numFmtId="0" fontId="19" fillId="0" borderId="71" xfId="0" applyNumberFormat="1" applyFont="1" applyFill="1" applyBorder="1" applyAlignment="1" applyProtection="1">
      <alignment horizontal="left" vertical="center"/>
    </xf>
    <xf numFmtId="0" fontId="19" fillId="8" borderId="115" xfId="0" applyNumberFormat="1" applyFont="1" applyFill="1" applyBorder="1" applyAlignment="1" applyProtection="1">
      <alignment horizontal="center" vertical="center"/>
    </xf>
    <xf numFmtId="0" fontId="19" fillId="8" borderId="116" xfId="0" applyNumberFormat="1" applyFont="1" applyFill="1" applyBorder="1" applyAlignment="1" applyProtection="1">
      <alignment horizontal="center" vertical="center"/>
    </xf>
    <xf numFmtId="0" fontId="19" fillId="8" borderId="113" xfId="0" applyNumberFormat="1" applyFont="1" applyFill="1" applyBorder="1" applyAlignment="1" applyProtection="1">
      <alignment horizontal="center" vertical="center"/>
    </xf>
    <xf numFmtId="0" fontId="19" fillId="8" borderId="22" xfId="0" applyNumberFormat="1" applyFont="1" applyFill="1" applyBorder="1" applyAlignment="1" applyProtection="1">
      <alignment horizontal="center" vertical="center"/>
    </xf>
    <xf numFmtId="0" fontId="19" fillId="8" borderId="36" xfId="0" applyNumberFormat="1" applyFont="1" applyFill="1" applyBorder="1" applyAlignment="1" applyProtection="1">
      <alignment horizontal="center" vertical="center"/>
    </xf>
    <xf numFmtId="0" fontId="19" fillId="8" borderId="108" xfId="0" applyNumberFormat="1" applyFont="1" applyFill="1" applyBorder="1" applyAlignment="1" applyProtection="1">
      <alignment horizontal="center" vertical="center"/>
    </xf>
    <xf numFmtId="0" fontId="19" fillId="8" borderId="73" xfId="0" applyNumberFormat="1" applyFont="1" applyFill="1" applyBorder="1" applyAlignment="1" applyProtection="1">
      <alignment horizontal="center" vertical="center"/>
    </xf>
    <xf numFmtId="0" fontId="19" fillId="8" borderId="4" xfId="0" applyNumberFormat="1" applyFont="1" applyFill="1" applyBorder="1" applyAlignment="1" applyProtection="1">
      <alignment horizontal="center" vertical="center"/>
    </xf>
    <xf numFmtId="0" fontId="50" fillId="0" borderId="0" xfId="0" applyFont="1" applyFill="1" applyAlignment="1" applyProtection="1">
      <alignment horizontal="center" vertical="center"/>
    </xf>
    <xf numFmtId="193" fontId="19" fillId="0" borderId="29" xfId="0" applyNumberFormat="1" applyFont="1" applyFill="1" applyBorder="1" applyAlignment="1" applyProtection="1">
      <alignment vertical="center" wrapText="1"/>
    </xf>
    <xf numFmtId="193" fontId="19" fillId="0" borderId="20" xfId="0" applyNumberFormat="1" applyFont="1" applyFill="1" applyBorder="1" applyAlignment="1" applyProtection="1">
      <alignment vertical="center" wrapText="1"/>
    </xf>
    <xf numFmtId="193" fontId="19" fillId="0" borderId="9" xfId="0" applyNumberFormat="1" applyFont="1" applyFill="1" applyBorder="1" applyAlignment="1" applyProtection="1">
      <alignment vertical="center" wrapText="1"/>
    </xf>
    <xf numFmtId="0" fontId="19" fillId="0" borderId="112" xfId="0" applyFont="1" applyFill="1" applyBorder="1" applyAlignment="1" applyProtection="1">
      <alignment horizontal="center" vertical="center"/>
    </xf>
    <xf numFmtId="0" fontId="19" fillId="0" borderId="74" xfId="0" applyFont="1" applyFill="1" applyBorder="1" applyAlignment="1" applyProtection="1">
      <alignment horizontal="center" vertical="center"/>
    </xf>
    <xf numFmtId="182" fontId="129" fillId="31" borderId="7" xfId="0" applyNumberFormat="1" applyFont="1" applyFill="1" applyBorder="1" applyAlignment="1" applyProtection="1">
      <alignment horizontal="left" vertical="center" indent="1" shrinkToFit="1"/>
    </xf>
    <xf numFmtId="0" fontId="19" fillId="3" borderId="7" xfId="0" applyFont="1" applyFill="1" applyBorder="1" applyAlignment="1" applyProtection="1">
      <alignment horizontal="left" vertical="center" indent="1"/>
    </xf>
    <xf numFmtId="182" fontId="129" fillId="31" borderId="7" xfId="0" quotePrefix="1" applyNumberFormat="1" applyFont="1" applyFill="1" applyBorder="1" applyAlignment="1" applyProtection="1">
      <alignment horizontal="left" vertical="center" indent="1" shrinkToFit="1"/>
    </xf>
    <xf numFmtId="0" fontId="19" fillId="8" borderId="29" xfId="62" applyFont="1" applyFill="1" applyBorder="1" applyAlignment="1" applyProtection="1">
      <alignment horizontal="center" vertical="center" shrinkToFit="1"/>
    </xf>
    <xf numFmtId="0" fontId="19" fillId="8" borderId="20" xfId="62" applyFont="1" applyFill="1" applyBorder="1" applyAlignment="1" applyProtection="1">
      <alignment horizontal="center" vertical="center" shrinkToFit="1"/>
    </xf>
    <xf numFmtId="0" fontId="19" fillId="8" borderId="9" xfId="62" applyFont="1" applyFill="1" applyBorder="1" applyAlignment="1" applyProtection="1">
      <alignment horizontal="center" vertical="center" shrinkToFit="1"/>
    </xf>
    <xf numFmtId="0" fontId="19" fillId="8" borderId="7" xfId="62" applyFont="1" applyFill="1" applyBorder="1" applyAlignment="1" applyProtection="1">
      <alignment horizontal="center" vertical="center" shrinkToFit="1"/>
    </xf>
    <xf numFmtId="0" fontId="19" fillId="31" borderId="18" xfId="62" applyFont="1" applyFill="1" applyBorder="1" applyAlignment="1" applyProtection="1">
      <alignment horizontal="left" vertical="center" wrapText="1" shrinkToFit="1"/>
    </xf>
    <xf numFmtId="0" fontId="19" fillId="31" borderId="19" xfId="62" applyFont="1" applyFill="1" applyBorder="1" applyAlignment="1" applyProtection="1">
      <alignment horizontal="left" vertical="center" wrapText="1" shrinkToFit="1"/>
    </xf>
    <xf numFmtId="0" fontId="19" fillId="31" borderId="6" xfId="62" applyFont="1" applyFill="1" applyBorder="1" applyAlignment="1" applyProtection="1">
      <alignment horizontal="left" vertical="center" wrapText="1" shrinkToFit="1"/>
    </xf>
    <xf numFmtId="0" fontId="19" fillId="31" borderId="15" xfId="62" applyFont="1" applyFill="1" applyBorder="1" applyAlignment="1" applyProtection="1">
      <alignment horizontal="left" vertical="center" wrapText="1" shrinkToFit="1"/>
    </xf>
    <xf numFmtId="0" fontId="19" fillId="31" borderId="0" xfId="62" applyFont="1" applyFill="1" applyBorder="1" applyAlignment="1" applyProtection="1">
      <alignment horizontal="left" vertical="center" wrapText="1" shrinkToFit="1"/>
    </xf>
    <xf numFmtId="0" fontId="19" fillId="31" borderId="12" xfId="62" applyFont="1" applyFill="1" applyBorder="1" applyAlignment="1" applyProtection="1">
      <alignment horizontal="left" vertical="center" wrapText="1" shrinkToFit="1"/>
    </xf>
    <xf numFmtId="0" fontId="19" fillId="31" borderId="22" xfId="62" applyFont="1" applyFill="1" applyBorder="1" applyAlignment="1" applyProtection="1">
      <alignment horizontal="left" vertical="center" wrapText="1" shrinkToFit="1"/>
    </xf>
    <xf numFmtId="0" fontId="19" fillId="31" borderId="36" xfId="62" applyFont="1" applyFill="1" applyBorder="1" applyAlignment="1" applyProtection="1">
      <alignment horizontal="left" vertical="center" wrapText="1" shrinkToFit="1"/>
    </xf>
    <xf numFmtId="0" fontId="19" fillId="31" borderId="11" xfId="62" applyFont="1" applyFill="1" applyBorder="1" applyAlignment="1" applyProtection="1">
      <alignment horizontal="left" vertical="center" wrapText="1" shrinkToFit="1"/>
    </xf>
    <xf numFmtId="0" fontId="19" fillId="8" borderId="7" xfId="62" applyFont="1" applyFill="1" applyBorder="1" applyAlignment="1" applyProtection="1">
      <alignment horizontal="center" vertical="center" wrapText="1"/>
    </xf>
    <xf numFmtId="0" fontId="19" fillId="31" borderId="7" xfId="0" applyFont="1" applyFill="1" applyBorder="1" applyAlignment="1" applyProtection="1">
      <alignment horizontal="center" vertical="center"/>
    </xf>
    <xf numFmtId="0" fontId="19" fillId="8" borderId="29" xfId="0" applyFont="1" applyFill="1" applyBorder="1" applyAlignment="1" applyProtection="1">
      <alignment horizontal="center" vertical="center" shrinkToFit="1"/>
    </xf>
    <xf numFmtId="0" fontId="19" fillId="8" borderId="20" xfId="0" applyFont="1" applyFill="1" applyBorder="1" applyAlignment="1" applyProtection="1">
      <alignment horizontal="center" vertical="center" shrinkToFit="1"/>
    </xf>
    <xf numFmtId="0" fontId="19" fillId="8" borderId="9" xfId="0" applyFont="1" applyFill="1" applyBorder="1" applyAlignment="1" applyProtection="1">
      <alignment horizontal="center" vertical="center" shrinkToFit="1"/>
    </xf>
    <xf numFmtId="182" fontId="129" fillId="31" borderId="20" xfId="0" applyNumberFormat="1" applyFont="1" applyFill="1" applyBorder="1" applyAlignment="1" applyProtection="1">
      <alignment horizontal="left" vertical="center" indent="1" shrinkToFit="1"/>
    </xf>
    <xf numFmtId="182" fontId="129" fillId="31" borderId="9" xfId="0" applyNumberFormat="1" applyFont="1" applyFill="1" applyBorder="1" applyAlignment="1" applyProtection="1">
      <alignment horizontal="left" vertical="center" indent="1" shrinkToFit="1"/>
    </xf>
    <xf numFmtId="0" fontId="19" fillId="0" borderId="29"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27" fillId="0" borderId="29"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6" fillId="0" borderId="29" xfId="0" applyFont="1" applyFill="1" applyBorder="1" applyAlignment="1" applyProtection="1">
      <alignment horizontal="center" vertical="center"/>
      <protection locked="0"/>
    </xf>
    <xf numFmtId="0" fontId="26" fillId="0" borderId="20" xfId="0" applyFont="1" applyFill="1" applyBorder="1" applyAlignment="1" applyProtection="1">
      <alignment horizontal="center" vertical="center"/>
      <protection locked="0"/>
    </xf>
    <xf numFmtId="0" fontId="26" fillId="0" borderId="9" xfId="0" applyFont="1" applyFill="1" applyBorder="1" applyAlignment="1" applyProtection="1">
      <alignment horizontal="center" vertical="center"/>
      <protection locked="0"/>
    </xf>
    <xf numFmtId="49" fontId="0" fillId="8" borderId="18" xfId="0" applyNumberFormat="1" applyFont="1" applyFill="1" applyBorder="1" applyAlignment="1" applyProtection="1">
      <alignment horizontal="center" vertical="center"/>
    </xf>
    <xf numFmtId="49" fontId="0" fillId="8" borderId="19" xfId="0" applyNumberFormat="1" applyFont="1" applyFill="1" applyBorder="1" applyAlignment="1" applyProtection="1">
      <alignment horizontal="center" vertical="center"/>
    </xf>
    <xf numFmtId="49" fontId="0" fillId="8" borderId="15" xfId="0" applyNumberFormat="1" applyFont="1" applyFill="1" applyBorder="1" applyAlignment="1" applyProtection="1">
      <alignment horizontal="center" vertical="center"/>
    </xf>
    <xf numFmtId="49" fontId="0" fillId="8" borderId="0" xfId="0" applyNumberFormat="1" applyFont="1" applyFill="1" applyBorder="1" applyAlignment="1" applyProtection="1">
      <alignment horizontal="center" vertical="center"/>
    </xf>
    <xf numFmtId="49" fontId="0" fillId="8" borderId="22" xfId="0" applyNumberFormat="1" applyFont="1" applyFill="1" applyBorder="1" applyAlignment="1" applyProtection="1">
      <alignment horizontal="center" vertical="center"/>
    </xf>
    <xf numFmtId="49" fontId="0" fillId="8" borderId="36" xfId="0" applyNumberFormat="1" applyFont="1" applyFill="1" applyBorder="1" applyAlignment="1" applyProtection="1">
      <alignment horizontal="center" vertical="center"/>
    </xf>
    <xf numFmtId="0" fontId="0" fillId="8" borderId="18" xfId="0" applyFont="1" applyFill="1" applyBorder="1" applyAlignment="1" applyProtection="1">
      <alignment horizontal="center" vertical="center"/>
    </xf>
    <xf numFmtId="0" fontId="0" fillId="8" borderId="19" xfId="0" applyFont="1" applyFill="1" applyBorder="1" applyAlignment="1" applyProtection="1">
      <alignment horizontal="center" vertical="center"/>
    </xf>
    <xf numFmtId="0" fontId="0" fillId="8" borderId="6" xfId="0" applyFont="1" applyFill="1" applyBorder="1" applyAlignment="1" applyProtection="1">
      <alignment horizontal="center" vertical="center"/>
    </xf>
    <xf numFmtId="0" fontId="0" fillId="8" borderId="22" xfId="0" applyFont="1" applyFill="1" applyBorder="1" applyAlignment="1" applyProtection="1">
      <alignment horizontal="center" vertical="center"/>
    </xf>
    <xf numFmtId="0" fontId="0" fillId="8" borderId="36" xfId="0" applyFont="1" applyFill="1" applyBorder="1" applyAlignment="1" applyProtection="1">
      <alignment horizontal="center" vertical="center"/>
    </xf>
    <xf numFmtId="0" fontId="0" fillId="8" borderId="11" xfId="0" applyFont="1" applyFill="1" applyBorder="1" applyAlignment="1" applyProtection="1">
      <alignment horizontal="center" vertical="center"/>
    </xf>
    <xf numFmtId="0" fontId="88" fillId="31" borderId="29" xfId="0" applyNumberFormat="1" applyFont="1" applyFill="1" applyBorder="1" applyAlignment="1" applyProtection="1">
      <alignment vertical="center" shrinkToFit="1"/>
    </xf>
    <xf numFmtId="0" fontId="88" fillId="31" borderId="20" xfId="0" applyNumberFormat="1" applyFont="1" applyFill="1" applyBorder="1" applyAlignment="1" applyProtection="1">
      <alignment vertical="center" shrinkToFit="1"/>
    </xf>
    <xf numFmtId="0" fontId="88" fillId="31" borderId="9" xfId="0" applyNumberFormat="1" applyFont="1" applyFill="1" applyBorder="1" applyAlignment="1" applyProtection="1">
      <alignment vertical="center" shrinkToFit="1"/>
    </xf>
    <xf numFmtId="0" fontId="88" fillId="31" borderId="7" xfId="0" applyFont="1" applyFill="1" applyBorder="1" applyAlignment="1" applyProtection="1">
      <alignment horizontal="center" vertical="center" shrinkToFit="1"/>
    </xf>
    <xf numFmtId="0" fontId="0" fillId="8" borderId="7" xfId="0" applyFont="1" applyFill="1" applyBorder="1" applyAlignment="1" applyProtection="1">
      <alignment horizontal="center" vertical="center" shrinkToFit="1"/>
    </xf>
    <xf numFmtId="0" fontId="88" fillId="31" borderId="7" xfId="0" applyNumberFormat="1" applyFont="1" applyFill="1" applyBorder="1" applyAlignment="1" applyProtection="1">
      <alignment vertical="center" shrinkToFit="1"/>
    </xf>
    <xf numFmtId="0" fontId="0" fillId="8" borderId="29" xfId="0" applyFont="1" applyFill="1" applyBorder="1" applyAlignment="1" applyProtection="1">
      <alignment horizontal="center" vertical="center" shrinkToFit="1"/>
    </xf>
    <xf numFmtId="0" fontId="0" fillId="8" borderId="20" xfId="0" applyFont="1" applyFill="1" applyBorder="1" applyAlignment="1" applyProtection="1">
      <alignment horizontal="center" vertical="center" shrinkToFit="1"/>
    </xf>
    <xf numFmtId="0" fontId="0" fillId="8" borderId="9" xfId="0"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wrapText="1"/>
    </xf>
    <xf numFmtId="0" fontId="0" fillId="8" borderId="6" xfId="0" applyFont="1" applyFill="1" applyBorder="1" applyAlignment="1" applyProtection="1">
      <alignment horizontal="center" vertical="center" wrapText="1"/>
    </xf>
    <xf numFmtId="0" fontId="0" fillId="8" borderId="0" xfId="0" applyFont="1" applyFill="1" applyBorder="1" applyAlignment="1" applyProtection="1">
      <alignment horizontal="center" vertical="center" wrapText="1"/>
    </xf>
    <xf numFmtId="0" fontId="0" fillId="8" borderId="12" xfId="0" applyFont="1" applyFill="1" applyBorder="1" applyAlignment="1" applyProtection="1">
      <alignment horizontal="center" vertical="center" wrapText="1"/>
    </xf>
    <xf numFmtId="0" fontId="0" fillId="8" borderId="36"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88" fillId="0" borderId="18" xfId="0" applyFont="1" applyFill="1" applyBorder="1" applyAlignment="1" applyProtection="1">
      <alignment horizontal="left" vertical="center" wrapText="1"/>
    </xf>
    <xf numFmtId="0" fontId="88" fillId="0" borderId="19" xfId="0" applyFont="1" applyFill="1" applyBorder="1" applyAlignment="1" applyProtection="1">
      <alignment horizontal="left" vertical="center" wrapText="1"/>
    </xf>
    <xf numFmtId="0" fontId="88" fillId="0" borderId="6" xfId="0" applyFont="1" applyFill="1" applyBorder="1" applyAlignment="1" applyProtection="1">
      <alignment horizontal="left" vertical="center" wrapText="1"/>
    </xf>
    <xf numFmtId="0" fontId="88" fillId="0" borderId="15" xfId="0" applyFont="1" applyFill="1" applyBorder="1" applyAlignment="1" applyProtection="1">
      <alignment horizontal="left" vertical="center" wrapText="1"/>
    </xf>
    <xf numFmtId="0" fontId="88" fillId="0" borderId="0" xfId="0" applyFont="1" applyFill="1" applyBorder="1" applyAlignment="1" applyProtection="1">
      <alignment horizontal="left" vertical="center" wrapText="1"/>
    </xf>
    <xf numFmtId="0" fontId="88" fillId="0" borderId="12" xfId="0" applyFont="1" applyFill="1" applyBorder="1" applyAlignment="1" applyProtection="1">
      <alignment horizontal="left" vertical="center" wrapText="1"/>
    </xf>
    <xf numFmtId="0" fontId="88" fillId="0" borderId="22" xfId="0" applyFont="1" applyFill="1" applyBorder="1" applyAlignment="1" applyProtection="1">
      <alignment horizontal="left" vertical="center" wrapText="1"/>
    </xf>
    <xf numFmtId="0" fontId="88" fillId="0" borderId="36" xfId="0" applyFont="1" applyFill="1" applyBorder="1" applyAlignment="1" applyProtection="1">
      <alignment horizontal="left" vertical="center" wrapText="1"/>
    </xf>
    <xf numFmtId="0" fontId="88" fillId="0" borderId="11" xfId="0" applyFont="1" applyFill="1" applyBorder="1" applyAlignment="1" applyProtection="1">
      <alignment horizontal="left" vertical="center" wrapText="1"/>
    </xf>
    <xf numFmtId="0" fontId="88" fillId="0" borderId="29" xfId="0" applyFont="1" applyFill="1" applyBorder="1" applyAlignment="1" applyProtection="1">
      <alignment horizontal="center" vertical="center" shrinkToFit="1"/>
    </xf>
    <xf numFmtId="0" fontId="88" fillId="0" borderId="20" xfId="0" applyFont="1" applyFill="1" applyBorder="1" applyAlignment="1" applyProtection="1">
      <alignment horizontal="center" vertical="center" shrinkToFit="1"/>
    </xf>
    <xf numFmtId="0" fontId="88" fillId="0" borderId="9" xfId="0" applyFont="1" applyFill="1" applyBorder="1" applyAlignment="1" applyProtection="1">
      <alignment horizontal="center" vertical="center" shrinkToFit="1"/>
    </xf>
    <xf numFmtId="0" fontId="88" fillId="31" borderId="20" xfId="0" applyFont="1" applyFill="1" applyBorder="1" applyAlignment="1" applyProtection="1">
      <alignment horizontal="center" vertical="center" shrinkToFit="1"/>
    </xf>
    <xf numFmtId="0" fontId="88" fillId="31" borderId="9" xfId="0" applyFont="1" applyFill="1" applyBorder="1" applyAlignment="1" applyProtection="1">
      <alignment horizontal="center" vertical="center" shrinkToFit="1"/>
    </xf>
    <xf numFmtId="0" fontId="88" fillId="31" borderId="29" xfId="0" applyFont="1" applyFill="1" applyBorder="1" applyAlignment="1" applyProtection="1">
      <alignment horizontal="center" vertical="center" shrinkToFit="1"/>
    </xf>
    <xf numFmtId="0" fontId="88" fillId="0" borderId="29" xfId="0" applyFont="1" applyFill="1" applyBorder="1" applyAlignment="1" applyProtection="1">
      <alignment horizontal="center" vertical="center"/>
    </xf>
    <xf numFmtId="0" fontId="88" fillId="0" borderId="20" xfId="0" applyFont="1" applyFill="1" applyBorder="1" applyAlignment="1" applyProtection="1">
      <alignment horizontal="center" vertical="center"/>
    </xf>
    <xf numFmtId="0" fontId="88" fillId="0" borderId="9" xfId="0" applyFont="1" applyFill="1" applyBorder="1" applyAlignment="1" applyProtection="1">
      <alignment horizontal="center" vertical="center"/>
    </xf>
    <xf numFmtId="0" fontId="0" fillId="8" borderId="7" xfId="0" applyFont="1" applyFill="1" applyBorder="1" applyAlignment="1" applyProtection="1">
      <alignment horizontal="center" vertical="center"/>
    </xf>
    <xf numFmtId="2" fontId="88" fillId="0" borderId="29" xfId="69" applyNumberFormat="1" applyFont="1" applyFill="1" applyBorder="1" applyAlignment="1" applyProtection="1">
      <alignment horizontal="center" vertical="center"/>
    </xf>
    <xf numFmtId="2" fontId="88" fillId="0" borderId="20" xfId="69" applyNumberFormat="1" applyFont="1" applyFill="1" applyBorder="1" applyAlignment="1" applyProtection="1">
      <alignment horizontal="center" vertical="center"/>
    </xf>
    <xf numFmtId="0" fontId="0" fillId="8" borderId="18" xfId="0" applyFont="1" applyFill="1" applyBorder="1" applyAlignment="1" applyProtection="1">
      <alignment horizontal="center" vertical="center" wrapText="1"/>
    </xf>
    <xf numFmtId="0" fontId="0" fillId="8" borderId="22" xfId="0" applyFont="1" applyFill="1" applyBorder="1" applyAlignment="1" applyProtection="1">
      <alignment horizontal="center" vertical="center" wrapText="1"/>
    </xf>
    <xf numFmtId="0" fontId="0" fillId="8" borderId="18" xfId="0"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shrinkToFit="1"/>
    </xf>
    <xf numFmtId="0" fontId="0" fillId="8" borderId="6" xfId="0" applyFont="1" applyFill="1" applyBorder="1" applyAlignment="1" applyProtection="1">
      <alignment horizontal="center" vertical="center" shrinkToFit="1"/>
    </xf>
    <xf numFmtId="0" fontId="0" fillId="8" borderId="22" xfId="0" applyFont="1" applyFill="1" applyBorder="1" applyAlignment="1" applyProtection="1">
      <alignment horizontal="center" vertical="center" shrinkToFit="1"/>
    </xf>
    <xf numFmtId="0" fontId="0" fillId="8" borderId="36" xfId="0" applyFont="1" applyFill="1" applyBorder="1" applyAlignment="1" applyProtection="1">
      <alignment horizontal="center" vertical="center" shrinkToFit="1"/>
    </xf>
    <xf numFmtId="0" fontId="0" fillId="8" borderId="11" xfId="0" applyFont="1" applyFill="1" applyBorder="1" applyAlignment="1" applyProtection="1">
      <alignment horizontal="center" vertical="center" shrinkToFit="1"/>
    </xf>
    <xf numFmtId="0" fontId="0" fillId="8" borderId="29"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9" xfId="0" applyFont="1" applyFill="1" applyBorder="1" applyAlignment="1" applyProtection="1">
      <alignment horizontal="center" vertical="center"/>
    </xf>
    <xf numFmtId="0" fontId="0" fillId="10" borderId="7" xfId="0" applyFont="1" applyFill="1" applyBorder="1" applyAlignment="1" applyProtection="1">
      <alignment horizontal="center" vertical="center"/>
    </xf>
    <xf numFmtId="49" fontId="67" fillId="20" borderId="29" xfId="0" applyNumberFormat="1" applyFont="1" applyFill="1" applyBorder="1" applyAlignment="1" applyProtection="1">
      <alignment horizontal="center" vertical="center" shrinkToFit="1"/>
    </xf>
    <xf numFmtId="49" fontId="67" fillId="20" borderId="20" xfId="0" applyNumberFormat="1" applyFont="1" applyFill="1" applyBorder="1" applyAlignment="1" applyProtection="1">
      <alignment horizontal="center" vertical="center" shrinkToFit="1"/>
    </xf>
    <xf numFmtId="49" fontId="67" fillId="20" borderId="9" xfId="0" applyNumberFormat="1" applyFont="1" applyFill="1" applyBorder="1" applyAlignment="1" applyProtection="1">
      <alignment horizontal="center" vertical="center" shrinkToFit="1"/>
    </xf>
    <xf numFmtId="49" fontId="67" fillId="19" borderId="29" xfId="0" applyNumberFormat="1" applyFont="1" applyFill="1" applyBorder="1" applyAlignment="1" applyProtection="1">
      <alignment horizontal="center" vertical="center" shrinkToFit="1"/>
    </xf>
    <xf numFmtId="49" fontId="67" fillId="19" borderId="20" xfId="0" applyNumberFormat="1" applyFont="1" applyFill="1" applyBorder="1" applyAlignment="1" applyProtection="1">
      <alignment horizontal="center" vertical="center" shrinkToFit="1"/>
    </xf>
    <xf numFmtId="49" fontId="67" fillId="19" borderId="9" xfId="0" applyNumberFormat="1" applyFont="1" applyFill="1" applyBorder="1" applyAlignment="1" applyProtection="1">
      <alignment horizontal="center" vertical="center" shrinkToFit="1"/>
    </xf>
    <xf numFmtId="49" fontId="67" fillId="16" borderId="29" xfId="0" applyNumberFormat="1" applyFont="1" applyFill="1" applyBorder="1" applyAlignment="1" applyProtection="1">
      <alignment horizontal="center" vertical="center" shrinkToFit="1"/>
    </xf>
    <xf numFmtId="49" fontId="67" fillId="16" borderId="20" xfId="0" applyNumberFormat="1" applyFont="1" applyFill="1" applyBorder="1" applyAlignment="1" applyProtection="1">
      <alignment horizontal="center" vertical="center" shrinkToFit="1"/>
    </xf>
    <xf numFmtId="49" fontId="67" fillId="16" borderId="9" xfId="0" applyNumberFormat="1" applyFont="1" applyFill="1" applyBorder="1" applyAlignment="1" applyProtection="1">
      <alignment horizontal="center" vertical="center" shrinkToFit="1"/>
    </xf>
    <xf numFmtId="0" fontId="0" fillId="8" borderId="15" xfId="0" applyFont="1" applyFill="1" applyBorder="1" applyAlignment="1" applyProtection="1">
      <alignment horizontal="center" vertical="center"/>
    </xf>
    <xf numFmtId="0" fontId="0" fillId="8" borderId="0" xfId="0" applyFont="1" applyFill="1" applyBorder="1" applyAlignment="1" applyProtection="1">
      <alignment horizontal="center" vertical="center"/>
    </xf>
    <xf numFmtId="0" fontId="0" fillId="8" borderId="12" xfId="0" applyFont="1" applyFill="1" applyBorder="1" applyAlignment="1" applyProtection="1">
      <alignment horizontal="center" vertical="center"/>
    </xf>
    <xf numFmtId="187" fontId="88" fillId="31" borderId="18" xfId="13" applyNumberFormat="1" applyFont="1" applyFill="1" applyBorder="1" applyAlignment="1" applyProtection="1">
      <alignment horizontal="right" vertical="center" shrinkToFit="1"/>
    </xf>
    <xf numFmtId="187" fontId="88" fillId="31" borderId="19" xfId="13" applyNumberFormat="1" applyFont="1" applyFill="1" applyBorder="1" applyAlignment="1" applyProtection="1">
      <alignment horizontal="right" vertical="center" shrinkToFit="1"/>
    </xf>
    <xf numFmtId="0" fontId="88" fillId="0" borderId="7" xfId="13" applyNumberFormat="1" applyFont="1" applyFill="1" applyBorder="1" applyAlignment="1" applyProtection="1">
      <alignment horizontal="center" vertical="center" shrinkToFit="1"/>
    </xf>
    <xf numFmtId="38" fontId="31" fillId="0" borderId="29" xfId="13" applyFont="1" applyFill="1" applyBorder="1" applyAlignment="1" applyProtection="1">
      <alignment vertical="center"/>
    </xf>
    <xf numFmtId="38" fontId="31" fillId="0" borderId="20" xfId="13" applyFont="1" applyFill="1" applyBorder="1" applyAlignment="1" applyProtection="1">
      <alignment vertical="center"/>
    </xf>
    <xf numFmtId="38" fontId="31" fillId="0" borderId="9" xfId="13" applyFont="1" applyFill="1" applyBorder="1" applyAlignment="1" applyProtection="1">
      <alignment vertical="center"/>
    </xf>
    <xf numFmtId="0" fontId="31" fillId="31" borderId="85" xfId="0" applyFont="1" applyFill="1" applyBorder="1" applyAlignment="1" applyProtection="1">
      <alignment horizontal="right" vertical="center"/>
    </xf>
    <xf numFmtId="0" fontId="31" fillId="31" borderId="20" xfId="0" applyFont="1" applyFill="1" applyBorder="1" applyAlignment="1" applyProtection="1">
      <alignment horizontal="right" vertical="center"/>
    </xf>
    <xf numFmtId="0" fontId="0" fillId="8" borderId="20" xfId="0" applyFont="1" applyFill="1" applyBorder="1" applyAlignment="1" applyProtection="1">
      <alignment horizontal="left" vertical="center"/>
    </xf>
    <xf numFmtId="0" fontId="0" fillId="8" borderId="9" xfId="0" applyFont="1" applyFill="1" applyBorder="1" applyAlignment="1" applyProtection="1">
      <alignment horizontal="left" vertical="center"/>
    </xf>
    <xf numFmtId="38" fontId="31" fillId="3" borderId="7" xfId="13" applyFont="1" applyFill="1" applyBorder="1" applyAlignment="1" applyProtection="1">
      <alignment horizontal="right" vertical="center" shrinkToFit="1"/>
    </xf>
    <xf numFmtId="38" fontId="88" fillId="31" borderId="235" xfId="13" applyFont="1" applyFill="1" applyBorder="1" applyAlignment="1" applyProtection="1">
      <alignment horizontal="left" vertical="center" shrinkToFit="1"/>
    </xf>
    <xf numFmtId="38" fontId="88" fillId="31" borderId="97" xfId="13" applyFont="1" applyFill="1" applyBorder="1" applyAlignment="1" applyProtection="1">
      <alignment horizontal="left" vertical="center" shrinkToFit="1"/>
    </xf>
    <xf numFmtId="38" fontId="88" fillId="31" borderId="96" xfId="13" applyFont="1" applyFill="1" applyBorder="1" applyAlignment="1" applyProtection="1">
      <alignment horizontal="left" vertical="center" shrinkToFit="1"/>
    </xf>
    <xf numFmtId="0" fontId="31" fillId="31" borderId="29" xfId="0" applyFont="1" applyFill="1" applyBorder="1" applyAlignment="1" applyProtection="1">
      <alignment horizontal="center" vertical="center"/>
    </xf>
    <xf numFmtId="0" fontId="31" fillId="31" borderId="20" xfId="0" applyFont="1" applyFill="1" applyBorder="1" applyAlignment="1" applyProtection="1">
      <alignment horizontal="center" vertical="center"/>
    </xf>
    <xf numFmtId="0" fontId="31" fillId="31" borderId="9" xfId="0" applyFont="1" applyFill="1" applyBorder="1" applyAlignment="1" applyProtection="1">
      <alignment horizontal="center" vertical="center"/>
    </xf>
    <xf numFmtId="0" fontId="101" fillId="12" borderId="224" xfId="0" applyFont="1" applyFill="1" applyBorder="1" applyAlignment="1" applyProtection="1">
      <alignment horizontal="center" vertical="center" wrapText="1"/>
    </xf>
    <xf numFmtId="0" fontId="101" fillId="12" borderId="225" xfId="0" applyFont="1" applyFill="1" applyBorder="1" applyAlignment="1" applyProtection="1">
      <alignment horizontal="center" vertical="center" wrapText="1"/>
    </xf>
    <xf numFmtId="0" fontId="101" fillId="12" borderId="226" xfId="0" applyFont="1" applyFill="1" applyBorder="1" applyAlignment="1" applyProtection="1">
      <alignment horizontal="center" vertical="center" wrapText="1"/>
    </xf>
    <xf numFmtId="0" fontId="101" fillId="12" borderId="223" xfId="0" applyFont="1" applyFill="1" applyBorder="1" applyAlignment="1" applyProtection="1">
      <alignment horizontal="center" vertical="center"/>
    </xf>
    <xf numFmtId="0" fontId="101" fillId="12" borderId="179" xfId="0" applyFont="1" applyFill="1" applyBorder="1" applyAlignment="1" applyProtection="1">
      <alignment horizontal="center" vertical="center"/>
    </xf>
    <xf numFmtId="0" fontId="101" fillId="12" borderId="180" xfId="0" applyFont="1" applyFill="1" applyBorder="1" applyAlignment="1" applyProtection="1">
      <alignment horizontal="center" vertical="center"/>
    </xf>
    <xf numFmtId="0" fontId="0" fillId="8" borderId="175" xfId="0" applyFont="1" applyFill="1" applyBorder="1" applyAlignment="1" applyProtection="1">
      <alignment horizontal="center" vertical="center"/>
    </xf>
    <xf numFmtId="0" fontId="0" fillId="8" borderId="176" xfId="0" applyFont="1" applyFill="1" applyBorder="1" applyAlignment="1" applyProtection="1">
      <alignment horizontal="center" vertical="center"/>
    </xf>
    <xf numFmtId="0" fontId="0" fillId="8" borderId="177" xfId="0" applyFont="1" applyFill="1" applyBorder="1" applyAlignment="1" applyProtection="1">
      <alignment horizontal="center" vertical="center"/>
    </xf>
    <xf numFmtId="0" fontId="0" fillId="8" borderId="30" xfId="0" applyFont="1" applyFill="1" applyBorder="1" applyAlignment="1" applyProtection="1">
      <alignment horizontal="center" vertical="center" wrapText="1"/>
    </xf>
    <xf numFmtId="0" fontId="0" fillId="8" borderId="56" xfId="0" applyFont="1" applyFill="1" applyBorder="1" applyAlignment="1" applyProtection="1">
      <alignment horizontal="center" vertical="center" wrapText="1"/>
    </xf>
    <xf numFmtId="0" fontId="0" fillId="8" borderId="95" xfId="0" applyFont="1" applyFill="1" applyBorder="1" applyAlignment="1" applyProtection="1">
      <alignment horizontal="center" vertical="center" wrapText="1"/>
    </xf>
    <xf numFmtId="38" fontId="31" fillId="31" borderId="7" xfId="13" applyFont="1" applyFill="1" applyBorder="1" applyAlignment="1" applyProtection="1">
      <alignment horizontal="center" vertical="center"/>
    </xf>
    <xf numFmtId="184" fontId="31" fillId="3" borderId="7" xfId="13" applyNumberFormat="1" applyFont="1" applyFill="1" applyBorder="1" applyAlignment="1" applyProtection="1">
      <alignment horizontal="center" vertical="center"/>
    </xf>
    <xf numFmtId="38" fontId="105" fillId="12" borderId="178" xfId="13" applyFont="1" applyFill="1" applyBorder="1" applyAlignment="1" applyProtection="1">
      <alignment horizontal="right" vertical="center"/>
    </xf>
    <xf numFmtId="38" fontId="105" fillId="12" borderId="179" xfId="13" applyFont="1" applyFill="1" applyBorder="1" applyAlignment="1" applyProtection="1">
      <alignment horizontal="right" vertical="center"/>
    </xf>
    <xf numFmtId="38" fontId="105" fillId="12" borderId="180" xfId="13" applyFont="1" applyFill="1" applyBorder="1" applyAlignment="1" applyProtection="1">
      <alignment horizontal="right" vertical="center"/>
    </xf>
    <xf numFmtId="0" fontId="0" fillId="8" borderId="220" xfId="0" applyFont="1" applyFill="1" applyBorder="1" applyAlignment="1" applyProtection="1">
      <alignment horizontal="center" vertical="center" wrapText="1"/>
    </xf>
    <xf numFmtId="0" fontId="0" fillId="8" borderId="221" xfId="0" applyFont="1" applyFill="1" applyBorder="1" applyAlignment="1" applyProtection="1">
      <alignment horizontal="center" vertical="center" wrapText="1"/>
    </xf>
    <xf numFmtId="0" fontId="0" fillId="8" borderId="222" xfId="0" applyFont="1" applyFill="1" applyBorder="1" applyAlignment="1" applyProtection="1">
      <alignment horizontal="center" vertical="center" wrapText="1"/>
    </xf>
    <xf numFmtId="38" fontId="105" fillId="12" borderId="102" xfId="13" applyFont="1" applyFill="1" applyBorder="1" applyAlignment="1" applyProtection="1">
      <alignment vertical="center"/>
    </xf>
    <xf numFmtId="0" fontId="96" fillId="2" borderId="0" xfId="0" applyFont="1" applyFill="1" applyBorder="1" applyAlignment="1" applyProtection="1">
      <alignment vertical="center" wrapText="1"/>
    </xf>
    <xf numFmtId="0" fontId="45" fillId="15" borderId="29" xfId="0" applyFont="1" applyFill="1" applyBorder="1" applyAlignment="1" applyProtection="1">
      <alignment horizontal="center" vertical="center"/>
    </xf>
    <xf numFmtId="0" fontId="45" fillId="15" borderId="20" xfId="0" applyFont="1" applyFill="1" applyBorder="1" applyAlignment="1" applyProtection="1">
      <alignment horizontal="center" vertical="center"/>
    </xf>
    <xf numFmtId="0" fontId="45" fillId="15" borderId="9" xfId="0" applyFont="1" applyFill="1" applyBorder="1" applyAlignment="1" applyProtection="1">
      <alignment horizontal="center" vertical="center"/>
    </xf>
    <xf numFmtId="0" fontId="88" fillId="2" borderId="20" xfId="0" applyFont="1" applyFill="1" applyBorder="1" applyAlignment="1" applyProtection="1">
      <alignment horizontal="left"/>
    </xf>
    <xf numFmtId="0" fontId="88" fillId="2" borderId="9" xfId="0" applyFont="1" applyFill="1" applyBorder="1" applyAlignment="1" applyProtection="1">
      <alignment horizontal="left"/>
    </xf>
    <xf numFmtId="0" fontId="76" fillId="7" borderId="18" xfId="0" applyFont="1" applyFill="1" applyBorder="1" applyAlignment="1" applyProtection="1">
      <alignment horizontal="center" vertical="center"/>
    </xf>
    <xf numFmtId="0" fontId="76" fillId="7" borderId="6" xfId="0" applyFont="1" applyFill="1" applyBorder="1" applyAlignment="1" applyProtection="1">
      <alignment horizontal="center" vertical="center"/>
    </xf>
    <xf numFmtId="0" fontId="76" fillId="7" borderId="22" xfId="0" applyFont="1" applyFill="1" applyBorder="1" applyAlignment="1" applyProtection="1">
      <alignment horizontal="center" vertical="center"/>
    </xf>
    <xf numFmtId="0" fontId="76" fillId="7" borderId="11" xfId="0" applyFont="1" applyFill="1" applyBorder="1" applyAlignment="1" applyProtection="1">
      <alignment horizontal="center" vertical="center"/>
    </xf>
    <xf numFmtId="0" fontId="76" fillId="7" borderId="15" xfId="0" applyFont="1" applyFill="1" applyBorder="1" applyAlignment="1" applyProtection="1">
      <alignment horizontal="center" vertical="center"/>
    </xf>
    <xf numFmtId="0" fontId="76" fillId="7" borderId="12" xfId="0" applyFont="1" applyFill="1" applyBorder="1" applyAlignment="1" applyProtection="1">
      <alignment horizontal="center" vertical="center"/>
    </xf>
    <xf numFmtId="0" fontId="76" fillId="14" borderId="4" xfId="0" applyFont="1" applyFill="1" applyBorder="1" applyAlignment="1" applyProtection="1">
      <alignment horizontal="center" vertical="center"/>
    </xf>
    <xf numFmtId="0" fontId="76" fillId="14" borderId="10" xfId="0" applyFont="1" applyFill="1" applyBorder="1" applyAlignment="1" applyProtection="1">
      <alignment horizontal="center" vertical="center"/>
    </xf>
    <xf numFmtId="0" fontId="76" fillId="7" borderId="4" xfId="0" applyFont="1" applyFill="1" applyBorder="1" applyAlignment="1" applyProtection="1">
      <alignment horizontal="center" vertical="center"/>
    </xf>
    <xf numFmtId="0" fontId="76" fillId="7" borderId="10" xfId="0" applyFont="1" applyFill="1" applyBorder="1" applyAlignment="1" applyProtection="1">
      <alignment horizontal="center" vertical="center"/>
    </xf>
    <xf numFmtId="0" fontId="76" fillId="7" borderId="4" xfId="0" applyFont="1" applyFill="1" applyBorder="1" applyAlignment="1" applyProtection="1">
      <alignment horizontal="center" vertical="center" wrapText="1"/>
    </xf>
    <xf numFmtId="187" fontId="88" fillId="31" borderId="29" xfId="13" applyNumberFormat="1" applyFont="1" applyFill="1" applyBorder="1" applyAlignment="1" applyProtection="1">
      <alignment horizontal="right" vertical="center" shrinkToFit="1"/>
    </xf>
    <xf numFmtId="187" fontId="88" fillId="31" borderId="20" xfId="13" applyNumberFormat="1" applyFont="1" applyFill="1" applyBorder="1" applyAlignment="1" applyProtection="1">
      <alignment horizontal="right" vertical="center" shrinkToFit="1"/>
    </xf>
    <xf numFmtId="0" fontId="88" fillId="31" borderId="29" xfId="0" applyFont="1" applyFill="1" applyBorder="1" applyAlignment="1" applyProtection="1">
      <alignment horizontal="left" vertical="center" shrinkToFit="1"/>
    </xf>
    <xf numFmtId="0" fontId="88" fillId="31" borderId="20" xfId="0" applyFont="1" applyFill="1" applyBorder="1" applyAlignment="1" applyProtection="1">
      <alignment horizontal="left" vertical="center" shrinkToFit="1"/>
    </xf>
    <xf numFmtId="0" fontId="88" fillId="31" borderId="9" xfId="0" applyFont="1" applyFill="1" applyBorder="1" applyAlignment="1" applyProtection="1">
      <alignment horizontal="left" vertical="center" shrinkToFit="1"/>
    </xf>
    <xf numFmtId="0" fontId="88" fillId="31" borderId="7" xfId="0" quotePrefix="1" applyNumberFormat="1" applyFont="1" applyFill="1" applyBorder="1" applyAlignment="1" applyProtection="1">
      <alignment horizontal="center" vertical="center" shrinkToFit="1"/>
    </xf>
    <xf numFmtId="0" fontId="88" fillId="31" borderId="29" xfId="0" quotePrefix="1" applyNumberFormat="1" applyFont="1" applyFill="1" applyBorder="1" applyAlignment="1" applyProtection="1">
      <alignment horizontal="center" vertical="center" shrinkToFit="1"/>
    </xf>
    <xf numFmtId="0" fontId="88" fillId="31" borderId="7" xfId="13" applyNumberFormat="1" applyFont="1" applyFill="1" applyBorder="1" applyAlignment="1" applyProtection="1">
      <alignment horizontal="center" vertical="center" shrinkToFit="1"/>
    </xf>
    <xf numFmtId="0" fontId="88" fillId="31" borderId="7" xfId="0" applyNumberFormat="1" applyFont="1" applyFill="1" applyBorder="1" applyAlignment="1" applyProtection="1">
      <alignment horizontal="center" vertical="center"/>
    </xf>
    <xf numFmtId="0" fontId="88" fillId="0" borderId="20" xfId="0" applyFont="1" applyFill="1" applyBorder="1" applyAlignment="1" applyProtection="1">
      <alignment horizontal="left"/>
    </xf>
    <xf numFmtId="0" fontId="88" fillId="0" borderId="9" xfId="0" applyFont="1" applyFill="1" applyBorder="1" applyAlignment="1" applyProtection="1">
      <alignment horizontal="left"/>
    </xf>
    <xf numFmtId="0" fontId="88" fillId="31" borderId="7" xfId="0" applyFont="1" applyFill="1" applyBorder="1" applyAlignment="1" applyProtection="1">
      <alignment horizontal="left" vertical="center" shrinkToFit="1"/>
    </xf>
    <xf numFmtId="0" fontId="88" fillId="31" borderId="7" xfId="0" applyNumberFormat="1" applyFont="1" applyFill="1" applyBorder="1" applyAlignment="1" applyProtection="1">
      <alignment horizontal="left" vertical="center" shrinkToFit="1"/>
    </xf>
    <xf numFmtId="0" fontId="88" fillId="0" borderId="30" xfId="0" applyFont="1" applyFill="1" applyBorder="1" applyAlignment="1" applyProtection="1">
      <alignment horizontal="center" vertical="center" shrinkToFit="1"/>
    </xf>
    <xf numFmtId="0" fontId="88" fillId="0" borderId="95" xfId="0" applyFont="1" applyFill="1" applyBorder="1" applyAlignment="1" applyProtection="1">
      <alignment horizontal="center" vertical="center" shrinkToFit="1"/>
    </xf>
    <xf numFmtId="0" fontId="88" fillId="0" borderId="7" xfId="0" applyFont="1" applyFill="1" applyBorder="1" applyAlignment="1" applyProtection="1">
      <alignment horizontal="center" vertical="center"/>
    </xf>
    <xf numFmtId="0" fontId="88" fillId="0" borderId="235" xfId="0" applyFont="1" applyFill="1" applyBorder="1" applyAlignment="1" applyProtection="1">
      <alignment horizontal="left" vertical="center" shrinkToFit="1"/>
    </xf>
    <xf numFmtId="0" fontId="88" fillId="0" borderId="97" xfId="0" applyFont="1" applyFill="1" applyBorder="1" applyAlignment="1" applyProtection="1">
      <alignment horizontal="left" vertical="center" shrinkToFit="1"/>
    </xf>
    <xf numFmtId="0" fontId="88" fillId="0" borderId="96" xfId="0" applyFont="1" applyFill="1" applyBorder="1" applyAlignment="1" applyProtection="1">
      <alignment horizontal="left" vertical="center" shrinkToFit="1"/>
    </xf>
    <xf numFmtId="0" fontId="88" fillId="0" borderId="28" xfId="0" applyFont="1" applyFill="1" applyBorder="1" applyAlignment="1" applyProtection="1">
      <alignment horizontal="left" vertical="center" shrinkToFit="1"/>
    </xf>
    <xf numFmtId="49" fontId="0" fillId="8" borderId="18" xfId="0" applyNumberFormat="1" applyFont="1" applyFill="1" applyBorder="1" applyAlignment="1" applyProtection="1">
      <alignment horizontal="center" vertical="center" shrinkToFit="1"/>
    </xf>
    <xf numFmtId="49" fontId="0" fillId="8" borderId="19" xfId="0" applyNumberFormat="1" applyFont="1" applyFill="1" applyBorder="1" applyAlignment="1" applyProtection="1">
      <alignment horizontal="center" vertical="center" shrinkToFit="1"/>
    </xf>
    <xf numFmtId="49" fontId="0" fillId="8" borderId="15" xfId="0" applyNumberFormat="1" applyFont="1" applyFill="1" applyBorder="1" applyAlignment="1" applyProtection="1">
      <alignment horizontal="center" vertical="center" shrinkToFit="1"/>
    </xf>
    <xf numFmtId="49" fontId="0" fillId="8" borderId="0" xfId="0" applyNumberFormat="1" applyFont="1" applyFill="1" applyBorder="1" applyAlignment="1" applyProtection="1">
      <alignment horizontal="center" vertical="center" shrinkToFit="1"/>
    </xf>
    <xf numFmtId="49" fontId="0" fillId="8" borderId="22" xfId="0" applyNumberFormat="1" applyFont="1" applyFill="1" applyBorder="1" applyAlignment="1" applyProtection="1">
      <alignment horizontal="center" vertical="center" shrinkToFit="1"/>
    </xf>
    <xf numFmtId="49" fontId="0" fillId="8" borderId="36" xfId="0" applyNumberFormat="1" applyFont="1" applyFill="1" applyBorder="1" applyAlignment="1" applyProtection="1">
      <alignment horizontal="center" vertical="center" shrinkToFit="1"/>
    </xf>
    <xf numFmtId="0" fontId="0" fillId="8" borderId="19" xfId="0" applyFont="1" applyFill="1" applyBorder="1" applyAlignment="1" applyProtection="1">
      <alignment horizontal="center" vertical="center" wrapText="1" shrinkToFit="1"/>
    </xf>
    <xf numFmtId="0" fontId="0" fillId="8" borderId="6" xfId="0" applyFont="1" applyFill="1" applyBorder="1" applyAlignment="1" applyProtection="1">
      <alignment horizontal="center" vertical="center" wrapText="1" shrinkToFit="1"/>
    </xf>
    <xf numFmtId="0" fontId="0" fillId="8" borderId="0" xfId="0" applyFont="1" applyFill="1" applyBorder="1" applyAlignment="1" applyProtection="1">
      <alignment horizontal="center" vertical="center" wrapText="1" shrinkToFit="1"/>
    </xf>
    <xf numFmtId="0" fontId="0" fillId="8" borderId="12" xfId="0" applyFont="1" applyFill="1" applyBorder="1" applyAlignment="1" applyProtection="1">
      <alignment horizontal="center" vertical="center" wrapText="1" shrinkToFit="1"/>
    </xf>
    <xf numFmtId="0" fontId="0" fillId="8" borderId="36" xfId="0" applyFont="1" applyFill="1" applyBorder="1" applyAlignment="1" applyProtection="1">
      <alignment horizontal="center" vertical="center" wrapText="1" shrinkToFit="1"/>
    </xf>
    <xf numFmtId="0" fontId="0" fillId="8" borderId="11" xfId="0" applyFont="1" applyFill="1" applyBorder="1" applyAlignment="1" applyProtection="1">
      <alignment horizontal="center" vertical="center" wrapText="1" shrinkToFit="1"/>
    </xf>
    <xf numFmtId="0" fontId="88" fillId="0" borderId="106" xfId="0" applyFont="1" applyFill="1" applyBorder="1" applyAlignment="1" applyProtection="1">
      <alignment horizontal="left" vertical="center" shrinkToFit="1"/>
    </xf>
    <xf numFmtId="0" fontId="88" fillId="0" borderId="56" xfId="0" applyFont="1" applyFill="1" applyBorder="1" applyAlignment="1" applyProtection="1">
      <alignment horizontal="left" vertical="center" shrinkToFit="1"/>
    </xf>
    <xf numFmtId="0" fontId="88" fillId="0" borderId="95" xfId="0" applyFont="1" applyFill="1" applyBorder="1" applyAlignment="1" applyProtection="1">
      <alignment horizontal="left" vertical="center" shrinkToFit="1"/>
    </xf>
    <xf numFmtId="2" fontId="31" fillId="3" borderId="7" xfId="0" applyNumberFormat="1" applyFont="1" applyFill="1" applyBorder="1" applyAlignment="1" applyProtection="1">
      <alignment horizontal="center" vertical="center"/>
    </xf>
    <xf numFmtId="0" fontId="88" fillId="0" borderId="28" xfId="0" applyFont="1" applyFill="1" applyBorder="1" applyAlignment="1" applyProtection="1">
      <alignment horizontal="center" vertical="center" shrinkToFit="1"/>
    </xf>
    <xf numFmtId="0" fontId="88" fillId="0" borderId="96" xfId="0" applyFont="1" applyFill="1" applyBorder="1" applyAlignment="1" applyProtection="1">
      <alignment horizontal="center" vertical="center" shrinkToFit="1"/>
    </xf>
    <xf numFmtId="0" fontId="0" fillId="8" borderId="4" xfId="0" applyFont="1" applyFill="1" applyBorder="1" applyAlignment="1" applyProtection="1">
      <alignment horizontal="center" vertical="center"/>
    </xf>
    <xf numFmtId="38" fontId="31" fillId="3" borderId="29" xfId="13" applyFont="1" applyFill="1" applyBorder="1" applyAlignment="1" applyProtection="1">
      <alignment vertical="center"/>
    </xf>
    <xf numFmtId="38" fontId="31" fillId="3" borderId="20" xfId="13" applyFont="1" applyFill="1" applyBorder="1" applyAlignment="1" applyProtection="1">
      <alignment vertical="center"/>
    </xf>
    <xf numFmtId="38" fontId="31" fillId="3" borderId="9" xfId="13" applyFont="1" applyFill="1" applyBorder="1" applyAlignment="1" applyProtection="1">
      <alignment vertical="center"/>
    </xf>
    <xf numFmtId="0" fontId="88" fillId="0" borderId="30" xfId="0" applyFont="1" applyFill="1" applyBorder="1" applyAlignment="1" applyProtection="1">
      <alignment horizontal="left" vertical="center" shrinkToFit="1"/>
    </xf>
    <xf numFmtId="0" fontId="88" fillId="0" borderId="4" xfId="0" applyFont="1" applyFill="1" applyBorder="1" applyAlignment="1" applyProtection="1">
      <alignment horizontal="center" vertical="center" shrinkToFit="1"/>
    </xf>
    <xf numFmtId="185" fontId="31" fillId="3" borderId="7" xfId="0" applyNumberFormat="1" applyFont="1" applyFill="1" applyBorder="1" applyAlignment="1" applyProtection="1">
      <alignment horizontal="center" vertical="center"/>
    </xf>
    <xf numFmtId="178" fontId="0" fillId="8" borderId="4" xfId="0" applyNumberFormat="1" applyFont="1" applyFill="1" applyBorder="1" applyAlignment="1" applyProtection="1">
      <alignment horizontal="center" vertical="center"/>
    </xf>
    <xf numFmtId="179" fontId="0" fillId="8" borderId="10" xfId="13" applyNumberFormat="1" applyFont="1" applyFill="1" applyBorder="1" applyAlignment="1" applyProtection="1">
      <alignment horizontal="center" vertical="center"/>
    </xf>
    <xf numFmtId="49" fontId="67" fillId="18" borderId="29" xfId="0" applyNumberFormat="1" applyFont="1" applyFill="1" applyBorder="1" applyAlignment="1" applyProtection="1">
      <alignment horizontal="center" vertical="center" shrinkToFit="1"/>
    </xf>
    <xf numFmtId="49" fontId="67" fillId="18" borderId="20" xfId="0" applyNumberFormat="1" applyFont="1" applyFill="1" applyBorder="1" applyAlignment="1" applyProtection="1">
      <alignment horizontal="center" vertical="center" shrinkToFit="1"/>
    </xf>
    <xf numFmtId="49" fontId="67" fillId="18" borderId="9" xfId="0" applyNumberFormat="1" applyFont="1" applyFill="1" applyBorder="1" applyAlignment="1" applyProtection="1">
      <alignment horizontal="center" vertical="center" shrinkToFit="1"/>
    </xf>
    <xf numFmtId="49" fontId="67" fillId="17" borderId="29" xfId="0" applyNumberFormat="1" applyFont="1" applyFill="1" applyBorder="1" applyAlignment="1" applyProtection="1">
      <alignment horizontal="center" vertical="center" shrinkToFit="1"/>
    </xf>
    <xf numFmtId="49" fontId="67" fillId="17" borderId="20" xfId="0" applyNumberFormat="1" applyFont="1" applyFill="1" applyBorder="1" applyAlignment="1" applyProtection="1">
      <alignment horizontal="center" vertical="center" shrinkToFit="1"/>
    </xf>
    <xf numFmtId="49" fontId="67" fillId="17" borderId="9" xfId="0" applyNumberFormat="1" applyFont="1" applyFill="1" applyBorder="1" applyAlignment="1" applyProtection="1">
      <alignment horizontal="center" vertical="center" shrinkToFit="1"/>
    </xf>
    <xf numFmtId="0" fontId="76" fillId="15" borderId="18" xfId="0" applyFont="1" applyFill="1" applyBorder="1" applyAlignment="1" applyProtection="1">
      <alignment horizontal="center" vertical="center" wrapText="1"/>
    </xf>
    <xf numFmtId="0" fontId="76" fillId="15" borderId="6" xfId="0" applyFont="1" applyFill="1" applyBorder="1" applyAlignment="1" applyProtection="1">
      <alignment horizontal="center" vertical="center"/>
    </xf>
    <xf numFmtId="0" fontId="76" fillId="15" borderId="15" xfId="0" applyFont="1" applyFill="1" applyBorder="1" applyAlignment="1" applyProtection="1">
      <alignment horizontal="center" vertical="center"/>
    </xf>
    <xf numFmtId="0" fontId="76" fillId="15" borderId="12" xfId="0" applyFont="1" applyFill="1" applyBorder="1" applyAlignment="1" applyProtection="1">
      <alignment horizontal="center" vertical="center"/>
    </xf>
    <xf numFmtId="0" fontId="76" fillId="15" borderId="22" xfId="0" applyFont="1" applyFill="1" applyBorder="1" applyAlignment="1" applyProtection="1">
      <alignment horizontal="center" vertical="center"/>
    </xf>
    <xf numFmtId="0" fontId="76" fillId="15" borderId="11" xfId="0" applyFont="1" applyFill="1" applyBorder="1" applyAlignment="1" applyProtection="1">
      <alignment horizontal="center" vertical="center"/>
    </xf>
    <xf numFmtId="0" fontId="0" fillId="22" borderId="29" xfId="0" applyFont="1" applyFill="1" applyBorder="1" applyAlignment="1" applyProtection="1">
      <alignment horizontal="center" vertical="center"/>
    </xf>
    <xf numFmtId="0" fontId="0" fillId="22" borderId="20" xfId="0" applyFont="1" applyFill="1" applyBorder="1" applyAlignment="1" applyProtection="1">
      <alignment horizontal="center" vertical="center"/>
    </xf>
    <xf numFmtId="185" fontId="30" fillId="3" borderId="7" xfId="0" applyNumberFormat="1" applyFont="1" applyFill="1" applyBorder="1" applyAlignment="1" applyProtection="1">
      <alignment horizontal="center" vertical="center"/>
    </xf>
    <xf numFmtId="0" fontId="53" fillId="15" borderId="29" xfId="0" applyFont="1" applyFill="1" applyBorder="1" applyAlignment="1" applyProtection="1">
      <alignment horizontal="center" vertical="center"/>
    </xf>
    <xf numFmtId="0" fontId="53" fillId="15" borderId="20" xfId="0" applyFont="1" applyFill="1" applyBorder="1" applyAlignment="1" applyProtection="1">
      <alignment horizontal="center" vertical="center"/>
    </xf>
    <xf numFmtId="0" fontId="53" fillId="15" borderId="9" xfId="0" applyFont="1" applyFill="1" applyBorder="1" applyAlignment="1" applyProtection="1">
      <alignment horizontal="center" vertical="center"/>
    </xf>
    <xf numFmtId="0" fontId="76" fillId="15" borderId="18" xfId="0" applyFont="1" applyFill="1" applyBorder="1" applyAlignment="1" applyProtection="1">
      <alignment horizontal="center" vertical="center"/>
    </xf>
    <xf numFmtId="0" fontId="76" fillId="15" borderId="19" xfId="0" applyFont="1" applyFill="1" applyBorder="1" applyAlignment="1" applyProtection="1">
      <alignment horizontal="center" vertical="center"/>
    </xf>
    <xf numFmtId="0" fontId="76" fillId="15" borderId="0" xfId="0" applyFont="1" applyFill="1" applyBorder="1" applyAlignment="1" applyProtection="1">
      <alignment horizontal="center" vertical="center"/>
    </xf>
    <xf numFmtId="0" fontId="76" fillId="15" borderId="36" xfId="0" applyFont="1" applyFill="1" applyBorder="1" applyAlignment="1" applyProtection="1">
      <alignment horizontal="center" vertical="center"/>
    </xf>
    <xf numFmtId="0" fontId="76" fillId="15" borderId="4" xfId="0" applyFont="1" applyFill="1" applyBorder="1" applyAlignment="1" applyProtection="1">
      <alignment horizontal="center" vertical="center" wrapText="1"/>
    </xf>
    <xf numFmtId="0" fontId="76" fillId="15" borderId="3" xfId="0" applyFont="1" applyFill="1" applyBorder="1" applyAlignment="1" applyProtection="1">
      <alignment horizontal="center" vertical="center"/>
    </xf>
    <xf numFmtId="0" fontId="76" fillId="15" borderId="10" xfId="0" applyFont="1" applyFill="1" applyBorder="1" applyAlignment="1" applyProtection="1">
      <alignment horizontal="center" vertical="center"/>
    </xf>
    <xf numFmtId="0" fontId="88" fillId="0" borderId="236" xfId="0" applyFont="1" applyFill="1" applyBorder="1" applyAlignment="1" applyProtection="1">
      <alignment horizontal="left" vertical="center" shrinkToFit="1"/>
    </xf>
    <xf numFmtId="0" fontId="88" fillId="0" borderId="100" xfId="0" applyFont="1" applyFill="1" applyBorder="1" applyAlignment="1" applyProtection="1">
      <alignment horizontal="left" vertical="center" shrinkToFit="1"/>
    </xf>
    <xf numFmtId="0" fontId="88" fillId="0" borderId="101" xfId="0" applyFont="1" applyFill="1" applyBorder="1" applyAlignment="1" applyProtection="1">
      <alignment horizontal="left" vertical="center" shrinkToFit="1"/>
    </xf>
    <xf numFmtId="0" fontId="88" fillId="8" borderId="25" xfId="0" applyFont="1" applyFill="1" applyBorder="1" applyAlignment="1" applyProtection="1">
      <alignment horizontal="center" vertical="center" shrinkToFit="1"/>
    </xf>
    <xf numFmtId="0" fontId="88" fillId="0" borderId="57" xfId="0" applyFont="1" applyFill="1" applyBorder="1" applyAlignment="1" applyProtection="1">
      <alignment horizontal="left" vertical="center" shrinkToFit="1"/>
    </xf>
    <xf numFmtId="0" fontId="88" fillId="0" borderId="57" xfId="0" applyFont="1" applyFill="1" applyBorder="1" applyAlignment="1" applyProtection="1">
      <alignment horizontal="center" vertical="center" shrinkToFit="1"/>
    </xf>
    <xf numFmtId="0" fontId="88" fillId="0" borderId="101" xfId="0" applyFont="1" applyFill="1" applyBorder="1" applyAlignment="1" applyProtection="1">
      <alignment horizontal="center" vertical="center" shrinkToFit="1"/>
    </xf>
    <xf numFmtId="0" fontId="0" fillId="21" borderId="29" xfId="0" applyFont="1" applyFill="1" applyBorder="1" applyAlignment="1" applyProtection="1">
      <alignment horizontal="left" vertical="center"/>
    </xf>
    <xf numFmtId="0" fontId="0" fillId="21" borderId="20" xfId="0" applyFont="1" applyFill="1" applyBorder="1" applyAlignment="1" applyProtection="1">
      <alignment horizontal="left" vertical="center"/>
    </xf>
    <xf numFmtId="0" fontId="0" fillId="21" borderId="9" xfId="0" applyFont="1" applyFill="1" applyBorder="1" applyAlignment="1" applyProtection="1">
      <alignment horizontal="left" vertical="center"/>
    </xf>
    <xf numFmtId="2" fontId="30" fillId="3" borderId="7" xfId="0" applyNumberFormat="1" applyFont="1" applyFill="1" applyBorder="1" applyAlignment="1" applyProtection="1">
      <alignment horizontal="center" vertical="center"/>
    </xf>
    <xf numFmtId="38" fontId="31" fillId="3" borderId="175" xfId="13" applyFont="1" applyFill="1" applyBorder="1" applyAlignment="1" applyProtection="1">
      <alignment horizontal="right" vertical="center"/>
    </xf>
    <xf numFmtId="38" fontId="31" fillId="3" borderId="176" xfId="13" applyFont="1" applyFill="1" applyBorder="1" applyAlignment="1" applyProtection="1">
      <alignment horizontal="right" vertical="center"/>
    </xf>
    <xf numFmtId="38" fontId="31" fillId="3" borderId="177" xfId="13" applyFont="1" applyFill="1" applyBorder="1" applyAlignment="1" applyProtection="1">
      <alignment horizontal="right" vertical="center"/>
    </xf>
    <xf numFmtId="2" fontId="31" fillId="3" borderId="104" xfId="0" applyNumberFormat="1" applyFont="1" applyFill="1" applyBorder="1" applyAlignment="1" applyProtection="1">
      <alignment horizontal="center" vertical="center"/>
    </xf>
    <xf numFmtId="0" fontId="76" fillId="15" borderId="4" xfId="0" applyFont="1" applyFill="1" applyBorder="1" applyAlignment="1" applyProtection="1">
      <alignment horizontal="center" vertical="center"/>
    </xf>
    <xf numFmtId="0" fontId="88" fillId="3" borderId="57" xfId="0" applyFont="1" applyFill="1" applyBorder="1" applyAlignment="1" applyProtection="1">
      <alignment horizontal="center" vertical="center" shrinkToFit="1"/>
    </xf>
    <xf numFmtId="0" fontId="88" fillId="3" borderId="101" xfId="0" applyFont="1" applyFill="1" applyBorder="1" applyAlignment="1" applyProtection="1">
      <alignment horizontal="center" vertical="center" shrinkToFit="1"/>
    </xf>
    <xf numFmtId="2" fontId="30" fillId="3" borderId="24" xfId="0" applyNumberFormat="1" applyFont="1" applyFill="1" applyBorder="1" applyAlignment="1" applyProtection="1">
      <alignment horizontal="center" vertical="center"/>
    </xf>
    <xf numFmtId="0" fontId="88" fillId="0" borderId="28" xfId="0" applyNumberFormat="1" applyFont="1" applyFill="1" applyBorder="1" applyAlignment="1" applyProtection="1">
      <alignment horizontal="left" vertical="center" shrinkToFit="1"/>
    </xf>
    <xf numFmtId="0" fontId="88" fillId="0" borderId="97" xfId="0" applyNumberFormat="1" applyFont="1" applyFill="1" applyBorder="1" applyAlignment="1" applyProtection="1">
      <alignment horizontal="left" vertical="center" shrinkToFit="1"/>
    </xf>
    <xf numFmtId="0" fontId="88" fillId="0" borderId="96" xfId="0" applyNumberFormat="1" applyFont="1" applyFill="1" applyBorder="1" applyAlignment="1" applyProtection="1">
      <alignment horizontal="left" vertical="center" shrinkToFit="1"/>
    </xf>
    <xf numFmtId="38" fontId="31" fillId="3" borderId="18" xfId="13" applyFont="1" applyFill="1" applyBorder="1" applyAlignment="1" applyProtection="1">
      <alignment vertical="center"/>
    </xf>
    <xf numFmtId="38" fontId="31" fillId="3" borderId="19" xfId="13" applyFont="1" applyFill="1" applyBorder="1" applyAlignment="1" applyProtection="1">
      <alignment vertical="center"/>
    </xf>
    <xf numFmtId="38" fontId="31" fillId="3" borderId="6" xfId="13" applyFont="1" applyFill="1" applyBorder="1" applyAlignment="1" applyProtection="1">
      <alignment vertical="center"/>
    </xf>
    <xf numFmtId="185" fontId="31" fillId="3" borderId="4" xfId="0" applyNumberFormat="1" applyFont="1" applyFill="1" applyBorder="1" applyAlignment="1" applyProtection="1">
      <alignment horizontal="center" vertical="center"/>
    </xf>
    <xf numFmtId="0" fontId="0" fillId="8" borderId="15" xfId="0" applyFont="1" applyFill="1" applyBorder="1" applyAlignment="1" applyProtection="1">
      <alignment horizontal="center" vertical="center" shrinkToFit="1"/>
    </xf>
    <xf numFmtId="0" fontId="0" fillId="8" borderId="0" xfId="0" applyFont="1" applyFill="1" applyBorder="1" applyAlignment="1" applyProtection="1">
      <alignment horizontal="center" vertical="center" shrinkToFit="1"/>
    </xf>
    <xf numFmtId="0" fontId="0" fillId="8" borderId="12" xfId="0" applyFont="1" applyFill="1" applyBorder="1" applyAlignment="1" applyProtection="1">
      <alignment horizontal="center" vertical="center" shrinkToFit="1"/>
    </xf>
    <xf numFmtId="2" fontId="31" fillId="3" borderId="4" xfId="0" applyNumberFormat="1" applyFont="1" applyFill="1" applyBorder="1" applyAlignment="1" applyProtection="1">
      <alignment horizontal="center" vertical="center"/>
    </xf>
    <xf numFmtId="2" fontId="105" fillId="12" borderId="121" xfId="0" applyNumberFormat="1" applyFont="1" applyFill="1" applyBorder="1" applyAlignment="1" applyProtection="1">
      <alignment horizontal="center" vertical="center"/>
    </xf>
    <xf numFmtId="2" fontId="105" fillId="12" borderId="227" xfId="0" applyNumberFormat="1" applyFont="1" applyFill="1" applyBorder="1" applyAlignment="1" applyProtection="1">
      <alignment horizontal="center" vertical="center"/>
    </xf>
    <xf numFmtId="38" fontId="105" fillId="12" borderId="121" xfId="13" applyFont="1" applyFill="1" applyBorder="1" applyAlignment="1" applyProtection="1">
      <alignment vertical="center"/>
    </xf>
    <xf numFmtId="185" fontId="105" fillId="12" borderId="121" xfId="0" applyNumberFormat="1" applyFont="1" applyFill="1" applyBorder="1" applyAlignment="1" applyProtection="1">
      <alignment horizontal="center" vertical="center"/>
    </xf>
    <xf numFmtId="0" fontId="88" fillId="3" borderId="57" xfId="0" applyFont="1" applyFill="1" applyBorder="1" applyAlignment="1" applyProtection="1">
      <alignment horizontal="left" vertical="center" shrinkToFit="1"/>
    </xf>
    <xf numFmtId="0" fontId="88" fillId="3" borderId="100" xfId="0" applyFont="1" applyFill="1" applyBorder="1" applyAlignment="1" applyProtection="1">
      <alignment horizontal="left" vertical="center" shrinkToFit="1"/>
    </xf>
    <xf numFmtId="0" fontId="88" fillId="3" borderId="101" xfId="0" applyFont="1" applyFill="1" applyBorder="1" applyAlignment="1" applyProtection="1">
      <alignment horizontal="left" vertical="center" shrinkToFit="1"/>
    </xf>
    <xf numFmtId="0" fontId="88" fillId="8" borderId="27" xfId="0" applyFont="1" applyFill="1" applyBorder="1" applyAlignment="1" applyProtection="1">
      <alignment horizontal="center" vertical="center" shrinkToFit="1"/>
    </xf>
    <xf numFmtId="0" fontId="88" fillId="3" borderId="28" xfId="0" applyFont="1" applyFill="1" applyBorder="1" applyAlignment="1" applyProtection="1">
      <alignment horizontal="left" vertical="center" shrinkToFit="1"/>
    </xf>
    <xf numFmtId="0" fontId="88" fillId="3" borderId="97" xfId="0" applyFont="1" applyFill="1" applyBorder="1" applyAlignment="1" applyProtection="1">
      <alignment horizontal="left" vertical="center" shrinkToFit="1"/>
    </xf>
    <xf numFmtId="0" fontId="88" fillId="3" borderId="96" xfId="0" applyFont="1" applyFill="1" applyBorder="1" applyAlignment="1" applyProtection="1">
      <alignment horizontal="left" vertical="center" shrinkToFit="1"/>
    </xf>
    <xf numFmtId="185" fontId="30" fillId="3" borderId="24" xfId="0" applyNumberFormat="1" applyFont="1" applyFill="1" applyBorder="1" applyAlignment="1" applyProtection="1">
      <alignment horizontal="center" vertical="center"/>
    </xf>
    <xf numFmtId="0" fontId="76" fillId="13" borderId="4" xfId="0" applyFont="1" applyFill="1" applyBorder="1" applyAlignment="1" applyProtection="1">
      <alignment horizontal="center" vertical="center"/>
    </xf>
    <xf numFmtId="0" fontId="76" fillId="13" borderId="10" xfId="0" applyFont="1" applyFill="1" applyBorder="1" applyAlignment="1" applyProtection="1">
      <alignment horizontal="center" vertical="center"/>
    </xf>
    <xf numFmtId="2" fontId="105" fillId="12" borderId="123" xfId="0" applyNumberFormat="1" applyFont="1" applyFill="1" applyBorder="1" applyAlignment="1" applyProtection="1">
      <alignment horizontal="center" vertical="center"/>
    </xf>
    <xf numFmtId="2" fontId="105" fillId="12" borderId="230" xfId="0" applyNumberFormat="1" applyFont="1" applyFill="1" applyBorder="1" applyAlignment="1" applyProtection="1">
      <alignment horizontal="center" vertical="center"/>
    </xf>
    <xf numFmtId="0" fontId="0" fillId="8" borderId="18" xfId="0" applyFont="1" applyFill="1" applyBorder="1" applyAlignment="1" applyProtection="1">
      <alignment horizontal="center" shrinkToFit="1"/>
    </xf>
    <xf numFmtId="0" fontId="0" fillId="8" borderId="6" xfId="0" applyFont="1" applyFill="1" applyBorder="1" applyAlignment="1" applyProtection="1">
      <alignment horizontal="center" shrinkToFit="1"/>
    </xf>
    <xf numFmtId="0" fontId="0" fillId="8" borderId="15" xfId="0" applyFont="1" applyFill="1" applyBorder="1" applyAlignment="1" applyProtection="1">
      <alignment horizontal="center" shrinkToFit="1"/>
    </xf>
    <xf numFmtId="0" fontId="0" fillId="8" borderId="12" xfId="0" applyFont="1" applyFill="1" applyBorder="1" applyAlignment="1" applyProtection="1">
      <alignment horizontal="center" shrinkToFit="1"/>
    </xf>
    <xf numFmtId="0" fontId="88" fillId="0" borderId="30" xfId="0" applyNumberFormat="1" applyFont="1" applyFill="1" applyBorder="1" applyAlignment="1" applyProtection="1">
      <alignment horizontal="left" vertical="center" shrinkToFit="1"/>
    </xf>
    <xf numFmtId="0" fontId="88" fillId="0" borderId="56" xfId="0" applyNumberFormat="1" applyFont="1" applyFill="1" applyBorder="1" applyAlignment="1" applyProtection="1">
      <alignment horizontal="left" vertical="center" shrinkToFit="1"/>
    </xf>
    <xf numFmtId="0" fontId="88" fillId="0" borderId="95" xfId="0" applyNumberFormat="1" applyFont="1" applyFill="1" applyBorder="1" applyAlignment="1" applyProtection="1">
      <alignment horizontal="left" vertical="center" shrinkToFit="1"/>
    </xf>
    <xf numFmtId="0" fontId="88" fillId="0" borderId="29" xfId="0" applyFont="1" applyFill="1" applyBorder="1" applyAlignment="1" applyProtection="1">
      <alignment horizontal="left"/>
    </xf>
    <xf numFmtId="0" fontId="0" fillId="8" borderId="57" xfId="0" applyFont="1" applyFill="1" applyBorder="1" applyAlignment="1" applyProtection="1">
      <alignment horizontal="center" vertical="center"/>
    </xf>
    <xf numFmtId="0" fontId="0" fillId="8" borderId="100" xfId="0" applyFont="1" applyFill="1" applyBorder="1" applyAlignment="1" applyProtection="1">
      <alignment horizontal="center" vertical="center"/>
    </xf>
    <xf numFmtId="0" fontId="0" fillId="8" borderId="101" xfId="0" applyFont="1" applyFill="1" applyBorder="1" applyAlignment="1" applyProtection="1">
      <alignment horizontal="center" vertical="center"/>
    </xf>
    <xf numFmtId="38" fontId="31" fillId="3" borderId="57" xfId="13" applyFont="1" applyFill="1" applyBorder="1" applyAlignment="1" applyProtection="1">
      <alignment horizontal="right" vertical="center"/>
    </xf>
    <xf numFmtId="38" fontId="31" fillId="3" borderId="100" xfId="13" applyFont="1" applyFill="1" applyBorder="1" applyAlignment="1" applyProtection="1">
      <alignment horizontal="right" vertical="center"/>
    </xf>
    <xf numFmtId="38" fontId="31" fillId="3" borderId="101" xfId="13" applyFont="1" applyFill="1" applyBorder="1" applyAlignment="1" applyProtection="1">
      <alignment horizontal="right" vertical="center"/>
    </xf>
    <xf numFmtId="185" fontId="105" fillId="12" borderId="123" xfId="0" applyNumberFormat="1" applyFont="1" applyFill="1" applyBorder="1" applyAlignment="1" applyProtection="1">
      <alignment horizontal="center" vertical="center"/>
    </xf>
    <xf numFmtId="185" fontId="105" fillId="12" borderId="102" xfId="0" applyNumberFormat="1" applyFont="1" applyFill="1" applyBorder="1" applyAlignment="1" applyProtection="1">
      <alignment horizontal="center" vertical="center"/>
    </xf>
    <xf numFmtId="38" fontId="31" fillId="3" borderId="53" xfId="13" applyFont="1" applyFill="1" applyBorder="1" applyAlignment="1" applyProtection="1">
      <alignment vertical="center"/>
    </xf>
    <xf numFmtId="38" fontId="31" fillId="3" borderId="37" xfId="13" applyFont="1" applyFill="1" applyBorder="1" applyAlignment="1" applyProtection="1">
      <alignment vertical="center"/>
    </xf>
    <xf numFmtId="38" fontId="31" fillId="3" borderId="103" xfId="13" applyFont="1" applyFill="1" applyBorder="1" applyAlignment="1" applyProtection="1">
      <alignment vertical="center"/>
    </xf>
    <xf numFmtId="185" fontId="31" fillId="3" borderId="104" xfId="0" applyNumberFormat="1" applyFont="1" applyFill="1" applyBorder="1" applyAlignment="1" applyProtection="1">
      <alignment horizontal="center" vertical="center"/>
    </xf>
    <xf numFmtId="185" fontId="105" fillId="12" borderId="122" xfId="0" applyNumberFormat="1" applyFont="1" applyFill="1" applyBorder="1" applyAlignment="1" applyProtection="1">
      <alignment horizontal="center" vertical="center"/>
    </xf>
    <xf numFmtId="2" fontId="105" fillId="12" borderId="102" xfId="0" applyNumberFormat="1" applyFont="1" applyFill="1" applyBorder="1" applyAlignment="1" applyProtection="1">
      <alignment horizontal="center" vertical="center"/>
    </xf>
    <xf numFmtId="2" fontId="105" fillId="12" borderId="229" xfId="0" applyNumberFormat="1" applyFont="1" applyFill="1" applyBorder="1" applyAlignment="1" applyProtection="1">
      <alignment horizontal="center" vertical="center"/>
    </xf>
    <xf numFmtId="2" fontId="105" fillId="12" borderId="122" xfId="0" applyNumberFormat="1" applyFont="1" applyFill="1" applyBorder="1" applyAlignment="1" applyProtection="1">
      <alignment horizontal="center" vertical="center"/>
    </xf>
    <xf numFmtId="2" fontId="105" fillId="12" borderId="228" xfId="0" applyNumberFormat="1" applyFont="1" applyFill="1" applyBorder="1" applyAlignment="1" applyProtection="1">
      <alignment horizontal="center" vertical="center"/>
    </xf>
    <xf numFmtId="185" fontId="30" fillId="3" borderId="25" xfId="0" applyNumberFormat="1" applyFont="1" applyFill="1" applyBorder="1" applyAlignment="1" applyProtection="1">
      <alignment horizontal="center" vertical="center"/>
    </xf>
    <xf numFmtId="0" fontId="30" fillId="3" borderId="25" xfId="0" applyFont="1" applyFill="1" applyBorder="1" applyAlignment="1" applyProtection="1">
      <alignment horizontal="center" vertical="center"/>
    </xf>
    <xf numFmtId="0" fontId="0" fillId="8" borderId="10" xfId="0" applyFont="1" applyFill="1" applyBorder="1" applyAlignment="1" applyProtection="1">
      <alignment horizontal="center" vertical="center"/>
    </xf>
    <xf numFmtId="0" fontId="0" fillId="8" borderId="3" xfId="0" applyFont="1" applyFill="1" applyBorder="1" applyAlignment="1" applyProtection="1">
      <alignment horizontal="center" vertical="center"/>
    </xf>
    <xf numFmtId="0" fontId="88" fillId="0" borderId="57" xfId="0" applyNumberFormat="1" applyFont="1" applyFill="1" applyBorder="1" applyAlignment="1" applyProtection="1">
      <alignment horizontal="left" vertical="center" shrinkToFit="1"/>
    </xf>
    <xf numFmtId="0" fontId="88" fillId="0" borderId="100" xfId="0" applyNumberFormat="1" applyFont="1" applyFill="1" applyBorder="1" applyAlignment="1" applyProtection="1">
      <alignment horizontal="left" vertical="center" shrinkToFit="1"/>
    </xf>
    <xf numFmtId="0" fontId="88" fillId="0" borderId="101" xfId="0" applyNumberFormat="1" applyFont="1" applyFill="1" applyBorder="1" applyAlignment="1" applyProtection="1">
      <alignment horizontal="left" vertical="center" shrinkToFit="1"/>
    </xf>
    <xf numFmtId="38" fontId="0" fillId="0" borderId="36" xfId="13" applyFont="1" applyFill="1" applyBorder="1" applyAlignment="1" applyProtection="1">
      <alignment horizontal="center" vertical="center"/>
    </xf>
    <xf numFmtId="38" fontId="0" fillId="8" borderId="29" xfId="13" applyFont="1" applyFill="1" applyBorder="1" applyAlignment="1" applyProtection="1">
      <alignment horizontal="center" vertical="center"/>
    </xf>
    <xf numFmtId="38" fontId="0" fillId="8" borderId="20" xfId="13" applyFont="1" applyFill="1" applyBorder="1" applyAlignment="1" applyProtection="1">
      <alignment horizontal="center" vertical="center"/>
    </xf>
    <xf numFmtId="38" fontId="0" fillId="8" borderId="9" xfId="13" applyFont="1" applyFill="1" applyBorder="1" applyAlignment="1" applyProtection="1">
      <alignment horizontal="center" vertical="center"/>
    </xf>
    <xf numFmtId="0" fontId="100" fillId="3" borderId="29" xfId="0" applyFont="1" applyFill="1" applyBorder="1" applyAlignment="1" applyProtection="1">
      <alignment horizontal="center" vertical="center" wrapText="1"/>
    </xf>
    <xf numFmtId="0" fontId="100" fillId="3" borderId="20" xfId="0" applyFont="1" applyFill="1" applyBorder="1" applyAlignment="1" applyProtection="1">
      <alignment horizontal="center" vertical="center" wrapText="1"/>
    </xf>
    <xf numFmtId="0" fontId="100" fillId="3" borderId="9" xfId="0" applyFont="1" applyFill="1" applyBorder="1" applyAlignment="1" applyProtection="1">
      <alignment horizontal="center" vertical="center" wrapText="1"/>
    </xf>
    <xf numFmtId="0" fontId="0" fillId="8" borderId="15" xfId="0" applyFont="1" applyFill="1" applyBorder="1" applyAlignment="1" applyProtection="1">
      <alignment vertical="top" textRotation="255" shrinkToFit="1"/>
    </xf>
    <xf numFmtId="0" fontId="0" fillId="8" borderId="12" xfId="0" applyFont="1" applyFill="1" applyBorder="1" applyAlignment="1" applyProtection="1">
      <alignment vertical="top" textRotation="255" shrinkToFit="1"/>
    </xf>
    <xf numFmtId="0" fontId="0" fillId="8" borderId="22" xfId="0" applyFont="1" applyFill="1" applyBorder="1" applyAlignment="1" applyProtection="1">
      <alignment vertical="top" textRotation="255" shrinkToFit="1"/>
    </xf>
    <xf numFmtId="0" fontId="0" fillId="8" borderId="11" xfId="0" applyFont="1" applyFill="1" applyBorder="1" applyAlignment="1" applyProtection="1">
      <alignment vertical="top" textRotation="255" shrinkToFit="1"/>
    </xf>
    <xf numFmtId="0" fontId="0" fillId="8" borderId="7" xfId="0" applyFont="1" applyFill="1" applyBorder="1" applyAlignment="1" applyProtection="1">
      <alignment horizontal="center" vertical="center" wrapText="1"/>
    </xf>
    <xf numFmtId="38" fontId="0" fillId="8" borderId="7" xfId="13" applyFont="1" applyFill="1" applyBorder="1" applyAlignment="1" applyProtection="1">
      <alignment horizontal="center" vertical="center" wrapText="1"/>
    </xf>
    <xf numFmtId="38" fontId="0" fillId="8" borderId="7" xfId="13" applyFont="1" applyFill="1" applyBorder="1" applyAlignment="1" applyProtection="1">
      <alignment horizontal="center" vertical="center"/>
    </xf>
    <xf numFmtId="38" fontId="0" fillId="8" borderId="4" xfId="13" applyFont="1" applyFill="1" applyBorder="1" applyAlignment="1" applyProtection="1">
      <alignment horizontal="center" vertical="center"/>
    </xf>
    <xf numFmtId="38" fontId="31" fillId="3" borderId="4" xfId="13" applyFont="1" applyFill="1" applyBorder="1" applyAlignment="1" applyProtection="1">
      <alignment horizontal="right" vertical="center" shrinkToFit="1"/>
    </xf>
    <xf numFmtId="38" fontId="31" fillId="3" borderId="10" xfId="13" applyFont="1" applyFill="1" applyBorder="1" applyAlignment="1" applyProtection="1">
      <alignment horizontal="right" vertical="center" shrinkToFit="1"/>
    </xf>
    <xf numFmtId="0" fontId="0" fillId="8" borderId="86" xfId="0" applyFont="1" applyFill="1" applyBorder="1" applyAlignment="1" applyProtection="1">
      <alignment horizontal="center" vertical="center"/>
    </xf>
    <xf numFmtId="0" fontId="77" fillId="25" borderId="4" xfId="0" applyFont="1" applyFill="1" applyBorder="1" applyAlignment="1" applyProtection="1">
      <alignment horizontal="center" vertical="center"/>
    </xf>
    <xf numFmtId="0" fontId="77" fillId="25" borderId="10" xfId="0" applyFont="1" applyFill="1" applyBorder="1" applyAlignment="1" applyProtection="1">
      <alignment horizontal="center" vertical="center"/>
    </xf>
    <xf numFmtId="0" fontId="77" fillId="7" borderId="18" xfId="0" applyFont="1" applyFill="1" applyBorder="1" applyAlignment="1" applyProtection="1">
      <alignment horizontal="center" vertical="center" wrapText="1"/>
    </xf>
    <xf numFmtId="0" fontId="77" fillId="7" borderId="6" xfId="0" applyFont="1" applyFill="1" applyBorder="1" applyAlignment="1" applyProtection="1">
      <alignment horizontal="center" vertical="center"/>
    </xf>
    <xf numFmtId="0" fontId="77" fillId="7" borderId="22" xfId="0" applyFont="1" applyFill="1" applyBorder="1" applyAlignment="1" applyProtection="1">
      <alignment horizontal="center" vertical="center"/>
    </xf>
    <xf numFmtId="0" fontId="77" fillId="7" borderId="11" xfId="0" applyFont="1" applyFill="1" applyBorder="1" applyAlignment="1" applyProtection="1">
      <alignment horizontal="center" vertical="center"/>
    </xf>
    <xf numFmtId="0" fontId="77" fillId="15" borderId="18" xfId="0" applyFont="1" applyFill="1" applyBorder="1" applyAlignment="1" applyProtection="1">
      <alignment horizontal="center" vertical="center"/>
    </xf>
    <xf numFmtId="0" fontId="77" fillId="15" borderId="19" xfId="0" applyFont="1" applyFill="1" applyBorder="1" applyAlignment="1" applyProtection="1">
      <alignment horizontal="center" vertical="center"/>
    </xf>
    <xf numFmtId="0" fontId="77" fillId="15" borderId="22" xfId="0" applyFont="1" applyFill="1" applyBorder="1" applyAlignment="1" applyProtection="1">
      <alignment horizontal="center" vertical="center"/>
    </xf>
    <xf numFmtId="0" fontId="77" fillId="15" borderId="36" xfId="0" applyFont="1" applyFill="1" applyBorder="1" applyAlignment="1" applyProtection="1">
      <alignment horizontal="center" vertical="center"/>
    </xf>
    <xf numFmtId="38" fontId="0" fillId="0" borderId="22" xfId="13" applyFont="1" applyFill="1" applyBorder="1" applyAlignment="1" applyProtection="1">
      <alignment horizontal="center" vertical="center"/>
    </xf>
    <xf numFmtId="0" fontId="0" fillId="0" borderId="36" xfId="0" applyFont="1" applyFill="1" applyBorder="1" applyAlignment="1" applyProtection="1">
      <alignment horizontal="right" vertical="center" wrapText="1"/>
    </xf>
    <xf numFmtId="0" fontId="0" fillId="0" borderId="36" xfId="0" applyFont="1" applyFill="1" applyBorder="1" applyAlignment="1" applyProtection="1">
      <alignment horizontal="center" vertical="center" wrapText="1"/>
    </xf>
    <xf numFmtId="0" fontId="77" fillId="15" borderId="4" xfId="0" applyFont="1" applyFill="1" applyBorder="1" applyAlignment="1" applyProtection="1">
      <alignment horizontal="center" vertical="center"/>
    </xf>
    <xf numFmtId="0" fontId="77" fillId="15" borderId="3" xfId="0" applyFont="1" applyFill="1" applyBorder="1" applyAlignment="1" applyProtection="1">
      <alignment horizontal="center" vertical="center"/>
    </xf>
    <xf numFmtId="0" fontId="77" fillId="15" borderId="10" xfId="0" applyFont="1" applyFill="1" applyBorder="1" applyAlignment="1" applyProtection="1">
      <alignment horizontal="center" vertical="center"/>
    </xf>
    <xf numFmtId="38" fontId="31" fillId="3" borderId="29" xfId="13" applyFont="1" applyFill="1" applyBorder="1" applyAlignment="1" applyProtection="1">
      <alignment horizontal="center" vertical="center" wrapText="1"/>
    </xf>
    <xf numFmtId="38" fontId="31" fillId="3" borderId="20" xfId="13" applyFont="1" applyFill="1" applyBorder="1" applyAlignment="1" applyProtection="1">
      <alignment horizontal="center" vertical="center" wrapText="1"/>
    </xf>
    <xf numFmtId="38" fontId="31" fillId="3" borderId="9" xfId="13" applyFont="1" applyFill="1" applyBorder="1" applyAlignment="1" applyProtection="1">
      <alignment horizontal="center" vertical="center" wrapText="1"/>
    </xf>
    <xf numFmtId="38" fontId="31" fillId="3" borderId="29" xfId="13" applyFont="1" applyFill="1" applyBorder="1" applyAlignment="1" applyProtection="1">
      <alignment horizontal="center" vertical="center"/>
    </xf>
    <xf numFmtId="38" fontId="31" fillId="3" borderId="20" xfId="13" applyFont="1" applyFill="1" applyBorder="1" applyAlignment="1" applyProtection="1">
      <alignment horizontal="center" vertical="center"/>
    </xf>
    <xf numFmtId="38" fontId="31" fillId="3" borderId="9" xfId="13" applyFont="1" applyFill="1" applyBorder="1" applyAlignment="1" applyProtection="1">
      <alignment horizontal="center" vertical="center"/>
    </xf>
    <xf numFmtId="38" fontId="0" fillId="8" borderId="29" xfId="13" applyFont="1" applyFill="1" applyBorder="1" applyAlignment="1" applyProtection="1">
      <alignment horizontal="center" vertical="center" shrinkToFit="1"/>
    </xf>
    <xf numFmtId="38" fontId="0" fillId="8" borderId="20" xfId="13" applyFont="1" applyFill="1" applyBorder="1" applyAlignment="1" applyProtection="1">
      <alignment horizontal="center" vertical="center" shrinkToFit="1"/>
    </xf>
    <xf numFmtId="38" fontId="0" fillId="8" borderId="86" xfId="13" applyFont="1" applyFill="1" applyBorder="1" applyAlignment="1" applyProtection="1">
      <alignment horizontal="center" vertical="center" shrinkToFit="1"/>
    </xf>
    <xf numFmtId="180" fontId="31" fillId="3" borderId="20" xfId="0" applyNumberFormat="1" applyFont="1" applyFill="1" applyBorder="1" applyAlignment="1" applyProtection="1">
      <alignment horizontal="center" vertical="center" wrapText="1"/>
    </xf>
    <xf numFmtId="180" fontId="31" fillId="3" borderId="9" xfId="0" applyNumberFormat="1" applyFont="1" applyFill="1" applyBorder="1" applyAlignment="1" applyProtection="1">
      <alignment horizontal="center" vertical="center" wrapText="1"/>
    </xf>
    <xf numFmtId="0" fontId="0" fillId="8" borderId="29" xfId="0" applyFont="1" applyFill="1" applyBorder="1" applyAlignment="1" applyProtection="1">
      <alignment horizontal="center" vertical="center" wrapText="1"/>
    </xf>
    <xf numFmtId="0" fontId="0" fillId="8" borderId="20" xfId="0" applyFont="1" applyFill="1" applyBorder="1" applyAlignment="1" applyProtection="1">
      <alignment horizontal="center" vertical="center" wrapText="1"/>
    </xf>
    <xf numFmtId="0" fontId="0" fillId="8" borderId="86" xfId="0" applyFont="1" applyFill="1" applyBorder="1" applyAlignment="1" applyProtection="1">
      <alignment horizontal="center" vertical="center" wrapText="1"/>
    </xf>
    <xf numFmtId="180" fontId="31" fillId="3" borderId="79" xfId="0" applyNumberFormat="1" applyFont="1" applyFill="1" applyBorder="1" applyAlignment="1" applyProtection="1">
      <alignment horizontal="center" vertical="center" wrapText="1"/>
    </xf>
    <xf numFmtId="180" fontId="31" fillId="3" borderId="29" xfId="0" applyNumberFormat="1" applyFont="1" applyFill="1" applyBorder="1" applyAlignment="1" applyProtection="1">
      <alignment horizontal="center" vertical="center" wrapText="1"/>
    </xf>
    <xf numFmtId="0" fontId="76" fillId="7" borderId="18" xfId="0" applyFont="1" applyFill="1" applyBorder="1" applyAlignment="1" applyProtection="1">
      <alignment horizontal="center" vertical="center" wrapText="1"/>
    </xf>
    <xf numFmtId="0" fontId="77" fillId="15" borderId="6" xfId="0" applyFont="1" applyFill="1" applyBorder="1" applyAlignment="1" applyProtection="1">
      <alignment horizontal="center" vertical="center"/>
    </xf>
    <xf numFmtId="0" fontId="77" fillId="15" borderId="15" xfId="0" applyFont="1" applyFill="1" applyBorder="1" applyAlignment="1" applyProtection="1">
      <alignment horizontal="center" vertical="center"/>
    </xf>
    <xf numFmtId="0" fontId="77" fillId="15" borderId="12" xfId="0" applyFont="1" applyFill="1" applyBorder="1" applyAlignment="1" applyProtection="1">
      <alignment horizontal="center" vertical="center"/>
    </xf>
    <xf numFmtId="0" fontId="77" fillId="15" borderId="11" xfId="0" applyFont="1" applyFill="1" applyBorder="1" applyAlignment="1" applyProtection="1">
      <alignment horizontal="center" vertical="center"/>
    </xf>
    <xf numFmtId="0" fontId="76" fillId="15" borderId="6" xfId="0" applyFont="1" applyFill="1" applyBorder="1" applyAlignment="1" applyProtection="1">
      <alignment horizontal="center" vertical="center" wrapText="1"/>
    </xf>
    <xf numFmtId="0" fontId="76" fillId="7" borderId="6" xfId="0" applyFont="1" applyFill="1" applyBorder="1" applyAlignment="1" applyProtection="1">
      <alignment horizontal="center" vertical="center" wrapText="1"/>
    </xf>
    <xf numFmtId="0" fontId="88" fillId="0" borderId="19" xfId="0" applyFont="1" applyFill="1" applyBorder="1" applyAlignment="1" applyProtection="1">
      <alignment horizontal="left" vertical="center" shrinkToFit="1"/>
    </xf>
    <xf numFmtId="0" fontId="88" fillId="0" borderId="6" xfId="0" applyFont="1" applyFill="1" applyBorder="1" applyAlignment="1" applyProtection="1">
      <alignment horizontal="left" vertical="center" shrinkToFit="1"/>
    </xf>
    <xf numFmtId="0" fontId="42" fillId="0" borderId="28" xfId="0" applyFont="1" applyFill="1" applyBorder="1" applyAlignment="1" applyProtection="1">
      <alignment horizontal="left" vertical="center" shrinkToFit="1"/>
    </xf>
    <xf numFmtId="0" fontId="42" fillId="0" borderId="97" xfId="0" applyFont="1" applyFill="1" applyBorder="1" applyAlignment="1" applyProtection="1">
      <alignment horizontal="left" vertical="center" shrinkToFit="1"/>
    </xf>
    <xf numFmtId="0" fontId="42" fillId="0" borderId="96" xfId="0" applyFont="1" applyFill="1" applyBorder="1" applyAlignment="1" applyProtection="1">
      <alignment horizontal="left" vertical="center" shrinkToFit="1"/>
    </xf>
    <xf numFmtId="0" fontId="88" fillId="31" borderId="106" xfId="0" applyFont="1" applyFill="1" applyBorder="1" applyAlignment="1" applyProtection="1">
      <alignment horizontal="left" vertical="center" shrinkToFit="1"/>
    </xf>
    <xf numFmtId="0" fontId="88" fillId="31" borderId="56" xfId="0" applyFont="1" applyFill="1" applyBorder="1" applyAlignment="1" applyProtection="1">
      <alignment horizontal="left" vertical="center" shrinkToFit="1"/>
    </xf>
    <xf numFmtId="0" fontId="88" fillId="31" borderId="95" xfId="0" applyFont="1" applyFill="1" applyBorder="1" applyAlignment="1" applyProtection="1">
      <alignment horizontal="left" vertical="center" shrinkToFit="1"/>
    </xf>
    <xf numFmtId="0" fontId="42" fillId="0" borderId="106" xfId="0" applyFont="1" applyFill="1" applyBorder="1" applyAlignment="1" applyProtection="1">
      <alignment horizontal="left" vertical="center" shrinkToFit="1"/>
    </xf>
    <xf numFmtId="0" fontId="42" fillId="0" borderId="56" xfId="0" applyFont="1" applyFill="1" applyBorder="1" applyAlignment="1" applyProtection="1">
      <alignment horizontal="left" vertical="center" shrinkToFit="1"/>
    </xf>
    <xf numFmtId="0" fontId="42" fillId="0" borderId="95" xfId="0" applyFont="1" applyFill="1" applyBorder="1" applyAlignment="1" applyProtection="1">
      <alignment horizontal="left" vertical="center" shrinkToFit="1"/>
    </xf>
    <xf numFmtId="0" fontId="88" fillId="8" borderId="29" xfId="0" applyFont="1" applyFill="1" applyBorder="1" applyAlignment="1" applyProtection="1">
      <alignment horizontal="center" vertical="center" shrinkToFit="1"/>
    </xf>
    <xf numFmtId="0" fontId="88" fillId="8" borderId="20" xfId="0" applyFont="1" applyFill="1" applyBorder="1" applyAlignment="1" applyProtection="1">
      <alignment horizontal="center" vertical="center" shrinkToFit="1"/>
    </xf>
    <xf numFmtId="0" fontId="88" fillId="8" borderId="9" xfId="0" applyFont="1" applyFill="1" applyBorder="1" applyAlignment="1" applyProtection="1">
      <alignment horizontal="center" vertical="center" shrinkToFit="1"/>
    </xf>
    <xf numFmtId="0" fontId="77" fillId="15" borderId="0" xfId="0" applyFont="1" applyFill="1" applyBorder="1" applyAlignment="1" applyProtection="1">
      <alignment horizontal="center" vertical="center"/>
    </xf>
    <xf numFmtId="0" fontId="88" fillId="0" borderId="22" xfId="0" applyFont="1" applyFill="1" applyBorder="1" applyAlignment="1" applyProtection="1">
      <alignment horizontal="left" wrapText="1"/>
    </xf>
    <xf numFmtId="0" fontId="88" fillId="0" borderId="36" xfId="0" applyFont="1" applyFill="1" applyBorder="1" applyAlignment="1" applyProtection="1">
      <alignment horizontal="left" wrapText="1"/>
    </xf>
    <xf numFmtId="0" fontId="88" fillId="3" borderId="236" xfId="0" applyFont="1" applyFill="1" applyBorder="1" applyAlignment="1" applyProtection="1">
      <alignment horizontal="left" vertical="center" shrinkToFit="1"/>
    </xf>
    <xf numFmtId="0" fontId="88" fillId="0" borderId="25" xfId="0" applyFont="1" applyFill="1" applyBorder="1" applyAlignment="1" applyProtection="1">
      <alignment horizontal="left" vertical="center" shrinkToFit="1"/>
    </xf>
    <xf numFmtId="0" fontId="88" fillId="3" borderId="106" xfId="0" applyFont="1" applyFill="1" applyBorder="1" applyAlignment="1" applyProtection="1">
      <alignment horizontal="left" vertical="center" shrinkToFit="1"/>
    </xf>
    <xf numFmtId="0" fontId="88" fillId="3" borderId="56" xfId="0" applyFont="1" applyFill="1" applyBorder="1" applyAlignment="1" applyProtection="1">
      <alignment horizontal="left" vertical="center" shrinkToFit="1"/>
    </xf>
    <xf numFmtId="0" fontId="88" fillId="3" borderId="95" xfId="0" applyFont="1" applyFill="1" applyBorder="1" applyAlignment="1" applyProtection="1">
      <alignment horizontal="left" vertical="center" shrinkToFit="1"/>
    </xf>
    <xf numFmtId="0" fontId="88" fillId="3" borderId="30" xfId="0" applyFont="1" applyFill="1" applyBorder="1" applyAlignment="1" applyProtection="1">
      <alignment horizontal="left" vertical="center" shrinkToFit="1"/>
    </xf>
    <xf numFmtId="0" fontId="88" fillId="0" borderId="27" xfId="0" applyFont="1" applyFill="1" applyBorder="1" applyAlignment="1" applyProtection="1">
      <alignment horizontal="left" vertical="center" shrinkToFit="1"/>
    </xf>
    <xf numFmtId="0" fontId="88" fillId="31" borderId="235" xfId="0" applyFont="1" applyFill="1" applyBorder="1" applyAlignment="1" applyProtection="1">
      <alignment horizontal="left" vertical="center" shrinkToFit="1"/>
    </xf>
    <xf numFmtId="0" fontId="88" fillId="31" borderId="97" xfId="0" applyFont="1" applyFill="1" applyBorder="1" applyAlignment="1" applyProtection="1">
      <alignment horizontal="left" vertical="center" shrinkToFit="1"/>
    </xf>
    <xf numFmtId="0" fontId="88" fillId="31" borderId="96" xfId="0" applyFont="1" applyFill="1" applyBorder="1" applyAlignment="1" applyProtection="1">
      <alignment horizontal="left" vertical="center" shrinkToFit="1"/>
    </xf>
    <xf numFmtId="0" fontId="88" fillId="0" borderId="56" xfId="0" applyFont="1" applyFill="1" applyBorder="1" applyAlignment="1" applyProtection="1">
      <alignment horizontal="right" vertical="center" shrinkToFit="1"/>
    </xf>
    <xf numFmtId="0" fontId="88" fillId="8" borderId="56" xfId="0" applyFont="1" applyFill="1" applyBorder="1" applyAlignment="1" applyProtection="1">
      <alignment horizontal="left" vertical="center" shrinkToFit="1"/>
    </xf>
    <xf numFmtId="0" fontId="88" fillId="8" borderId="95" xfId="0" applyFont="1" applyFill="1" applyBorder="1" applyAlignment="1" applyProtection="1">
      <alignment horizontal="left" vertical="center" shrinkToFit="1"/>
    </xf>
    <xf numFmtId="0" fontId="88" fillId="0" borderId="85" xfId="0" applyFont="1" applyFill="1" applyBorder="1" applyAlignment="1" applyProtection="1">
      <alignment horizontal="left" vertical="center" shrinkToFit="1"/>
    </xf>
    <xf numFmtId="0" fontId="88" fillId="0" borderId="20" xfId="0" applyFont="1" applyFill="1" applyBorder="1" applyAlignment="1" applyProtection="1">
      <alignment horizontal="left" vertical="center" shrinkToFit="1"/>
    </xf>
    <xf numFmtId="0" fontId="88" fillId="0" borderId="9" xfId="0" applyFont="1" applyFill="1" applyBorder="1" applyAlignment="1" applyProtection="1">
      <alignment horizontal="left" vertical="center" shrinkToFit="1"/>
    </xf>
    <xf numFmtId="38" fontId="31" fillId="31" borderId="85" xfId="13" applyFont="1" applyFill="1" applyBorder="1" applyAlignment="1" applyProtection="1">
      <alignment horizontal="right" vertical="center" wrapText="1"/>
    </xf>
    <xf numFmtId="38" fontId="31" fillId="31" borderId="20" xfId="13" applyFont="1" applyFill="1" applyBorder="1" applyAlignment="1" applyProtection="1">
      <alignment horizontal="right" vertical="center" wrapText="1"/>
    </xf>
    <xf numFmtId="38" fontId="88" fillId="31" borderId="106" xfId="13" applyFont="1" applyFill="1" applyBorder="1" applyAlignment="1" applyProtection="1">
      <alignment horizontal="left" vertical="center" shrinkToFit="1"/>
    </xf>
    <xf numFmtId="38" fontId="88" fillId="31" borderId="56" xfId="13" applyFont="1" applyFill="1" applyBorder="1" applyAlignment="1" applyProtection="1">
      <alignment horizontal="left" vertical="center" shrinkToFit="1"/>
    </xf>
    <xf numFmtId="38" fontId="88" fillId="31" borderId="95" xfId="13" applyFont="1" applyFill="1" applyBorder="1" applyAlignment="1" applyProtection="1">
      <alignment horizontal="left" vertical="center" shrinkToFit="1"/>
    </xf>
    <xf numFmtId="0" fontId="42" fillId="0" borderId="236" xfId="0" applyFont="1" applyFill="1" applyBorder="1" applyAlignment="1" applyProtection="1">
      <alignment horizontal="left" vertical="center" shrinkToFit="1"/>
    </xf>
    <xf numFmtId="0" fontId="42" fillId="0" borderId="100" xfId="0" applyFont="1" applyFill="1" applyBorder="1" applyAlignment="1" applyProtection="1">
      <alignment horizontal="left" vertical="center" shrinkToFit="1"/>
    </xf>
    <xf numFmtId="0" fontId="42" fillId="0" borderId="101" xfId="0" applyFont="1" applyFill="1" applyBorder="1" applyAlignment="1" applyProtection="1">
      <alignment horizontal="left" vertical="center" shrinkToFit="1"/>
    </xf>
    <xf numFmtId="38" fontId="0" fillId="8" borderId="29" xfId="13" applyFont="1" applyFill="1" applyBorder="1" applyAlignment="1" applyProtection="1">
      <alignment horizontal="center" vertical="center" wrapText="1"/>
    </xf>
    <xf numFmtId="38" fontId="0" fillId="8" borderId="20" xfId="13" applyFont="1" applyFill="1" applyBorder="1" applyAlignment="1" applyProtection="1">
      <alignment horizontal="center" vertical="center" wrapText="1"/>
    </xf>
    <xf numFmtId="38" fontId="0" fillId="8" borderId="86" xfId="13" applyFont="1" applyFill="1" applyBorder="1" applyAlignment="1" applyProtection="1">
      <alignment horizontal="center" vertical="center"/>
    </xf>
    <xf numFmtId="38" fontId="88" fillId="31" borderId="29" xfId="13" applyFont="1" applyFill="1" applyBorder="1" applyAlignment="1" applyProtection="1">
      <alignment horizontal="center" vertical="center"/>
    </xf>
    <xf numFmtId="38" fontId="88" fillId="31" borderId="9" xfId="13" applyFont="1" applyFill="1" applyBorder="1" applyAlignment="1" applyProtection="1">
      <alignment horizontal="center" vertical="center"/>
    </xf>
    <xf numFmtId="0" fontId="88" fillId="8" borderId="30" xfId="0" applyFont="1" applyFill="1" applyBorder="1" applyAlignment="1" applyProtection="1">
      <alignment horizontal="center" vertical="center" shrinkToFit="1"/>
    </xf>
    <xf numFmtId="0" fontId="88" fillId="8" borderId="56" xfId="0" applyFont="1" applyFill="1" applyBorder="1" applyAlignment="1" applyProtection="1">
      <alignment horizontal="center" vertical="center" shrinkToFit="1"/>
    </xf>
    <xf numFmtId="0" fontId="88" fillId="8" borderId="105" xfId="0" applyFont="1" applyFill="1" applyBorder="1" applyAlignment="1" applyProtection="1">
      <alignment horizontal="center" vertical="center" shrinkToFit="1"/>
    </xf>
    <xf numFmtId="0" fontId="0" fillId="8" borderId="20" xfId="0" applyFont="1" applyFill="1" applyBorder="1" applyAlignment="1" applyProtection="1">
      <alignment horizontal="left" vertical="center" wrapText="1"/>
    </xf>
    <xf numFmtId="0" fontId="88" fillId="0" borderId="20" xfId="0" applyFont="1" applyFill="1" applyBorder="1" applyAlignment="1" applyProtection="1">
      <alignment horizontal="right" vertical="center" shrinkToFit="1"/>
    </xf>
    <xf numFmtId="0" fontId="88" fillId="0" borderId="29" xfId="0" applyFont="1" applyFill="1" applyBorder="1" applyAlignment="1" applyProtection="1">
      <alignment horizontal="left" vertical="center" shrinkToFit="1"/>
    </xf>
    <xf numFmtId="0" fontId="88" fillId="8" borderId="86" xfId="0" applyFont="1" applyFill="1" applyBorder="1" applyAlignment="1" applyProtection="1">
      <alignment horizontal="center" vertical="center" shrinkToFit="1"/>
    </xf>
    <xf numFmtId="0" fontId="88" fillId="0" borderId="90" xfId="0" applyFont="1" applyFill="1" applyBorder="1" applyAlignment="1" applyProtection="1">
      <alignment horizontal="right" vertical="center" shrinkToFit="1"/>
    </xf>
    <xf numFmtId="0" fontId="88" fillId="0" borderId="106" xfId="0" applyFont="1" applyFill="1" applyBorder="1" applyAlignment="1" applyProtection="1">
      <alignment horizontal="right" vertical="center" shrinkToFit="1"/>
    </xf>
    <xf numFmtId="49" fontId="0" fillId="8" borderId="6" xfId="0" applyNumberFormat="1" applyFont="1" applyFill="1" applyBorder="1" applyAlignment="1" applyProtection="1">
      <alignment horizontal="center" vertical="center" shrinkToFit="1"/>
    </xf>
    <xf numFmtId="49" fontId="0" fillId="8" borderId="12" xfId="0" applyNumberFormat="1" applyFont="1" applyFill="1" applyBorder="1" applyAlignment="1" applyProtection="1">
      <alignment horizontal="center" vertical="center" shrinkToFit="1"/>
    </xf>
    <xf numFmtId="49" fontId="0" fillId="8" borderId="11" xfId="0" applyNumberFormat="1" applyFont="1" applyFill="1" applyBorder="1" applyAlignment="1" applyProtection="1">
      <alignment horizontal="center" vertical="center" shrinkToFit="1"/>
    </xf>
    <xf numFmtId="0" fontId="0" fillId="8" borderId="18" xfId="0" applyFont="1" applyFill="1" applyBorder="1" applyAlignment="1" applyProtection="1">
      <alignment horizontal="center" vertical="center" wrapText="1" shrinkToFit="1"/>
    </xf>
    <xf numFmtId="0" fontId="0" fillId="8" borderId="15" xfId="0" applyFont="1" applyFill="1" applyBorder="1" applyAlignment="1" applyProtection="1">
      <alignment horizontal="center" vertical="center" wrapText="1" shrinkToFit="1"/>
    </xf>
    <xf numFmtId="0" fontId="0" fillId="8" borderId="22" xfId="0" applyFont="1" applyFill="1" applyBorder="1" applyAlignment="1" applyProtection="1">
      <alignment horizontal="center" vertical="center" wrapText="1" shrinkToFit="1"/>
    </xf>
    <xf numFmtId="0" fontId="88" fillId="8" borderId="173" xfId="0" applyFont="1" applyFill="1" applyBorder="1" applyAlignment="1" applyProtection="1">
      <alignment horizontal="left" vertical="center" shrinkToFit="1"/>
    </xf>
    <xf numFmtId="0" fontId="88" fillId="8" borderId="27" xfId="0" applyFont="1" applyFill="1" applyBorder="1" applyAlignment="1" applyProtection="1">
      <alignment horizontal="left" vertical="center" shrinkToFit="1"/>
    </xf>
    <xf numFmtId="38" fontId="88" fillId="31" borderId="20" xfId="13" applyFont="1" applyFill="1" applyBorder="1" applyAlignment="1" applyProtection="1">
      <alignment horizontal="left" vertical="center" shrinkToFit="1"/>
    </xf>
    <xf numFmtId="38" fontId="88" fillId="31" borderId="9" xfId="13" applyFont="1" applyFill="1" applyBorder="1" applyAlignment="1" applyProtection="1">
      <alignment horizontal="left" vertical="center" shrinkToFit="1"/>
    </xf>
    <xf numFmtId="38" fontId="88" fillId="31" borderId="236" xfId="13" applyFont="1" applyFill="1" applyBorder="1" applyAlignment="1" applyProtection="1">
      <alignment horizontal="left" vertical="center" shrinkToFit="1"/>
    </xf>
    <xf numFmtId="38" fontId="88" fillId="31" borderId="100" xfId="13" applyFont="1" applyFill="1" applyBorder="1" applyAlignment="1" applyProtection="1">
      <alignment horizontal="left" vertical="center" shrinkToFit="1"/>
    </xf>
    <xf numFmtId="38" fontId="88" fillId="31" borderId="101" xfId="13" applyFont="1" applyFill="1" applyBorder="1" applyAlignment="1" applyProtection="1">
      <alignment horizontal="left" vertical="center" shrinkToFit="1"/>
    </xf>
    <xf numFmtId="0" fontId="88" fillId="31" borderId="236" xfId="0" applyFont="1" applyFill="1" applyBorder="1" applyAlignment="1" applyProtection="1">
      <alignment horizontal="left" vertical="center" shrinkToFit="1"/>
    </xf>
    <xf numFmtId="0" fontId="88" fillId="31" borderId="100" xfId="0" applyFont="1" applyFill="1" applyBorder="1" applyAlignment="1" applyProtection="1">
      <alignment horizontal="left" vertical="center" shrinkToFit="1"/>
    </xf>
    <xf numFmtId="0" fontId="88" fillId="31" borderId="101" xfId="0" applyFont="1" applyFill="1" applyBorder="1" applyAlignment="1" applyProtection="1">
      <alignment horizontal="left" vertical="center" shrinkToFit="1"/>
    </xf>
    <xf numFmtId="0" fontId="164" fillId="0" borderId="0" xfId="68" applyFont="1" applyAlignment="1" applyProtection="1">
      <alignment horizontal="center" vertical="center"/>
    </xf>
    <xf numFmtId="0" fontId="164" fillId="0" borderId="36" xfId="68" applyFont="1" applyBorder="1" applyAlignment="1" applyProtection="1">
      <alignment horizontal="center" vertical="center"/>
    </xf>
    <xf numFmtId="0" fontId="88" fillId="8" borderId="20" xfId="0" applyFont="1" applyFill="1" applyBorder="1" applyAlignment="1" applyProtection="1">
      <alignment horizontal="left" vertical="center" shrinkToFit="1"/>
    </xf>
    <xf numFmtId="0" fontId="88" fillId="8" borderId="9" xfId="0" applyFont="1" applyFill="1" applyBorder="1" applyAlignment="1" applyProtection="1">
      <alignment horizontal="left" vertical="center" shrinkToFit="1"/>
    </xf>
    <xf numFmtId="38" fontId="0" fillId="8" borderId="20" xfId="13" applyFont="1" applyFill="1" applyBorder="1" applyAlignment="1" applyProtection="1">
      <alignment horizontal="left" vertical="center" wrapText="1"/>
    </xf>
    <xf numFmtId="38" fontId="88" fillId="31" borderId="29" xfId="13" applyFont="1" applyFill="1" applyBorder="1" applyAlignment="1" applyProtection="1">
      <alignment horizontal="left" vertical="center" shrinkToFit="1"/>
    </xf>
    <xf numFmtId="0" fontId="0" fillId="8" borderId="86" xfId="0" applyFont="1" applyFill="1" applyBorder="1" applyAlignment="1" applyProtection="1">
      <alignment horizontal="center" vertical="center" shrinkToFit="1"/>
    </xf>
    <xf numFmtId="0" fontId="0" fillId="8" borderId="85" xfId="0" applyFont="1" applyFill="1" applyBorder="1" applyAlignment="1" applyProtection="1">
      <alignment horizontal="center" vertical="center" shrinkToFit="1"/>
    </xf>
    <xf numFmtId="0" fontId="163" fillId="0" borderId="0" xfId="68" applyFont="1" applyAlignment="1" applyProtection="1">
      <alignment horizontal="center" vertical="center"/>
    </xf>
    <xf numFmtId="0" fontId="163" fillId="0" borderId="36" xfId="68" applyFont="1" applyBorder="1" applyAlignment="1" applyProtection="1">
      <alignment horizontal="center" vertical="center"/>
    </xf>
    <xf numFmtId="0" fontId="15" fillId="3" borderId="7" xfId="66" applyFont="1" applyFill="1" applyBorder="1" applyAlignment="1" applyProtection="1">
      <alignment horizontal="center" vertical="center"/>
    </xf>
    <xf numFmtId="0" fontId="19" fillId="31" borderId="29" xfId="66" applyNumberFormat="1" applyFont="1" applyFill="1" applyBorder="1" applyAlignment="1" applyProtection="1">
      <alignment horizontal="left" vertical="center"/>
    </xf>
    <xf numFmtId="0" fontId="19" fillId="31" borderId="20" xfId="66" applyNumberFormat="1" applyFont="1" applyFill="1" applyBorder="1" applyAlignment="1" applyProtection="1">
      <alignment horizontal="left" vertical="center"/>
    </xf>
    <xf numFmtId="0" fontId="19" fillId="31" borderId="9" xfId="66" applyNumberFormat="1" applyFont="1" applyFill="1" applyBorder="1" applyAlignment="1" applyProtection="1">
      <alignment horizontal="left" vertical="center"/>
    </xf>
    <xf numFmtId="0" fontId="15" fillId="3" borderId="29" xfId="66" applyFont="1" applyFill="1" applyBorder="1" applyAlignment="1" applyProtection="1">
      <alignment horizontal="center" vertical="center"/>
    </xf>
    <xf numFmtId="0" fontId="19" fillId="31" borderId="29" xfId="66" applyFont="1" applyFill="1" applyBorder="1" applyAlignment="1" applyProtection="1">
      <alignment horizontal="left" vertical="center"/>
    </xf>
    <xf numFmtId="0" fontId="19" fillId="31" borderId="20" xfId="66" applyFont="1" applyFill="1" applyBorder="1" applyAlignment="1" applyProtection="1">
      <alignment horizontal="left" vertical="center"/>
    </xf>
    <xf numFmtId="0" fontId="19" fillId="31" borderId="9" xfId="66" applyFont="1" applyFill="1" applyBorder="1" applyAlignment="1" applyProtection="1">
      <alignment horizontal="left" vertical="center"/>
    </xf>
    <xf numFmtId="0" fontId="34" fillId="8" borderId="7" xfId="0" applyFont="1" applyFill="1" applyBorder="1" applyAlignment="1" applyProtection="1">
      <alignment horizontal="center" vertical="center"/>
    </xf>
    <xf numFmtId="176" fontId="71" fillId="0" borderId="91" xfId="13" applyNumberFormat="1" applyFont="1" applyFill="1" applyBorder="1" applyAlignment="1" applyProtection="1">
      <alignment horizontal="right" vertical="center"/>
    </xf>
    <xf numFmtId="176" fontId="71" fillId="0" borderId="7" xfId="13" applyNumberFormat="1" applyFont="1" applyFill="1" applyBorder="1" applyAlignment="1" applyProtection="1">
      <alignment horizontal="right" vertical="center"/>
    </xf>
    <xf numFmtId="0" fontId="34" fillId="8" borderId="10" xfId="0" applyFont="1" applyFill="1" applyBorder="1" applyAlignment="1" applyProtection="1">
      <alignment horizontal="center" vertical="center"/>
    </xf>
    <xf numFmtId="176" fontId="71" fillId="0" borderId="10" xfId="13" applyNumberFormat="1" applyFont="1" applyFill="1" applyBorder="1" applyAlignment="1" applyProtection="1">
      <alignment horizontal="right" vertical="center"/>
    </xf>
    <xf numFmtId="38" fontId="71" fillId="0" borderId="10" xfId="13" applyFont="1" applyFill="1" applyBorder="1" applyAlignment="1" applyProtection="1">
      <alignment horizontal="right" vertical="center"/>
    </xf>
    <xf numFmtId="0" fontId="34" fillId="8" borderId="7" xfId="0" applyFont="1" applyFill="1" applyBorder="1" applyAlignment="1" applyProtection="1">
      <alignment horizontal="center" vertical="center" wrapText="1"/>
    </xf>
    <xf numFmtId="38" fontId="71" fillId="0" borderId="92" xfId="13" applyFont="1" applyFill="1" applyBorder="1" applyAlignment="1" applyProtection="1">
      <alignment horizontal="right" vertical="center"/>
    </xf>
    <xf numFmtId="38" fontId="71" fillId="0" borderId="93" xfId="13" applyFont="1" applyFill="1" applyBorder="1" applyAlignment="1" applyProtection="1">
      <alignment horizontal="right" vertical="center"/>
    </xf>
    <xf numFmtId="38" fontId="71" fillId="0" borderId="94" xfId="13" applyFont="1" applyFill="1" applyBorder="1" applyAlignment="1" applyProtection="1">
      <alignment horizontal="right" vertical="center"/>
    </xf>
    <xf numFmtId="38" fontId="71" fillId="0" borderId="7" xfId="13" applyFont="1" applyFill="1" applyBorder="1" applyAlignment="1" applyProtection="1">
      <alignment horizontal="right" vertical="center"/>
    </xf>
    <xf numFmtId="0" fontId="34" fillId="8" borderId="18" xfId="0" applyFont="1" applyFill="1" applyBorder="1" applyAlignment="1" applyProtection="1">
      <alignment horizontal="center" vertical="center" wrapText="1"/>
    </xf>
    <xf numFmtId="0" fontId="34" fillId="8" borderId="19" xfId="0" applyFont="1" applyFill="1" applyBorder="1" applyAlignment="1" applyProtection="1">
      <alignment horizontal="center" vertical="center" wrapText="1"/>
    </xf>
    <xf numFmtId="0" fontId="34" fillId="8" borderId="6" xfId="0" applyFont="1" applyFill="1" applyBorder="1" applyAlignment="1" applyProtection="1">
      <alignment horizontal="center" vertical="center" wrapText="1"/>
    </xf>
    <xf numFmtId="38" fontId="71" fillId="0" borderId="18" xfId="13" applyFont="1" applyFill="1" applyBorder="1" applyAlignment="1" applyProtection="1">
      <alignment horizontal="right" vertical="center"/>
    </xf>
    <xf numFmtId="38" fontId="71" fillId="0" borderId="19" xfId="13" applyFont="1" applyFill="1" applyBorder="1" applyAlignment="1" applyProtection="1">
      <alignment horizontal="right" vertical="center"/>
    </xf>
    <xf numFmtId="38" fontId="71" fillId="0" borderId="6" xfId="13" applyFont="1" applyFill="1" applyBorder="1" applyAlignment="1" applyProtection="1">
      <alignment horizontal="right" vertical="center"/>
    </xf>
    <xf numFmtId="10" fontId="71" fillId="0" borderId="20" xfId="0" applyNumberFormat="1" applyFont="1" applyFill="1" applyBorder="1" applyAlignment="1" applyProtection="1">
      <alignment horizontal="center" vertical="center"/>
    </xf>
    <xf numFmtId="10" fontId="71" fillId="0" borderId="9" xfId="0" applyNumberFormat="1" applyFont="1" applyFill="1" applyBorder="1" applyAlignment="1" applyProtection="1">
      <alignment horizontal="center" vertical="center"/>
    </xf>
    <xf numFmtId="0" fontId="34" fillId="8" borderId="29" xfId="0" applyFont="1" applyFill="1" applyBorder="1" applyAlignment="1" applyProtection="1">
      <alignment vertical="center" shrinkToFit="1"/>
    </xf>
    <xf numFmtId="0" fontId="34" fillId="8" borderId="20" xfId="0" applyFont="1" applyFill="1" applyBorder="1" applyAlignment="1" applyProtection="1">
      <alignment vertical="center" shrinkToFit="1"/>
    </xf>
    <xf numFmtId="0" fontId="34" fillId="8" borderId="9" xfId="0" applyFont="1" applyFill="1" applyBorder="1" applyAlignment="1" applyProtection="1">
      <alignment vertical="center" shrinkToFit="1"/>
    </xf>
    <xf numFmtId="0" fontId="16" fillId="8" borderId="7" xfId="0" applyFont="1" applyFill="1" applyBorder="1" applyAlignment="1" applyProtection="1">
      <alignment horizontal="center" vertical="center"/>
    </xf>
    <xf numFmtId="177" fontId="89" fillId="0" borderId="29" xfId="13" applyNumberFormat="1" applyFont="1" applyFill="1" applyBorder="1" applyAlignment="1" applyProtection="1">
      <alignment horizontal="right" vertical="center" shrinkToFit="1"/>
      <protection locked="0"/>
    </xf>
    <xf numFmtId="177" fontId="89" fillId="0" borderId="20" xfId="13" applyNumberFormat="1" applyFont="1" applyFill="1" applyBorder="1" applyAlignment="1" applyProtection="1">
      <alignment horizontal="right" vertical="center" shrinkToFit="1"/>
      <protection locked="0"/>
    </xf>
    <xf numFmtId="177" fontId="89" fillId="0" borderId="9" xfId="13" applyNumberFormat="1" applyFont="1" applyFill="1" applyBorder="1" applyAlignment="1" applyProtection="1">
      <alignment horizontal="right" vertical="center" shrinkToFit="1"/>
      <protection locked="0"/>
    </xf>
    <xf numFmtId="10" fontId="71" fillId="0" borderId="7" xfId="0" applyNumberFormat="1" applyFont="1" applyFill="1" applyBorder="1" applyAlignment="1" applyProtection="1">
      <alignment horizontal="center" vertical="center"/>
    </xf>
    <xf numFmtId="0" fontId="92" fillId="0" borderId="15" xfId="0" applyFont="1" applyFill="1" applyBorder="1" applyAlignment="1" applyProtection="1">
      <alignment vertical="center"/>
    </xf>
    <xf numFmtId="0" fontId="92" fillId="0" borderId="0" xfId="0" applyFont="1" applyFill="1" applyBorder="1" applyAlignment="1" applyProtection="1">
      <alignment vertical="center"/>
    </xf>
    <xf numFmtId="0" fontId="16" fillId="8" borderId="18" xfId="0" applyFont="1" applyFill="1" applyBorder="1" applyAlignment="1" applyProtection="1">
      <alignment horizontal="center" vertical="center"/>
    </xf>
    <xf numFmtId="0" fontId="16" fillId="8" borderId="19" xfId="0" applyFont="1" applyFill="1" applyBorder="1" applyAlignment="1" applyProtection="1">
      <alignment horizontal="center" vertical="center"/>
    </xf>
    <xf numFmtId="0" fontId="16" fillId="8" borderId="6" xfId="0" applyFont="1" applyFill="1" applyBorder="1" applyAlignment="1" applyProtection="1">
      <alignment horizontal="center" vertical="center"/>
    </xf>
    <xf numFmtId="0" fontId="16" fillId="8" borderId="7" xfId="0" applyFont="1" applyFill="1" applyBorder="1" applyAlignment="1" applyProtection="1">
      <alignment horizontal="center" vertical="center" wrapText="1"/>
    </xf>
    <xf numFmtId="176" fontId="71" fillId="0" borderId="22" xfId="13" applyNumberFormat="1" applyFont="1" applyFill="1" applyBorder="1" applyAlignment="1" applyProtection="1">
      <alignment horizontal="right" vertical="center" wrapText="1"/>
    </xf>
    <xf numFmtId="176" fontId="71" fillId="0" borderId="36" xfId="13" applyNumberFormat="1" applyFont="1" applyFill="1" applyBorder="1" applyAlignment="1" applyProtection="1">
      <alignment horizontal="right" vertical="center" wrapText="1"/>
    </xf>
    <xf numFmtId="176" fontId="71" fillId="0" borderId="11" xfId="13" applyNumberFormat="1" applyFont="1" applyFill="1" applyBorder="1" applyAlignment="1" applyProtection="1">
      <alignment horizontal="right" vertical="center" wrapText="1"/>
    </xf>
    <xf numFmtId="176" fontId="71" fillId="0" borderId="18" xfId="13" applyNumberFormat="1" applyFont="1" applyFill="1" applyBorder="1" applyAlignment="1" applyProtection="1">
      <alignment horizontal="right" vertical="center" wrapText="1"/>
    </xf>
    <xf numFmtId="176" fontId="71" fillId="0" borderId="19" xfId="13" applyNumberFormat="1" applyFont="1" applyFill="1" applyBorder="1" applyAlignment="1" applyProtection="1">
      <alignment horizontal="right" vertical="center" wrapText="1"/>
    </xf>
    <xf numFmtId="176" fontId="71" fillId="0" borderId="6" xfId="13" applyNumberFormat="1" applyFont="1" applyFill="1" applyBorder="1" applyAlignment="1" applyProtection="1">
      <alignment horizontal="right" vertical="center" wrapText="1"/>
    </xf>
    <xf numFmtId="176" fontId="71" fillId="0" borderId="7" xfId="13" applyNumberFormat="1" applyFont="1" applyFill="1" applyBorder="1" applyAlignment="1" applyProtection="1">
      <alignment horizontal="right" vertical="center" wrapText="1"/>
    </xf>
    <xf numFmtId="176" fontId="71" fillId="0" borderId="92" xfId="13" applyNumberFormat="1" applyFont="1" applyFill="1" applyBorder="1" applyAlignment="1" applyProtection="1">
      <alignment horizontal="right" vertical="center" wrapText="1"/>
    </xf>
    <xf numFmtId="176" fontId="71" fillId="0" borderId="93" xfId="13" applyNumberFormat="1" applyFont="1" applyFill="1" applyBorder="1" applyAlignment="1" applyProtection="1">
      <alignment horizontal="right" vertical="center" wrapText="1"/>
    </xf>
    <xf numFmtId="176" fontId="71" fillId="0" borderId="94" xfId="13" applyNumberFormat="1" applyFont="1" applyFill="1" applyBorder="1" applyAlignment="1" applyProtection="1">
      <alignment horizontal="right" vertical="center" wrapText="1"/>
    </xf>
    <xf numFmtId="0" fontId="21" fillId="0" borderId="54" xfId="0" applyFont="1" applyBorder="1" applyAlignment="1">
      <alignment horizontal="left" vertical="center"/>
    </xf>
    <xf numFmtId="0" fontId="15" fillId="0" borderId="58" xfId="0" applyFont="1" applyBorder="1" applyAlignment="1">
      <alignment horizontal="center" vertical="center" wrapText="1" shrinkToFit="1"/>
    </xf>
    <xf numFmtId="0" fontId="15" fillId="0" borderId="31" xfId="0" applyFont="1" applyBorder="1" applyAlignment="1">
      <alignment horizontal="center" vertical="center" shrinkToFit="1"/>
    </xf>
    <xf numFmtId="0" fontId="15" fillId="0" borderId="51" xfId="0" applyFont="1" applyBorder="1" applyAlignment="1">
      <alignment horizontal="center" vertical="center" shrinkToFit="1"/>
    </xf>
    <xf numFmtId="5" fontId="15" fillId="0" borderId="55" xfId="0" applyNumberFormat="1" applyFont="1" applyBorder="1" applyAlignment="1">
      <alignment horizontal="center" vertical="center"/>
    </xf>
    <xf numFmtId="5" fontId="15" fillId="0" borderId="16" xfId="0" applyNumberFormat="1" applyFont="1" applyBorder="1" applyAlignment="1">
      <alignment horizontal="center" vertical="center"/>
    </xf>
    <xf numFmtId="5" fontId="15" fillId="0" borderId="45" xfId="0" applyNumberFormat="1" applyFont="1" applyBorder="1" applyAlignment="1">
      <alignment horizontal="center" vertical="center"/>
    </xf>
    <xf numFmtId="176" fontId="15" fillId="0" borderId="38" xfId="0" applyNumberFormat="1" applyFont="1" applyBorder="1" applyAlignment="1">
      <alignment horizontal="center" vertical="center" shrinkToFit="1"/>
    </xf>
    <xf numFmtId="176" fontId="15" fillId="0" borderId="34" xfId="0" applyNumberFormat="1" applyFont="1" applyBorder="1" applyAlignment="1">
      <alignment horizontal="center" vertical="center" shrinkToFit="1"/>
    </xf>
    <xf numFmtId="176" fontId="15" fillId="0" borderId="55" xfId="0" applyNumberFormat="1" applyFont="1" applyBorder="1" applyAlignment="1">
      <alignment horizontal="center" vertical="center" shrinkToFit="1"/>
    </xf>
    <xf numFmtId="176" fontId="15" fillId="0" borderId="9" xfId="0" applyNumberFormat="1" applyFont="1" applyBorder="1" applyAlignment="1">
      <alignment horizontal="center" vertical="center" shrinkToFit="1"/>
    </xf>
    <xf numFmtId="176" fontId="15" fillId="0" borderId="43" xfId="0" applyNumberFormat="1" applyFont="1" applyBorder="1" applyAlignment="1">
      <alignment horizontal="center" vertical="center" shrinkToFit="1"/>
    </xf>
    <xf numFmtId="176" fontId="15" fillId="4" borderId="7" xfId="0" applyNumberFormat="1" applyFont="1" applyFill="1" applyBorder="1" applyAlignment="1">
      <alignment horizontal="center" vertical="center" shrinkToFit="1"/>
    </xf>
    <xf numFmtId="176" fontId="15" fillId="5" borderId="7" xfId="0" applyNumberFormat="1" applyFont="1" applyFill="1" applyBorder="1" applyAlignment="1">
      <alignment horizontal="center" vertical="center" shrinkToFit="1"/>
    </xf>
    <xf numFmtId="176" fontId="15" fillId="0" borderId="7" xfId="0" applyNumberFormat="1" applyFont="1" applyBorder="1" applyAlignment="1">
      <alignment horizontal="center" vertical="center" shrinkToFit="1"/>
    </xf>
    <xf numFmtId="176" fontId="15" fillId="0" borderId="16" xfId="0" applyNumberFormat="1" applyFont="1" applyBorder="1" applyAlignment="1">
      <alignment horizontal="center" vertical="center" shrinkToFit="1"/>
    </xf>
    <xf numFmtId="49" fontId="17" fillId="0" borderId="0" xfId="0" applyNumberFormat="1" applyFont="1" applyFill="1" applyAlignment="1" applyProtection="1">
      <alignment horizontal="center" vertical="center"/>
    </xf>
    <xf numFmtId="0" fontId="38" fillId="0" borderId="29" xfId="0" applyFont="1" applyFill="1" applyBorder="1" applyAlignment="1" applyProtection="1">
      <alignment horizontal="center" vertical="center"/>
    </xf>
    <xf numFmtId="0" fontId="38" fillId="0" borderId="20" xfId="0" applyFont="1" applyFill="1" applyBorder="1" applyAlignment="1" applyProtection="1">
      <alignment horizontal="center" vertical="center"/>
    </xf>
    <xf numFmtId="49" fontId="56" fillId="0" borderId="18" xfId="0" applyNumberFormat="1" applyFont="1" applyFill="1" applyBorder="1" applyAlignment="1" applyProtection="1">
      <alignment horizontal="center" vertical="center"/>
      <protection locked="0"/>
    </xf>
    <xf numFmtId="49" fontId="56" fillId="0" borderId="19" xfId="0" applyNumberFormat="1" applyFont="1" applyFill="1" applyBorder="1" applyAlignment="1" applyProtection="1">
      <alignment horizontal="center" vertical="center"/>
      <protection locked="0"/>
    </xf>
    <xf numFmtId="0" fontId="36" fillId="3" borderId="20" xfId="0" applyFont="1" applyFill="1" applyBorder="1" applyAlignment="1" applyProtection="1">
      <alignment horizontal="left" vertical="center"/>
      <protection locked="0"/>
    </xf>
    <xf numFmtId="0" fontId="36" fillId="3" borderId="9"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xf>
    <xf numFmtId="0" fontId="16" fillId="0" borderId="0" xfId="0" applyNumberFormat="1" applyFont="1" applyFill="1" applyAlignment="1" applyProtection="1">
      <alignment horizontal="left" vertical="center"/>
      <protection locked="0"/>
    </xf>
    <xf numFmtId="49" fontId="16" fillId="0" borderId="0" xfId="0" applyNumberFormat="1" applyFont="1" applyFill="1" applyAlignment="1" applyProtection="1">
      <alignment horizontal="center" vertical="center"/>
    </xf>
    <xf numFmtId="0" fontId="16" fillId="0" borderId="0" xfId="0" applyFont="1" applyFill="1" applyAlignment="1" applyProtection="1">
      <alignment horizontal="left" vertical="center" wrapText="1"/>
      <protection locked="0"/>
    </xf>
    <xf numFmtId="0" fontId="16" fillId="0" borderId="0" xfId="0" applyFont="1" applyFill="1" applyAlignment="1" applyProtection="1">
      <alignment horizontal="left" vertical="center"/>
      <protection locked="0"/>
    </xf>
    <xf numFmtId="0" fontId="16" fillId="0" borderId="0" xfId="0" applyFont="1" applyFill="1" applyAlignment="1" applyProtection="1">
      <alignment horizontal="distributed" vertical="distributed"/>
    </xf>
    <xf numFmtId="0" fontId="16" fillId="0" borderId="0" xfId="0" applyFont="1" applyFill="1" applyAlignment="1" applyProtection="1">
      <alignment horizontal="left" vertical="center"/>
    </xf>
    <xf numFmtId="0" fontId="16" fillId="0" borderId="0" xfId="0" applyFont="1" applyFill="1" applyAlignment="1" applyProtection="1">
      <alignment horizontal="left" vertical="center" wrapText="1"/>
    </xf>
    <xf numFmtId="0" fontId="16" fillId="0" borderId="0" xfId="0" applyFont="1" applyFill="1" applyAlignment="1" applyProtection="1">
      <alignment horizontal="center" vertical="center"/>
    </xf>
    <xf numFmtId="0" fontId="61" fillId="0" borderId="0" xfId="0" applyFont="1" applyFill="1" applyAlignment="1" applyProtection="1">
      <alignment horizontal="center" vertical="center"/>
    </xf>
    <xf numFmtId="0" fontId="61" fillId="0" borderId="0" xfId="0" applyFont="1" applyAlignment="1" applyProtection="1">
      <alignment horizontal="center" vertical="center"/>
    </xf>
    <xf numFmtId="0" fontId="16" fillId="0" borderId="0" xfId="0" applyFont="1" applyFill="1" applyAlignment="1" applyProtection="1">
      <alignment horizontal="left" vertical="top" wrapText="1"/>
    </xf>
    <xf numFmtId="0" fontId="16" fillId="0" borderId="0" xfId="0" applyFont="1" applyAlignment="1" applyProtection="1">
      <alignment horizontal="left" vertical="top" wrapText="1"/>
    </xf>
    <xf numFmtId="0" fontId="16" fillId="0" borderId="0" xfId="0" applyFont="1" applyAlignment="1" applyProtection="1">
      <alignment horizontal="left" vertical="center" wrapText="1"/>
    </xf>
  </cellXfs>
  <cellStyles count="143">
    <cellStyle name="パーセント" xfId="69" builtinId="5"/>
    <cellStyle name="パーセント 2" xfId="1"/>
    <cellStyle name="パーセント 2 2" xfId="53"/>
    <cellStyle name="パーセント 2 3" xfId="103"/>
    <cellStyle name="パーセント 3" xfId="20"/>
    <cellStyle name="パーセント 3 2" xfId="38"/>
    <cellStyle name="パーセント 3 2 2" xfId="83"/>
    <cellStyle name="パーセント 3 2 3" xfId="105"/>
    <cellStyle name="パーセント 3 3" xfId="70"/>
    <cellStyle name="パーセント 3 4" xfId="104"/>
    <cellStyle name="パーセント 4" xfId="28"/>
    <cellStyle name="パーセント 5" xfId="54"/>
    <cellStyle name="パーセント 6" xfId="55"/>
    <cellStyle name="ハイパーリンク" xfId="2" builtinId="8"/>
    <cellStyle name="ハイパーリンク 2" xfId="3"/>
    <cellStyle name="桁区切り" xfId="13" builtinId="6"/>
    <cellStyle name="桁区切り 2" xfId="4"/>
    <cellStyle name="桁区切り 3" xfId="24"/>
    <cellStyle name="桁区切り 3 2" xfId="41"/>
    <cellStyle name="桁区切り 3 2 2" xfId="86"/>
    <cellStyle name="桁区切り 3 2 3" xfId="107"/>
    <cellStyle name="桁区切り 3 3" xfId="73"/>
    <cellStyle name="桁区切り 3 4" xfId="106"/>
    <cellStyle name="桁区切り 4" xfId="26"/>
    <cellStyle name="桁区切り 4 2" xfId="32"/>
    <cellStyle name="桁区切り 4 2 2" xfId="43"/>
    <cellStyle name="桁区切り 4 2 2 2" xfId="88"/>
    <cellStyle name="桁区切り 4 2 2 3" xfId="110"/>
    <cellStyle name="桁区切り 4 2 3" xfId="77"/>
    <cellStyle name="桁区切り 4 2 4" xfId="109"/>
    <cellStyle name="桁区切り 4 3" xfId="34"/>
    <cellStyle name="桁区切り 4 3 2" xfId="44"/>
    <cellStyle name="桁区切り 4 3 2 2" xfId="89"/>
    <cellStyle name="桁区切り 4 3 2 3" xfId="112"/>
    <cellStyle name="桁区切り 4 3 3" xfId="79"/>
    <cellStyle name="桁区切り 4 3 4" xfId="111"/>
    <cellStyle name="桁区切り 4 4" xfId="37"/>
    <cellStyle name="桁区切り 4 4 2" xfId="45"/>
    <cellStyle name="桁区切り 4 4 2 2" xfId="90"/>
    <cellStyle name="桁区切り 4 4 2 3" xfId="114"/>
    <cellStyle name="桁区切り 4 4 3" xfId="82"/>
    <cellStyle name="桁区切り 4 4 4" xfId="113"/>
    <cellStyle name="桁区切り 4 5" xfId="42"/>
    <cellStyle name="桁区切り 4 5 2" xfId="87"/>
    <cellStyle name="桁区切り 4 5 3" xfId="115"/>
    <cellStyle name="桁区切り 4 6" xfId="56"/>
    <cellStyle name="桁区切り 4 7" xfId="75"/>
    <cellStyle name="桁区切り 4 8" xfId="108"/>
    <cellStyle name="桁区切り 5" xfId="57"/>
    <cellStyle name="桁区切り 6" xfId="58"/>
    <cellStyle name="標準" xfId="0" builtinId="0"/>
    <cellStyle name="標準 10" xfId="27"/>
    <cellStyle name="標準 11" xfId="59"/>
    <cellStyle name="標準 11 2" xfId="65"/>
    <cellStyle name="標準 11 3" xfId="116"/>
    <cellStyle name="標準 12" xfId="60"/>
    <cellStyle name="標準 12 2" xfId="118"/>
    <cellStyle name="標準 12 3" xfId="117"/>
    <cellStyle name="標準 13" xfId="61"/>
    <cellStyle name="標準 14" xfId="63"/>
    <cellStyle name="標準 14 2" xfId="67"/>
    <cellStyle name="標準 14 2 2" xfId="100"/>
    <cellStyle name="標準 14 2 3" xfId="120"/>
    <cellStyle name="標準 14 3" xfId="98"/>
    <cellStyle name="標準 14 4" xfId="119"/>
    <cellStyle name="標準 2" xfId="5"/>
    <cellStyle name="標準 2 2" xfId="6"/>
    <cellStyle name="標準 2 2 2" xfId="7"/>
    <cellStyle name="標準 2 2_★H25補正 ＺＥＢ 様式及び作成要領 記入例(2)　（書類関係②）システム提案概要" xfId="14"/>
    <cellStyle name="標準 2 3" xfId="8"/>
    <cellStyle name="標準 2 3 2" xfId="9"/>
    <cellStyle name="標準 2 3_★H25補正 ＺＥＢ 様式及び作成要領 記入例(2)　（書類関係②）システム提案概要" xfId="15"/>
    <cellStyle name="標準 2 4" xfId="10"/>
    <cellStyle name="標準 2 5" xfId="21"/>
    <cellStyle name="標準 2 5 2" xfId="122"/>
    <cellStyle name="標準 2 6" xfId="121"/>
    <cellStyle name="標準 2_★H25補正 ＺＥＢ 様式及び作成要領 記入例(2)　（書類関係②）システム提案概要" xfId="16"/>
    <cellStyle name="標準 3" xfId="11"/>
    <cellStyle name="標準 4" xfId="12"/>
    <cellStyle name="標準 4 2" xfId="17"/>
    <cellStyle name="標準 4 3" xfId="19"/>
    <cellStyle name="標準 4 4" xfId="102"/>
    <cellStyle name="標準 4_★H25補正 ＺＥＢ 様式及び作成要領 記入例(2)　（書類関係②）システム提案概要" xfId="18"/>
    <cellStyle name="標準 5" xfId="22"/>
    <cellStyle name="標準 5 2" xfId="52"/>
    <cellStyle name="標準 5 2 2" xfId="97"/>
    <cellStyle name="標準 5 2 3" xfId="124"/>
    <cellStyle name="標準 5 3" xfId="39"/>
    <cellStyle name="標準 5 3 2" xfId="84"/>
    <cellStyle name="標準 5 3 3" xfId="125"/>
    <cellStyle name="標準 5 4" xfId="64"/>
    <cellStyle name="標準 5 4 2" xfId="99"/>
    <cellStyle name="標準 5 4 3" xfId="126"/>
    <cellStyle name="標準 5 5" xfId="68"/>
    <cellStyle name="標準 5 5 2" xfId="101"/>
    <cellStyle name="標準 5 5 2 2" xfId="128"/>
    <cellStyle name="標準 5 5 3" xfId="129"/>
    <cellStyle name="標準 5 5 4" xfId="127"/>
    <cellStyle name="標準 5 6" xfId="71"/>
    <cellStyle name="標準 5 7" xfId="123"/>
    <cellStyle name="標準 6" xfId="23"/>
    <cellStyle name="標準 6 2" xfId="51"/>
    <cellStyle name="標準 6 2 2" xfId="96"/>
    <cellStyle name="標準 6 2 3" xfId="131"/>
    <cellStyle name="標準 6 3" xfId="40"/>
    <cellStyle name="標準 6 3 2" xfId="85"/>
    <cellStyle name="標準 6 3 3" xfId="132"/>
    <cellStyle name="標準 6 4" xfId="72"/>
    <cellStyle name="標準 6 5" xfId="130"/>
    <cellStyle name="標準 7" xfId="25"/>
    <cellStyle name="標準 7 2" xfId="31"/>
    <cellStyle name="標準 7 2 2" xfId="47"/>
    <cellStyle name="標準 7 2 2 2" xfId="92"/>
    <cellStyle name="標準 7 2 2 3" xfId="135"/>
    <cellStyle name="標準 7 2 3" xfId="76"/>
    <cellStyle name="標準 7 2 4" xfId="134"/>
    <cellStyle name="標準 7 3" xfId="33"/>
    <cellStyle name="標準 7 3 2" xfId="36"/>
    <cellStyle name="標準 7 3 2 2" xfId="49"/>
    <cellStyle name="標準 7 3 2 2 2" xfId="94"/>
    <cellStyle name="標準 7 3 2 2 3" xfId="138"/>
    <cellStyle name="標準 7 3 2 3" xfId="81"/>
    <cellStyle name="標準 7 3 2 4" xfId="137"/>
    <cellStyle name="標準 7 3 3" xfId="48"/>
    <cellStyle name="標準 7 3 3 2" xfId="93"/>
    <cellStyle name="標準 7 3 3 3" xfId="139"/>
    <cellStyle name="標準 7 3 4" xfId="78"/>
    <cellStyle name="標準 7 3 5" xfId="136"/>
    <cellStyle name="標準 7 4" xfId="35"/>
    <cellStyle name="標準 7 4 2" xfId="50"/>
    <cellStyle name="標準 7 4 2 2" xfId="95"/>
    <cellStyle name="標準 7 4 2 3" xfId="141"/>
    <cellStyle name="標準 7 4 3" xfId="80"/>
    <cellStyle name="標準 7 4 4" xfId="140"/>
    <cellStyle name="標準 7 5" xfId="46"/>
    <cellStyle name="標準 7 5 2" xfId="91"/>
    <cellStyle name="標準 7 5 3" xfId="142"/>
    <cellStyle name="標準 7 6" xfId="62"/>
    <cellStyle name="標準 7 7" xfId="74"/>
    <cellStyle name="標準 7 8" xfId="133"/>
    <cellStyle name="標準 8" xfId="29"/>
    <cellStyle name="標準 9" xfId="30"/>
    <cellStyle name="標準_ｼｽﾃﾑ提案記載例16年（建築物）040302" xfId="66"/>
  </cellStyles>
  <dxfs count="13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color auto="1"/>
      </font>
      <fill>
        <patternFill>
          <bgColor theme="9" tint="0.59996337778862885"/>
        </patternFill>
      </fill>
    </dxf>
    <dxf>
      <fill>
        <patternFill>
          <bgColor theme="9" tint="0.59996337778862885"/>
        </patternFill>
      </fill>
    </dxf>
    <dxf>
      <fill>
        <patternFill>
          <bgColor rgb="FFFFFF00"/>
        </patternFill>
      </fill>
    </dxf>
    <dxf>
      <fill>
        <patternFill patternType="none">
          <bgColor auto="1"/>
        </patternFill>
      </fill>
    </dxf>
    <dxf>
      <font>
        <b/>
        <i val="0"/>
        <strike val="0"/>
        <color rgb="FFFF0000"/>
      </font>
    </dxf>
    <dxf>
      <font>
        <b/>
        <i val="0"/>
        <strike val="0"/>
        <color rgb="FFFF0000"/>
      </font>
    </dxf>
    <dxf>
      <fill>
        <patternFill>
          <bgColor theme="9" tint="0.59996337778862885"/>
        </patternFill>
      </fill>
    </dxf>
    <dxf>
      <fill>
        <patternFill>
          <bgColor theme="0"/>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strike val="0"/>
        <color theme="0"/>
      </font>
    </dxf>
    <dxf>
      <font>
        <color theme="0"/>
      </font>
    </dxf>
    <dxf>
      <fill>
        <patternFill>
          <bgColor theme="0"/>
        </patternFill>
      </fill>
    </dxf>
    <dxf>
      <fill>
        <patternFill>
          <bgColor theme="9" tint="0.59996337778862885"/>
        </patternFill>
      </fill>
    </dxf>
    <dxf>
      <fill>
        <patternFill>
          <bgColor theme="9" tint="0.59996337778862885"/>
        </patternFill>
      </fill>
    </dxf>
    <dxf>
      <fill>
        <patternFill>
          <bgColor theme="0" tint="-0.34998626667073579"/>
        </patternFill>
      </fill>
    </dxf>
    <dxf>
      <font>
        <color theme="1" tint="0.499984740745262"/>
      </font>
      <fill>
        <patternFill>
          <bgColor theme="0" tint="-0.14996795556505021"/>
        </patternFill>
      </fill>
    </dxf>
    <dxf>
      <fill>
        <patternFill>
          <bgColor theme="0" tint="-0.34998626667073579"/>
        </patternFill>
      </fill>
    </dxf>
    <dxf>
      <font>
        <color theme="1" tint="0.499984740745262"/>
      </font>
      <fill>
        <patternFill>
          <bgColor theme="0" tint="-0.14996795556505021"/>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0"/>
        </patternFill>
      </fill>
    </dxf>
    <dxf>
      <fill>
        <patternFill>
          <bgColor theme="0"/>
        </patternFill>
      </fill>
    </dxf>
    <dxf>
      <fill>
        <patternFill>
          <bgColor rgb="FFFF6699"/>
        </patternFill>
      </fill>
    </dxf>
    <dxf>
      <fill>
        <patternFill>
          <bgColor theme="0"/>
        </patternFill>
      </fill>
    </dxf>
  </dxfs>
  <tableStyles count="0" defaultTableStyle="TableStyleMedium2" defaultPivotStyle="PivotStyleLight16"/>
  <colors>
    <mruColors>
      <color rgb="FFC4EAE7"/>
      <color rgb="FFBBE0DD"/>
      <color rgb="FFFF3399"/>
      <color rgb="FF0000FF"/>
      <color rgb="FF00A498"/>
      <color rgb="FFFF6699"/>
      <color rgb="FF00BFB2"/>
      <color rgb="FF0066FF"/>
      <color rgb="FFFFCC99"/>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09505448771518E-2"/>
          <c:y val="3.3055067869902928E-2"/>
          <c:w val="0.82027821186266525"/>
          <c:h val="0.86825277637430776"/>
        </c:manualLayout>
      </c:layout>
      <c:scatterChart>
        <c:scatterStyle val="lineMarker"/>
        <c:varyColors val="0"/>
        <c:ser>
          <c:idx val="7"/>
          <c:order val="0"/>
          <c:tx>
            <c:v>ZEB</c:v>
          </c:tx>
          <c:spPr>
            <a:ln w="28575">
              <a:solidFill>
                <a:srgbClr val="0070C0"/>
              </a:solidFill>
            </a:ln>
          </c:spPr>
          <c:marker>
            <c:symbol val="none"/>
          </c:marker>
          <c:dPt>
            <c:idx val="1"/>
            <c:bubble3D val="0"/>
            <c:extLst xmlns:c16r2="http://schemas.microsoft.com/office/drawing/2015/06/chart">
              <c:ext xmlns:c16="http://schemas.microsoft.com/office/drawing/2014/chart" uri="{C3380CC4-5D6E-409C-BE32-E72D297353CC}">
                <c16:uniqueId val="{00000000-E75C-4B1C-AA49-98E3588568A3}"/>
              </c:ext>
            </c:extLst>
          </c:dPt>
          <c:xVal>
            <c:numLit>
              <c:formatCode>General</c:formatCode>
              <c:ptCount val="2"/>
              <c:pt idx="0">
                <c:v>100</c:v>
              </c:pt>
              <c:pt idx="1">
                <c:v>50</c:v>
              </c:pt>
            </c:numLit>
          </c:xVal>
          <c:yVal>
            <c:numLit>
              <c:formatCode>General</c:formatCode>
              <c:ptCount val="2"/>
              <c:pt idx="0">
                <c:v>0</c:v>
              </c:pt>
              <c:pt idx="1">
                <c:v>50</c:v>
              </c:pt>
            </c:numLit>
          </c:yVal>
          <c:smooth val="0"/>
          <c:extLst xmlns:c16r2="http://schemas.microsoft.com/office/drawing/2015/06/chart">
            <c:ext xmlns:c16="http://schemas.microsoft.com/office/drawing/2014/chart" uri="{C3380CC4-5D6E-409C-BE32-E72D297353CC}">
              <c16:uniqueId val="{00000001-E75C-4B1C-AA49-98E3588568A3}"/>
            </c:ext>
          </c:extLst>
        </c:ser>
        <c:ser>
          <c:idx val="9"/>
          <c:order val="1"/>
          <c:tx>
            <c:v>NZEB</c:v>
          </c:tx>
          <c:spPr>
            <a:ln w="28575">
              <a:solidFill>
                <a:schemeClr val="tx2">
                  <a:lumMod val="60000"/>
                  <a:lumOff val="40000"/>
                </a:schemeClr>
              </a:solidFill>
            </a:ln>
          </c:spPr>
          <c:dPt>
            <c:idx val="0"/>
            <c:marker>
              <c:symbol val="none"/>
            </c:marker>
            <c:bubble3D val="0"/>
            <c:extLst xmlns:c16r2="http://schemas.microsoft.com/office/drawing/2015/06/chart">
              <c:ext xmlns:c16="http://schemas.microsoft.com/office/drawing/2014/chart" uri="{C3380CC4-5D6E-409C-BE32-E72D297353CC}">
                <c16:uniqueId val="{00000002-E75C-4B1C-AA49-98E3588568A3}"/>
              </c:ext>
            </c:extLst>
          </c:dPt>
          <c:dPt>
            <c:idx val="1"/>
            <c:marker>
              <c:symbol val="none"/>
            </c:marker>
            <c:bubble3D val="0"/>
            <c:extLst xmlns:c16r2="http://schemas.microsoft.com/office/drawing/2015/06/chart">
              <c:ext xmlns:c16="http://schemas.microsoft.com/office/drawing/2014/chart" uri="{C3380CC4-5D6E-409C-BE32-E72D297353CC}">
                <c16:uniqueId val="{00000003-E75C-4B1C-AA49-98E3588568A3}"/>
              </c:ext>
            </c:extLst>
          </c:dPt>
          <c:xVal>
            <c:numLit>
              <c:formatCode>General</c:formatCode>
              <c:ptCount val="2"/>
              <c:pt idx="0">
                <c:v>75</c:v>
              </c:pt>
              <c:pt idx="1">
                <c:v>50</c:v>
              </c:pt>
            </c:numLit>
          </c:xVal>
          <c:yVal>
            <c:numLit>
              <c:formatCode>General</c:formatCode>
              <c:ptCount val="2"/>
              <c:pt idx="0">
                <c:v>0</c:v>
              </c:pt>
              <c:pt idx="1">
                <c:v>25</c:v>
              </c:pt>
            </c:numLit>
          </c:yVal>
          <c:smooth val="0"/>
          <c:extLst xmlns:c16r2="http://schemas.microsoft.com/office/drawing/2015/06/chart">
            <c:ext xmlns:c16="http://schemas.microsoft.com/office/drawing/2014/chart" uri="{C3380CC4-5D6E-409C-BE32-E72D297353CC}">
              <c16:uniqueId val="{00000004-E75C-4B1C-AA49-98E3588568A3}"/>
            </c:ext>
          </c:extLst>
        </c:ser>
        <c:ser>
          <c:idx val="8"/>
          <c:order val="2"/>
          <c:tx>
            <c:v>50%</c:v>
          </c:tx>
          <c:spPr>
            <a:ln w="28575">
              <a:solidFill>
                <a:srgbClr val="00B0F0"/>
              </a:solidFill>
            </a:ln>
          </c:spPr>
          <c:marker>
            <c:symbol val="none"/>
          </c:marker>
          <c:dPt>
            <c:idx val="1"/>
            <c:bubble3D val="0"/>
            <c:extLst xmlns:c16r2="http://schemas.microsoft.com/office/drawing/2015/06/chart">
              <c:ext xmlns:c16="http://schemas.microsoft.com/office/drawing/2014/chart" uri="{C3380CC4-5D6E-409C-BE32-E72D297353CC}">
                <c16:uniqueId val="{00000005-E75C-4B1C-AA49-98E3588568A3}"/>
              </c:ext>
            </c:extLst>
          </c:dPt>
          <c:xVal>
            <c:numLit>
              <c:formatCode>General</c:formatCode>
              <c:ptCount val="2"/>
              <c:pt idx="0">
                <c:v>50</c:v>
              </c:pt>
              <c:pt idx="1">
                <c:v>50</c:v>
              </c:pt>
            </c:numLit>
          </c:xVal>
          <c:yVal>
            <c:numLit>
              <c:formatCode>General</c:formatCode>
              <c:ptCount val="2"/>
              <c:pt idx="0">
                <c:v>100</c:v>
              </c:pt>
              <c:pt idx="1">
                <c:v>0</c:v>
              </c:pt>
            </c:numLit>
          </c:yVal>
          <c:smooth val="0"/>
          <c:extLst xmlns:c16r2="http://schemas.microsoft.com/office/drawing/2015/06/chart">
            <c:ext xmlns:c16="http://schemas.microsoft.com/office/drawing/2014/chart" uri="{C3380CC4-5D6E-409C-BE32-E72D297353CC}">
              <c16:uniqueId val="{00000006-E75C-4B1C-AA49-98E3588568A3}"/>
            </c:ext>
          </c:extLst>
        </c:ser>
        <c:ser>
          <c:idx val="0"/>
          <c:order val="3"/>
          <c:tx>
            <c:v>達成度</c:v>
          </c:tx>
          <c:marker>
            <c:symbol val="circle"/>
            <c:size val="12"/>
            <c:spPr>
              <a:solidFill>
                <a:srgbClr val="FF0000"/>
              </a:solidFill>
              <a:ln>
                <a:noFill/>
              </a:ln>
            </c:spPr>
          </c:marker>
          <c:xVal>
            <c:strRef>
              <c:f>'３．システム提案概要(1)'!$Z$59</c:f>
              <c:strCache>
                <c:ptCount val="1"/>
                <c:pt idx="0">
                  <c:v>-</c:v>
                </c:pt>
              </c:strCache>
            </c:strRef>
          </c:xVal>
          <c:yVal>
            <c:numRef>
              <c:f>'３．システム提案概要(1)'!$AG$59</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7-E75C-4B1C-AA49-98E3588568A3}"/>
            </c:ext>
          </c:extLst>
        </c:ser>
        <c:dLbls>
          <c:showLegendKey val="0"/>
          <c:showVal val="0"/>
          <c:showCatName val="0"/>
          <c:showSerName val="0"/>
          <c:showPercent val="0"/>
          <c:showBubbleSize val="0"/>
        </c:dLbls>
        <c:axId val="109842816"/>
        <c:axId val="109844736"/>
      </c:scatterChart>
      <c:valAx>
        <c:axId val="109842816"/>
        <c:scaling>
          <c:orientation val="maxMin"/>
          <c:max val="100"/>
          <c:min val="50"/>
        </c:scaling>
        <c:delete val="0"/>
        <c:axPos val="b"/>
        <c:majorGridlines/>
        <c:numFmt formatCode="#,##0_);[Red]\(#,##0\)" sourceLinked="0"/>
        <c:majorTickMark val="out"/>
        <c:minorTickMark val="none"/>
        <c:tickLblPos val="nextTo"/>
        <c:txPr>
          <a:bodyPr anchor="t" anchorCtr="1"/>
          <a:lstStyle/>
          <a:p>
            <a:pPr>
              <a:defRPr sz="800" b="0">
                <a:latin typeface="HGPｺﾞｼｯｸM" panose="020B0600000000000000" pitchFamily="50" charset="-128"/>
                <a:ea typeface="HGPｺﾞｼｯｸM" panose="020B0600000000000000" pitchFamily="50" charset="-128"/>
              </a:defRPr>
            </a:pPr>
            <a:endParaRPr lang="ja-JP"/>
          </a:p>
        </c:txPr>
        <c:crossAx val="109844736"/>
        <c:crosses val="autoZero"/>
        <c:crossBetween val="midCat"/>
        <c:majorUnit val="10"/>
      </c:valAx>
      <c:valAx>
        <c:axId val="109844736"/>
        <c:scaling>
          <c:orientation val="minMax"/>
          <c:max val="70"/>
          <c:min val="0"/>
        </c:scaling>
        <c:delete val="0"/>
        <c:axPos val="l"/>
        <c:majorGridlines/>
        <c:numFmt formatCode="General" sourceLinked="0"/>
        <c:majorTickMark val="out"/>
        <c:minorTickMark val="none"/>
        <c:tickLblPos val="nextTo"/>
        <c:txPr>
          <a:bodyPr/>
          <a:lstStyle/>
          <a:p>
            <a:pPr>
              <a:defRPr sz="800" b="0">
                <a:latin typeface="HGPｺﾞｼｯｸM" panose="020B0600000000000000" pitchFamily="50" charset="-128"/>
                <a:ea typeface="HGPｺﾞｼｯｸM" panose="020B0600000000000000" pitchFamily="50" charset="-128"/>
              </a:defRPr>
            </a:pPr>
            <a:endParaRPr lang="ja-JP"/>
          </a:p>
        </c:txPr>
        <c:crossAx val="109842816"/>
        <c:crosses val="max"/>
        <c:crossBetween val="midCat"/>
        <c:majorUnit val="10"/>
      </c:valAx>
      <c:spPr>
        <a:noFill/>
        <a:ln>
          <a:noFill/>
        </a:ln>
      </c:spPr>
    </c:plotArea>
    <c:plotVisOnly val="1"/>
    <c:dispBlanksAs val="gap"/>
    <c:showDLblsOverMax val="0"/>
  </c:chart>
  <c:spPr>
    <a:noFill/>
    <a:ln>
      <a:noFill/>
    </a:ln>
  </c:spPr>
  <c:txPr>
    <a:bodyPr/>
    <a:lstStyle/>
    <a:p>
      <a:pPr>
        <a:defRPr sz="1200" b="1">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2992041839039256E-4"/>
          <c:y val="1.4595427964531766E-2"/>
          <c:w val="0.5981907930401773"/>
          <c:h val="0.90291760871282201"/>
        </c:manualLayout>
      </c:layout>
      <c:barChart>
        <c:barDir val="col"/>
        <c:grouping val="stacked"/>
        <c:varyColors val="0"/>
        <c:ser>
          <c:idx val="5"/>
          <c:order val="0"/>
          <c:tx>
            <c:strRef>
              <c:f>'３．システム提案概要(1)'!$DH$47</c:f>
              <c:strCache>
                <c:ptCount val="1"/>
                <c:pt idx="0">
                  <c:v>コージェネ</c:v>
                </c:pt>
              </c:strCache>
            </c:strRef>
          </c:tx>
          <c:spPr>
            <a:solidFill>
              <a:srgbClr val="D5ABFF"/>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'３．システム提案概要(1)'!$EL$47:$EM$47</c:f>
              <c:numCache>
                <c:formatCode>General</c:formatCode>
                <c:ptCount val="2"/>
              </c:numCache>
            </c:numRef>
          </c:val>
          <c:extLst xmlns:c16r2="http://schemas.microsoft.com/office/drawing/2015/06/chart">
            <c:ext xmlns:c16="http://schemas.microsoft.com/office/drawing/2014/chart" uri="{C3380CC4-5D6E-409C-BE32-E72D297353CC}">
              <c16:uniqueId val="{00000000-69CA-4071-8D1D-650B0C493DB1}"/>
            </c:ext>
          </c:extLst>
        </c:ser>
        <c:ser>
          <c:idx val="6"/>
          <c:order val="1"/>
          <c:tx>
            <c:strRef>
              <c:f>'３．システム提案概要(1)'!$DH$48</c:f>
              <c:strCache>
                <c:ptCount val="1"/>
                <c:pt idx="0">
                  <c:v>創エネ</c:v>
                </c:pt>
              </c:strCache>
            </c:strRef>
          </c:tx>
          <c:spPr>
            <a:solidFill>
              <a:srgbClr val="A9CF51"/>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'３．システム提案概要(1)'!$DI$48:$DJ$48</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1-69CA-4071-8D1D-650B0C493DB1}"/>
            </c:ext>
          </c:extLst>
        </c:ser>
        <c:ser>
          <c:idx val="4"/>
          <c:order val="2"/>
          <c:tx>
            <c:strRef>
              <c:f>'３．システム提案概要(1)'!$DH$46</c:f>
              <c:strCache>
                <c:ptCount val="1"/>
                <c:pt idx="0">
                  <c:v>昇降機</c:v>
                </c:pt>
              </c:strCache>
            </c:strRef>
          </c:tx>
          <c:spPr>
            <a:solidFill>
              <a:srgbClr val="C5ACAC"/>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'３．システム提案概要(1)'!$DI$46:$DJ$46</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2-69CA-4071-8D1D-650B0C493DB1}"/>
            </c:ext>
          </c:extLst>
        </c:ser>
        <c:ser>
          <c:idx val="3"/>
          <c:order val="3"/>
          <c:tx>
            <c:strRef>
              <c:f>'３．システム提案概要(1)'!$DH$45</c:f>
              <c:strCache>
                <c:ptCount val="1"/>
                <c:pt idx="0">
                  <c:v>給湯</c:v>
                </c:pt>
              </c:strCache>
            </c:strRef>
          </c:tx>
          <c:spPr>
            <a:solidFill>
              <a:srgbClr val="F7C9DC"/>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'３．システム提案概要(1)'!$DI$45:$DJ$45</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3-69CA-4071-8D1D-650B0C493DB1}"/>
            </c:ext>
          </c:extLst>
        </c:ser>
        <c:ser>
          <c:idx val="2"/>
          <c:order val="4"/>
          <c:tx>
            <c:strRef>
              <c:f>'３．システム提案概要(1)'!$DH$44</c:f>
              <c:strCache>
                <c:ptCount val="1"/>
                <c:pt idx="0">
                  <c:v>照明</c:v>
                </c:pt>
              </c:strCache>
            </c:strRef>
          </c:tx>
          <c:spPr>
            <a:solidFill>
              <a:srgbClr val="FEE792"/>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'３．システム提案概要(1)'!$DI$44:$DJ$44</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4-69CA-4071-8D1D-650B0C493DB1}"/>
            </c:ext>
          </c:extLst>
        </c:ser>
        <c:ser>
          <c:idx val="1"/>
          <c:order val="5"/>
          <c:tx>
            <c:strRef>
              <c:f>'３．システム提案概要(1)'!$DH$43</c:f>
              <c:strCache>
                <c:ptCount val="1"/>
                <c:pt idx="0">
                  <c:v>換気</c:v>
                </c:pt>
              </c:strCache>
            </c:strRef>
          </c:tx>
          <c:spPr>
            <a:solidFill>
              <a:srgbClr val="D0E5F7"/>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'３．システム提案概要(1)'!$DI$43:$DJ$43</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5-69CA-4071-8D1D-650B0C493DB1}"/>
            </c:ext>
          </c:extLst>
        </c:ser>
        <c:ser>
          <c:idx val="0"/>
          <c:order val="6"/>
          <c:tx>
            <c:strRef>
              <c:f>'３．システム提案概要(1)'!$DH$42</c:f>
              <c:strCache>
                <c:ptCount val="1"/>
                <c:pt idx="0">
                  <c:v>空調</c:v>
                </c:pt>
              </c:strCache>
            </c:strRef>
          </c:tx>
          <c:spPr>
            <a:solidFill>
              <a:srgbClr val="9ACAED"/>
            </a:solidFill>
          </c:spPr>
          <c:invertIfNegative val="0"/>
          <c:dLbls>
            <c:spPr>
              <a:noFill/>
              <a:ln>
                <a:noFill/>
              </a:ln>
              <a:effectLst/>
            </c:spPr>
            <c:txPr>
              <a:bodyPr/>
              <a:lstStyle/>
              <a:p>
                <a:pPr>
                  <a:defRPr sz="900"/>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基準値</c:v>
              </c:pt>
              <c:pt idx="1">
                <c:v>設計値</c:v>
              </c:pt>
            </c:strLit>
          </c:cat>
          <c:val>
            <c:numRef>
              <c:f>'３．システム提案概要(1)'!$DI$42:$DJ$42</c:f>
              <c:numCache>
                <c:formatCode>#,###;\-#,###;</c:formatCode>
                <c:ptCount val="2"/>
                <c:pt idx="0">
                  <c:v>0</c:v>
                </c:pt>
                <c:pt idx="1">
                  <c:v>0</c:v>
                </c:pt>
              </c:numCache>
            </c:numRef>
          </c:val>
          <c:extLst xmlns:c16r2="http://schemas.microsoft.com/office/drawing/2015/06/chart">
            <c:ext xmlns:c16="http://schemas.microsoft.com/office/drawing/2014/chart" uri="{C3380CC4-5D6E-409C-BE32-E72D297353CC}">
              <c16:uniqueId val="{00000006-69CA-4071-8D1D-650B0C493DB1}"/>
            </c:ext>
          </c:extLst>
        </c:ser>
        <c:dLbls>
          <c:showLegendKey val="0"/>
          <c:showVal val="1"/>
          <c:showCatName val="0"/>
          <c:showSerName val="0"/>
          <c:showPercent val="0"/>
          <c:showBubbleSize val="0"/>
        </c:dLbls>
        <c:gapWidth val="49"/>
        <c:overlap val="100"/>
        <c:axId val="111104000"/>
        <c:axId val="111105536"/>
      </c:barChart>
      <c:catAx>
        <c:axId val="111104000"/>
        <c:scaling>
          <c:orientation val="minMax"/>
        </c:scaling>
        <c:delete val="0"/>
        <c:axPos val="b"/>
        <c:numFmt formatCode="General" sourceLinked="1"/>
        <c:majorTickMark val="out"/>
        <c:minorTickMark val="none"/>
        <c:tickLblPos val="low"/>
        <c:txPr>
          <a:bodyPr/>
          <a:lstStyle/>
          <a:p>
            <a:pPr>
              <a:defRPr sz="1000"/>
            </a:pPr>
            <a:endParaRPr lang="ja-JP"/>
          </a:p>
        </c:txPr>
        <c:crossAx val="111105536"/>
        <c:crosses val="autoZero"/>
        <c:auto val="1"/>
        <c:lblAlgn val="ctr"/>
        <c:lblOffset val="100"/>
        <c:noMultiLvlLbl val="0"/>
      </c:catAx>
      <c:valAx>
        <c:axId val="111105536"/>
        <c:scaling>
          <c:orientation val="minMax"/>
        </c:scaling>
        <c:delete val="1"/>
        <c:axPos val="l"/>
        <c:numFmt formatCode="General" sourceLinked="1"/>
        <c:majorTickMark val="out"/>
        <c:minorTickMark val="none"/>
        <c:tickLblPos val="nextTo"/>
        <c:crossAx val="111104000"/>
        <c:crosses val="autoZero"/>
        <c:crossBetween val="between"/>
      </c:valAx>
      <c:spPr>
        <a:noFill/>
        <a:ln>
          <a:noFill/>
        </a:ln>
      </c:spPr>
    </c:plotArea>
    <c:plotVisOnly val="0"/>
    <c:dispBlanksAs val="gap"/>
    <c:showDLblsOverMax val="0"/>
  </c:chart>
  <c:spPr>
    <a:noFill/>
    <a:ln>
      <a:noFill/>
    </a:ln>
  </c:spPr>
  <c:txPr>
    <a:bodyPr/>
    <a:lstStyle/>
    <a:p>
      <a:pPr>
        <a:defRPr>
          <a:latin typeface="HGPｺﾞｼｯｸM" panose="020B0600000000000000" pitchFamily="50" charset="-128"/>
          <a:ea typeface="HGPｺﾞｼｯｸM" panose="020B0600000000000000" pitchFamily="50" charset="-128"/>
        </a:defRPr>
      </a:pPr>
      <a:endParaRPr lang="ja-JP"/>
    </a:p>
  </c:txPr>
  <c:printSettings>
    <c:headerFooter/>
    <c:pageMargins b="0.75" l="0.7" r="0.7" t="0.75" header="0.3" footer="0.3"/>
    <c:pageSetup orientation="portrait"/>
  </c:printSettings>
</c:chartSpace>
</file>

<file path=xl/ctrlProps/ctrlProp1.xml><?xml version="1.0" encoding="utf-8"?>
<formControlPr xmlns="http://schemas.microsoft.com/office/spreadsheetml/2009/9/main" objectType="Radio" checked="Checked" firstButton="1" fmlaLink="$B$2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B$47" lockText="1" noThreeD="1"/>
</file>

<file path=xl/ctrlProps/ctrlProp5.xml><?xml version="1.0" encoding="utf-8"?>
<formControlPr xmlns="http://schemas.microsoft.com/office/spreadsheetml/2009/9/main" objectType="CheckBox" fmlaLink="$B$79" lockText="1" noThreeD="1"/>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190500</xdr:colOff>
      <xdr:row>83</xdr:row>
      <xdr:rowOff>40105</xdr:rowOff>
    </xdr:from>
    <xdr:ext cx="184731" cy="264560"/>
    <xdr:sp macro="" textlink="">
      <xdr:nvSpPr>
        <xdr:cNvPr id="3" name="テキスト ボックス 2"/>
        <xdr:cNvSpPr txBox="1"/>
      </xdr:nvSpPr>
      <xdr:spPr>
        <a:xfrm>
          <a:off x="190500" y="9222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64</xdr:row>
      <xdr:rowOff>40105</xdr:rowOff>
    </xdr:from>
    <xdr:ext cx="184731" cy="264560"/>
    <xdr:sp macro="" textlink="">
      <xdr:nvSpPr>
        <xdr:cNvPr id="4" name="テキスト ボックス 3"/>
        <xdr:cNvSpPr txBox="1"/>
      </xdr:nvSpPr>
      <xdr:spPr>
        <a:xfrm>
          <a:off x="190500" y="5783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69</xdr:row>
      <xdr:rowOff>40105</xdr:rowOff>
    </xdr:from>
    <xdr:ext cx="184731" cy="264560"/>
    <xdr:sp macro="" textlink="">
      <xdr:nvSpPr>
        <xdr:cNvPr id="5" name="テキスト ボックス 4"/>
        <xdr:cNvSpPr txBox="1"/>
      </xdr:nvSpPr>
      <xdr:spPr>
        <a:xfrm>
          <a:off x="190500" y="6688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82</xdr:row>
      <xdr:rowOff>40105</xdr:rowOff>
    </xdr:from>
    <xdr:ext cx="184731" cy="264560"/>
    <xdr:sp macro="" textlink="">
      <xdr:nvSpPr>
        <xdr:cNvPr id="8" name="テキスト ボックス 7"/>
        <xdr:cNvSpPr txBox="1"/>
      </xdr:nvSpPr>
      <xdr:spPr>
        <a:xfrm>
          <a:off x="190500" y="90412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742950</xdr:colOff>
          <xdr:row>28</xdr:row>
          <xdr:rowOff>247650</xdr:rowOff>
        </xdr:to>
        <xdr:sp macro="" textlink="">
          <xdr:nvSpPr>
            <xdr:cNvPr id="74769" name="Option Button 17" hidden="1">
              <a:extLst>
                <a:ext uri="{63B3BB69-23CF-44E3-9099-C40C66FF867C}">
                  <a14:compatExt spid="_x0000_s747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60</xdr:row>
          <xdr:rowOff>19050</xdr:rowOff>
        </xdr:from>
        <xdr:to>
          <xdr:col>10</xdr:col>
          <xdr:colOff>742950</xdr:colOff>
          <xdr:row>60</xdr:row>
          <xdr:rowOff>247650</xdr:rowOff>
        </xdr:to>
        <xdr:sp macro="" textlink="">
          <xdr:nvSpPr>
            <xdr:cNvPr id="74770" name="Option Button 18" hidden="1">
              <a:extLst>
                <a:ext uri="{63B3BB69-23CF-44E3-9099-C40C66FF867C}">
                  <a14:compatExt spid="_x0000_s7477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92</xdr:row>
          <xdr:rowOff>19050</xdr:rowOff>
        </xdr:from>
        <xdr:to>
          <xdr:col>10</xdr:col>
          <xdr:colOff>742950</xdr:colOff>
          <xdr:row>92</xdr:row>
          <xdr:rowOff>247650</xdr:rowOff>
        </xdr:to>
        <xdr:sp macro="" textlink="">
          <xdr:nvSpPr>
            <xdr:cNvPr id="74771" name="Option Button 19" hidden="1">
              <a:extLst>
                <a:ext uri="{63B3BB69-23CF-44E3-9099-C40C66FF867C}">
                  <a14:compatExt spid="_x0000_s74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0</xdr:rowOff>
        </xdr:from>
        <xdr:to>
          <xdr:col>8</xdr:col>
          <xdr:colOff>1238250</xdr:colOff>
          <xdr:row>46</xdr:row>
          <xdr:rowOff>257175</xdr:rowOff>
        </xdr:to>
        <xdr:sp macro="" textlink="">
          <xdr:nvSpPr>
            <xdr:cNvPr id="74784" name="Check Box 32" hidden="1">
              <a:extLst>
                <a:ext uri="{63B3BB69-23CF-44E3-9099-C40C66FF867C}">
                  <a14:compatExt spid="_x0000_s74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0</xdr:rowOff>
        </xdr:from>
        <xdr:to>
          <xdr:col>8</xdr:col>
          <xdr:colOff>1228725</xdr:colOff>
          <xdr:row>78</xdr:row>
          <xdr:rowOff>257175</xdr:rowOff>
        </xdr:to>
        <xdr:sp macro="" textlink="">
          <xdr:nvSpPr>
            <xdr:cNvPr id="74789" name="Check Box 37" hidden="1">
              <a:extLst>
                <a:ext uri="{63B3BB69-23CF-44E3-9099-C40C66FF867C}">
                  <a14:compatExt spid="_x0000_s7478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34</xdr:col>
      <xdr:colOff>0</xdr:colOff>
      <xdr:row>4</xdr:row>
      <xdr:rowOff>66675</xdr:rowOff>
    </xdr:from>
    <xdr:to>
      <xdr:col>35</xdr:col>
      <xdr:colOff>213252</xdr:colOff>
      <xdr:row>4</xdr:row>
      <xdr:rowOff>230065</xdr:rowOff>
    </xdr:to>
    <xdr:sp macro="" textlink="">
      <xdr:nvSpPr>
        <xdr:cNvPr id="2" name="正方形/長方形 1">
          <a:extLst>
            <a:ext uri="{FF2B5EF4-FFF2-40B4-BE49-F238E27FC236}">
              <a16:creationId xmlns:a16="http://schemas.microsoft.com/office/drawing/2014/main" xmlns="" id="{00000000-0008-0000-0800-000004000000}"/>
            </a:ext>
          </a:extLst>
        </xdr:cNvPr>
        <xdr:cNvSpPr/>
      </xdr:nvSpPr>
      <xdr:spPr bwMode="auto">
        <a:xfrm>
          <a:off x="7886700" y="1228725"/>
          <a:ext cx="432327" cy="163390"/>
        </a:xfrm>
        <a:prstGeom prst="rect">
          <a:avLst/>
        </a:prstGeom>
        <a:solidFill>
          <a:schemeClr val="tx1"/>
        </a:solidFill>
        <a:ln w="0" cap="rnd">
          <a:noFill/>
          <a:round/>
          <a:headEnd/>
          <a:tailEnd/>
        </a:ln>
        <a:extLst/>
      </xdr:spPr>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230211</xdr:colOff>
      <xdr:row>42</xdr:row>
      <xdr:rowOff>66620</xdr:rowOff>
    </xdr:from>
    <xdr:to>
      <xdr:col>30</xdr:col>
      <xdr:colOff>95250</xdr:colOff>
      <xdr:row>56</xdr:row>
      <xdr:rowOff>21984</xdr:rowOff>
    </xdr:to>
    <xdr:graphicFrame macro="">
      <xdr:nvGraphicFramePr>
        <xdr:cNvPr id="23" name="グラフ 22">
          <a:extLst>
            <a:ext uri="{FF2B5EF4-FFF2-40B4-BE49-F238E27FC236}">
              <a16:creationId xmlns:a16="http://schemas.microsoft.com/office/drawing/2014/main" xmlns="" id="{00000000-0008-0000-04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111</xdr:col>
      <xdr:colOff>0</xdr:colOff>
      <xdr:row>63</xdr:row>
      <xdr:rowOff>40105</xdr:rowOff>
    </xdr:from>
    <xdr:ext cx="184731" cy="264560"/>
    <xdr:sp macro="" textlink="">
      <xdr:nvSpPr>
        <xdr:cNvPr id="24" name="テキスト ボックス 23">
          <a:extLst>
            <a:ext uri="{FF2B5EF4-FFF2-40B4-BE49-F238E27FC236}">
              <a16:creationId xmlns:a16="http://schemas.microsoft.com/office/drawing/2014/main" xmlns="" id="{00000000-0008-0000-0400-000003000000}"/>
            </a:ext>
          </a:extLst>
        </xdr:cNvPr>
        <xdr:cNvSpPr txBox="1"/>
      </xdr:nvSpPr>
      <xdr:spPr>
        <a:xfrm>
          <a:off x="51892200" y="140799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190500</xdr:colOff>
      <xdr:row>36</xdr:row>
      <xdr:rowOff>40105</xdr:rowOff>
    </xdr:from>
    <xdr:ext cx="184731" cy="264560"/>
    <xdr:sp macro="" textlink="">
      <xdr:nvSpPr>
        <xdr:cNvPr id="26" name="テキスト ボックス 25">
          <a:extLst>
            <a:ext uri="{FF2B5EF4-FFF2-40B4-BE49-F238E27FC236}">
              <a16:creationId xmlns:a16="http://schemas.microsoft.com/office/drawing/2014/main" xmlns="" id="{00000000-0008-0000-0400-000007000000}"/>
            </a:ext>
          </a:extLst>
        </xdr:cNvPr>
        <xdr:cNvSpPr txBox="1"/>
      </xdr:nvSpPr>
      <xdr:spPr>
        <a:xfrm>
          <a:off x="990600" y="74505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25</xdr:col>
      <xdr:colOff>0</xdr:colOff>
      <xdr:row>23</xdr:row>
      <xdr:rowOff>0</xdr:rowOff>
    </xdr:from>
    <xdr:to>
      <xdr:col>25</xdr:col>
      <xdr:colOff>99172</xdr:colOff>
      <xdr:row>23</xdr:row>
      <xdr:rowOff>0</xdr:rowOff>
    </xdr:to>
    <xdr:cxnSp macro="">
      <xdr:nvCxnSpPr>
        <xdr:cNvPr id="27" name="直線コネクタ 26">
          <a:extLst>
            <a:ext uri="{FF2B5EF4-FFF2-40B4-BE49-F238E27FC236}">
              <a16:creationId xmlns:a16="http://schemas.microsoft.com/office/drawing/2014/main" xmlns="" id="{00000000-0008-0000-0400-000008000000}"/>
            </a:ext>
          </a:extLst>
        </xdr:cNvPr>
        <xdr:cNvCxnSpPr/>
      </xdr:nvCxnSpPr>
      <xdr:spPr>
        <a:xfrm>
          <a:off x="7429500" y="4438650"/>
          <a:ext cx="9917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51926</xdr:colOff>
      <xdr:row>55</xdr:row>
      <xdr:rowOff>113446</xdr:rowOff>
    </xdr:from>
    <xdr:to>
      <xdr:col>29</xdr:col>
      <xdr:colOff>198883</xdr:colOff>
      <xdr:row>57</xdr:row>
      <xdr:rowOff>66330</xdr:rowOff>
    </xdr:to>
    <xdr:sp macro="" textlink="">
      <xdr:nvSpPr>
        <xdr:cNvPr id="28" name="テキスト ボックス 27">
          <a:extLst>
            <a:ext uri="{FF2B5EF4-FFF2-40B4-BE49-F238E27FC236}">
              <a16:creationId xmlns:a16="http://schemas.microsoft.com/office/drawing/2014/main" xmlns="" id="{00000000-0008-0000-0400-000009000000}"/>
            </a:ext>
          </a:extLst>
        </xdr:cNvPr>
        <xdr:cNvSpPr txBox="1"/>
      </xdr:nvSpPr>
      <xdr:spPr>
        <a:xfrm>
          <a:off x="5852651" y="12314971"/>
          <a:ext cx="2356757" cy="410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a:t>
          </a: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ルギー</a:t>
          </a:r>
          <a:r>
            <a:rPr kumimoji="1" lang="ja-JP" altLang="ja-JP"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削減率</a:t>
          </a: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（創エネ・その他含まず）（％）</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19</xdr:col>
      <xdr:colOff>250096</xdr:colOff>
      <xdr:row>46</xdr:row>
      <xdr:rowOff>227220</xdr:rowOff>
    </xdr:from>
    <xdr:to>
      <xdr:col>21</xdr:col>
      <xdr:colOff>15682</xdr:colOff>
      <xdr:row>50</xdr:row>
      <xdr:rowOff>188351</xdr:rowOff>
    </xdr:to>
    <xdr:grpSp>
      <xdr:nvGrpSpPr>
        <xdr:cNvPr id="29" name="グループ化 28">
          <a:extLst>
            <a:ext uri="{FF2B5EF4-FFF2-40B4-BE49-F238E27FC236}">
              <a16:creationId xmlns:a16="http://schemas.microsoft.com/office/drawing/2014/main" xmlns="" id="{00000000-0008-0000-0400-00000A000000}"/>
            </a:ext>
          </a:extLst>
        </xdr:cNvPr>
        <xdr:cNvGrpSpPr/>
      </xdr:nvGrpSpPr>
      <xdr:grpSpPr>
        <a:xfrm>
          <a:off x="5412646" y="10828545"/>
          <a:ext cx="318036" cy="875531"/>
          <a:chOff x="5273715" y="2616002"/>
          <a:chExt cx="325000" cy="888111"/>
        </a:xfrm>
      </xdr:grpSpPr>
      <xdr:sp macro="" textlink="">
        <xdr:nvSpPr>
          <xdr:cNvPr id="30" name="テキスト ボックス 29">
            <a:extLst>
              <a:ext uri="{FF2B5EF4-FFF2-40B4-BE49-F238E27FC236}">
                <a16:creationId xmlns:a16="http://schemas.microsoft.com/office/drawing/2014/main" xmlns="" id="{00000000-0008-0000-0400-00000B000000}"/>
              </a:ext>
            </a:extLst>
          </xdr:cNvPr>
          <xdr:cNvSpPr txBox="1"/>
        </xdr:nvSpPr>
        <xdr:spPr>
          <a:xfrm>
            <a:off x="5273715" y="2616002"/>
            <a:ext cx="325000" cy="7444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latin typeface="HGPｺﾞｼｯｸM" panose="020B0600000000000000" pitchFamily="50" charset="-128"/>
                <a:ea typeface="HGPｺﾞｼｯｸM" panose="020B0600000000000000" pitchFamily="50" charset="-128"/>
                <a:cs typeface="メイリオ" panose="020B0604030504040204" pitchFamily="50" charset="-128"/>
              </a:rPr>
              <a:t>創エネルギー率</a:t>
            </a:r>
          </a:p>
        </xdr:txBody>
      </xdr:sp>
      <xdr:sp macro="" textlink="">
        <xdr:nvSpPr>
          <xdr:cNvPr id="31" name="テキスト ボックス 30">
            <a:extLst>
              <a:ext uri="{FF2B5EF4-FFF2-40B4-BE49-F238E27FC236}">
                <a16:creationId xmlns:a16="http://schemas.microsoft.com/office/drawing/2014/main" xmlns="" id="{00000000-0008-0000-0400-00000C000000}"/>
              </a:ext>
            </a:extLst>
          </xdr:cNvPr>
          <xdr:cNvSpPr txBox="1"/>
        </xdr:nvSpPr>
        <xdr:spPr>
          <a:xfrm>
            <a:off x="5317886" y="3284694"/>
            <a:ext cx="267902"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grpSp>
    <xdr:clientData/>
  </xdr:twoCellAnchor>
  <xdr:twoCellAnchor>
    <xdr:from>
      <xdr:col>29</xdr:col>
      <xdr:colOff>214676</xdr:colOff>
      <xdr:row>55</xdr:row>
      <xdr:rowOff>113446</xdr:rowOff>
    </xdr:from>
    <xdr:to>
      <xdr:col>35</xdr:col>
      <xdr:colOff>75515</xdr:colOff>
      <xdr:row>57</xdr:row>
      <xdr:rowOff>65820</xdr:rowOff>
    </xdr:to>
    <xdr:sp macro="" textlink="">
      <xdr:nvSpPr>
        <xdr:cNvPr id="32" name="テキスト ボックス 31">
          <a:extLst>
            <a:ext uri="{FF2B5EF4-FFF2-40B4-BE49-F238E27FC236}">
              <a16:creationId xmlns:a16="http://schemas.microsoft.com/office/drawing/2014/main" xmlns="" id="{00000000-0008-0000-0400-00000D000000}"/>
            </a:ext>
          </a:extLst>
        </xdr:cNvPr>
        <xdr:cNvSpPr txBox="1"/>
      </xdr:nvSpPr>
      <xdr:spPr>
        <a:xfrm>
          <a:off x="8225201" y="12314971"/>
          <a:ext cx="1518189" cy="409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一次エネルギー消費量</a:t>
          </a:r>
          <a:endParaRPr kumimoji="1" lang="en-US" altLang="ja-JP"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(MJ/</a:t>
          </a:r>
          <a:r>
            <a:rPr kumimoji="1" lang="ja-JP" altLang="en-US"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年</a:t>
          </a:r>
          <a:r>
            <a:rPr kumimoji="1" lang="en-US" altLang="ja-JP" sz="800">
              <a:solidFill>
                <a:schemeClr val="tx1"/>
              </a:solidFill>
              <a:effectLst/>
              <a:latin typeface="HGPｺﾞｼｯｸM" panose="020B0600000000000000" pitchFamily="50" charset="-128"/>
              <a:ea typeface="HGPｺﾞｼｯｸM" panose="020B0600000000000000" pitchFamily="50" charset="-128"/>
              <a:cs typeface="Meiryo UI" panose="020B0604030504040204" pitchFamily="50" charset="-128"/>
            </a:rPr>
            <a:t>m²)</a:t>
          </a:r>
          <a:endParaRPr kumimoji="1" lang="en-US" altLang="ja-JP" sz="800">
            <a:latin typeface="HGPｺﾞｼｯｸM" panose="020B0600000000000000" pitchFamily="50" charset="-128"/>
            <a:ea typeface="HGPｺﾞｼｯｸM" panose="020B0600000000000000" pitchFamily="50" charset="-128"/>
            <a:cs typeface="Meiryo UI" panose="020B0604030504040204" pitchFamily="50" charset="-128"/>
          </a:endParaRPr>
        </a:p>
      </xdr:txBody>
    </xdr:sp>
    <xdr:clientData/>
  </xdr:twoCellAnchor>
  <xdr:twoCellAnchor>
    <xdr:from>
      <xdr:col>23</xdr:col>
      <xdr:colOff>110173</xdr:colOff>
      <xdr:row>46</xdr:row>
      <xdr:rowOff>153485</xdr:rowOff>
    </xdr:from>
    <xdr:to>
      <xdr:col>26</xdr:col>
      <xdr:colOff>107880</xdr:colOff>
      <xdr:row>47</xdr:row>
      <xdr:rowOff>156397</xdr:rowOff>
    </xdr:to>
    <xdr:grpSp>
      <xdr:nvGrpSpPr>
        <xdr:cNvPr id="33" name="グループ化 32">
          <a:extLst>
            <a:ext uri="{FF2B5EF4-FFF2-40B4-BE49-F238E27FC236}">
              <a16:creationId xmlns:a16="http://schemas.microsoft.com/office/drawing/2014/main" xmlns="" id="{00000000-0008-0000-0400-00000E000000}"/>
            </a:ext>
          </a:extLst>
        </xdr:cNvPr>
        <xdr:cNvGrpSpPr/>
      </xdr:nvGrpSpPr>
      <xdr:grpSpPr>
        <a:xfrm>
          <a:off x="6377623" y="10754810"/>
          <a:ext cx="826382" cy="231512"/>
          <a:chOff x="6428864" y="9872673"/>
          <a:chExt cx="828000" cy="252000"/>
        </a:xfrm>
      </xdr:grpSpPr>
      <xdr:sp macro="" textlink="">
        <xdr:nvSpPr>
          <xdr:cNvPr id="34" name="テキスト ボックス 23">
            <a:extLst>
              <a:ext uri="{FF2B5EF4-FFF2-40B4-BE49-F238E27FC236}">
                <a16:creationId xmlns:a16="http://schemas.microsoft.com/office/drawing/2014/main" xmlns="" id="{00000000-0008-0000-0400-00000F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ln w="19050">
                <a:solidFill>
                  <a:schemeClr val="bg1"/>
                </a:solidFill>
              </a:ln>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sp macro="" textlink="">
        <xdr:nvSpPr>
          <xdr:cNvPr id="35" name="テキスト ボックス 20">
            <a:extLst>
              <a:ext uri="{FF2B5EF4-FFF2-40B4-BE49-F238E27FC236}">
                <a16:creationId xmlns:a16="http://schemas.microsoft.com/office/drawing/2014/main" xmlns="" id="{00000000-0008-0000-0400-000010000000}"/>
              </a:ext>
            </a:extLst>
          </xdr:cNvPr>
          <xdr:cNvSpPr txBox="1"/>
        </xdr:nvSpPr>
        <xdr:spPr>
          <a:xfrm>
            <a:off x="6428864" y="9872673"/>
            <a:ext cx="828000" cy="2520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a:t>
            </a:r>
            <a:endParaRPr kumimoji="1" lang="ja-JP" altLang="en-US" sz="1000" b="1" i="1">
              <a:solidFill>
                <a:srgbClr val="BF1313"/>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xdr:txBody>
      </xdr:sp>
    </xdr:grpSp>
    <xdr:clientData/>
  </xdr:twoCellAnchor>
  <xdr:twoCellAnchor>
    <xdr:from>
      <xdr:col>25</xdr:col>
      <xdr:colOff>21910</xdr:colOff>
      <xdr:row>51</xdr:row>
      <xdr:rowOff>84645</xdr:rowOff>
    </xdr:from>
    <xdr:to>
      <xdr:col>27</xdr:col>
      <xdr:colOff>242948</xdr:colOff>
      <xdr:row>52</xdr:row>
      <xdr:rowOff>92449</xdr:rowOff>
    </xdr:to>
    <xdr:grpSp>
      <xdr:nvGrpSpPr>
        <xdr:cNvPr id="36" name="グループ化 35">
          <a:extLst>
            <a:ext uri="{FF2B5EF4-FFF2-40B4-BE49-F238E27FC236}">
              <a16:creationId xmlns:a16="http://schemas.microsoft.com/office/drawing/2014/main" xmlns="" id="{00000000-0008-0000-0400-000011000000}"/>
            </a:ext>
          </a:extLst>
        </xdr:cNvPr>
        <xdr:cNvGrpSpPr/>
      </xdr:nvGrpSpPr>
      <xdr:grpSpPr>
        <a:xfrm>
          <a:off x="6841810" y="11828970"/>
          <a:ext cx="773488" cy="236404"/>
          <a:chOff x="6379460" y="10167195"/>
          <a:chExt cx="771664" cy="234782"/>
        </a:xfrm>
      </xdr:grpSpPr>
      <xdr:sp macro="" textlink="">
        <xdr:nvSpPr>
          <xdr:cNvPr id="37" name="テキスト ボックス 25">
            <a:extLst>
              <a:ext uri="{FF2B5EF4-FFF2-40B4-BE49-F238E27FC236}">
                <a16:creationId xmlns:a16="http://schemas.microsoft.com/office/drawing/2014/main" xmlns="" id="{00000000-0008-0000-0400-000012000000}"/>
              </a:ext>
            </a:extLst>
          </xdr:cNvPr>
          <xdr:cNvSpPr txBox="1"/>
        </xdr:nvSpPr>
        <xdr:spPr>
          <a:xfrm>
            <a:off x="6379598" y="10167195"/>
            <a:ext cx="771388" cy="23478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solidFill>
                    <a:schemeClr val="bg1"/>
                  </a:solid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sp macro="" textlink="">
        <xdr:nvSpPr>
          <xdr:cNvPr id="38" name="テキスト ボックス 21">
            <a:extLst>
              <a:ext uri="{FF2B5EF4-FFF2-40B4-BE49-F238E27FC236}">
                <a16:creationId xmlns:a16="http://schemas.microsoft.com/office/drawing/2014/main" xmlns="" id="{00000000-0008-0000-0400-000013000000}"/>
              </a:ext>
            </a:extLst>
          </xdr:cNvPr>
          <xdr:cNvSpPr txBox="1"/>
        </xdr:nvSpPr>
        <xdr:spPr>
          <a:xfrm>
            <a:off x="6379460" y="10167248"/>
            <a:ext cx="771664" cy="23467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1" i="1">
                <a:ln w="19050">
                  <a:noFill/>
                </a:ln>
                <a:solidFill>
                  <a:srgbClr val="EF5B5B"/>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Nearly ZEB</a:t>
            </a:r>
          </a:p>
        </xdr:txBody>
      </xdr:sp>
    </xdr:grpSp>
    <xdr:clientData/>
  </xdr:twoCellAnchor>
  <xdr:twoCellAnchor>
    <xdr:from>
      <xdr:col>26</xdr:col>
      <xdr:colOff>190883</xdr:colOff>
      <xdr:row>53</xdr:row>
      <xdr:rowOff>75491</xdr:rowOff>
    </xdr:from>
    <xdr:to>
      <xdr:col>29</xdr:col>
      <xdr:colOff>125805</xdr:colOff>
      <xdr:row>54</xdr:row>
      <xdr:rowOff>83292</xdr:rowOff>
    </xdr:to>
    <xdr:grpSp>
      <xdr:nvGrpSpPr>
        <xdr:cNvPr id="39" name="グループ化 38">
          <a:extLst>
            <a:ext uri="{FF2B5EF4-FFF2-40B4-BE49-F238E27FC236}">
              <a16:creationId xmlns:a16="http://schemas.microsoft.com/office/drawing/2014/main" xmlns="" id="{00000000-0008-0000-0400-000014000000}"/>
            </a:ext>
          </a:extLst>
        </xdr:cNvPr>
        <xdr:cNvGrpSpPr/>
      </xdr:nvGrpSpPr>
      <xdr:grpSpPr>
        <a:xfrm>
          <a:off x="7287008" y="12277016"/>
          <a:ext cx="763597" cy="236401"/>
          <a:chOff x="7170059" y="11255008"/>
          <a:chExt cx="761773" cy="234780"/>
        </a:xfrm>
      </xdr:grpSpPr>
      <xdr:sp macro="" textlink="">
        <xdr:nvSpPr>
          <xdr:cNvPr id="40" name="テキスト ボックス 24">
            <a:extLst>
              <a:ext uri="{FF2B5EF4-FFF2-40B4-BE49-F238E27FC236}">
                <a16:creationId xmlns:a16="http://schemas.microsoft.com/office/drawing/2014/main" xmlns="" id="{00000000-0008-0000-0400-000015000000}"/>
              </a:ext>
            </a:extLst>
          </xdr:cNvPr>
          <xdr:cNvSpPr txBox="1"/>
        </xdr:nvSpPr>
        <xdr:spPr>
          <a:xfrm>
            <a:off x="7170157" y="11255008"/>
            <a:ext cx="761576" cy="2347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ln w="19050">
                  <a:solidFill>
                    <a:schemeClr val="bg1"/>
                  </a:solidFill>
                </a:ln>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sp macro="" textlink="">
        <xdr:nvSpPr>
          <xdr:cNvPr id="41" name="テキスト ボックス 22">
            <a:extLst>
              <a:ext uri="{FF2B5EF4-FFF2-40B4-BE49-F238E27FC236}">
                <a16:creationId xmlns:a16="http://schemas.microsoft.com/office/drawing/2014/main" xmlns="" id="{00000000-0008-0000-0400-000016000000}"/>
              </a:ext>
            </a:extLst>
          </xdr:cNvPr>
          <xdr:cNvSpPr txBox="1"/>
        </xdr:nvSpPr>
        <xdr:spPr>
          <a:xfrm>
            <a:off x="7170059" y="11255061"/>
            <a:ext cx="761773" cy="2346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800" b="0" i="1">
                <a:solidFill>
                  <a:srgbClr val="E57E17"/>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ZEB Ready</a:t>
            </a:r>
          </a:p>
        </xdr:txBody>
      </xdr:sp>
    </xdr:grpSp>
    <xdr:clientData/>
  </xdr:twoCellAnchor>
  <xdr:twoCellAnchor>
    <xdr:from>
      <xdr:col>96</xdr:col>
      <xdr:colOff>0</xdr:colOff>
      <xdr:row>31</xdr:row>
      <xdr:rowOff>0</xdr:rowOff>
    </xdr:from>
    <xdr:to>
      <xdr:col>96</xdr:col>
      <xdr:colOff>914400</xdr:colOff>
      <xdr:row>31</xdr:row>
      <xdr:rowOff>0</xdr:rowOff>
    </xdr:to>
    <xdr:cxnSp macro="">
      <xdr:nvCxnSpPr>
        <xdr:cNvPr id="42" name="直線コネクタ 41">
          <a:extLst>
            <a:ext uri="{FF2B5EF4-FFF2-40B4-BE49-F238E27FC236}">
              <a16:creationId xmlns:a16="http://schemas.microsoft.com/office/drawing/2014/main" xmlns="" id="{00000000-0008-0000-0400-000017000000}"/>
            </a:ext>
          </a:extLst>
        </xdr:cNvPr>
        <xdr:cNvCxnSpPr/>
      </xdr:nvCxnSpPr>
      <xdr:spPr>
        <a:xfrm>
          <a:off x="26279475" y="6724650"/>
          <a:ext cx="914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51856</xdr:colOff>
      <xdr:row>41</xdr:row>
      <xdr:rowOff>1</xdr:rowOff>
    </xdr:from>
    <xdr:to>
      <xdr:col>38</xdr:col>
      <xdr:colOff>123825</xdr:colOff>
      <xdr:row>54</xdr:row>
      <xdr:rowOff>142875</xdr:rowOff>
    </xdr:to>
    <xdr:graphicFrame macro="">
      <xdr:nvGraphicFramePr>
        <xdr:cNvPr id="43" name="グラフ 42">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4" name="グループ化 23">
          <a:extLst>
            <a:ext uri="{FF2B5EF4-FFF2-40B4-BE49-F238E27FC236}">
              <a16:creationId xmlns:a16="http://schemas.microsoft.com/office/drawing/2014/main" xmlns="" id="{00000000-0008-0000-0A00-000018000000}"/>
            </a:ext>
          </a:extLst>
        </xdr:cNvPr>
        <xdr:cNvGrpSpPr/>
      </xdr:nvGrpSpPr>
      <xdr:grpSpPr>
        <a:xfrm>
          <a:off x="11468661" y="19702743"/>
          <a:ext cx="3616139" cy="1280273"/>
          <a:chOff x="11138646" y="46403559"/>
          <a:chExt cx="3608295" cy="1266265"/>
        </a:xfrm>
      </xdr:grpSpPr>
      <xdr:sp macro="" textlink="">
        <xdr:nvSpPr>
          <xdr:cNvPr id="25" name="テキスト ボックス 24">
            <a:extLst>
              <a:ext uri="{FF2B5EF4-FFF2-40B4-BE49-F238E27FC236}">
                <a16:creationId xmlns:a16="http://schemas.microsoft.com/office/drawing/2014/main" xmlns="" id="{00000000-0008-0000-0A00-000019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26" name="右中かっこ 25">
            <a:extLst>
              <a:ext uri="{FF2B5EF4-FFF2-40B4-BE49-F238E27FC236}">
                <a16:creationId xmlns:a16="http://schemas.microsoft.com/office/drawing/2014/main" xmlns="" id="{00000000-0008-0000-0A00-00001A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30" name="グループ化 29">
          <a:extLst>
            <a:ext uri="{FF2B5EF4-FFF2-40B4-BE49-F238E27FC236}">
              <a16:creationId xmlns:a16="http://schemas.microsoft.com/office/drawing/2014/main" xmlns="" id="{00000000-0008-0000-0A00-00001E000000}"/>
            </a:ext>
          </a:extLst>
        </xdr:cNvPr>
        <xdr:cNvGrpSpPr/>
      </xdr:nvGrpSpPr>
      <xdr:grpSpPr>
        <a:xfrm>
          <a:off x="11432240" y="25430630"/>
          <a:ext cx="3618941" cy="1283074"/>
          <a:chOff x="11138646" y="46403559"/>
          <a:chExt cx="3608295" cy="1266265"/>
        </a:xfrm>
      </xdr:grpSpPr>
      <xdr:sp macro="" textlink="">
        <xdr:nvSpPr>
          <xdr:cNvPr id="31" name="テキスト ボックス 30">
            <a:extLst>
              <a:ext uri="{FF2B5EF4-FFF2-40B4-BE49-F238E27FC236}">
                <a16:creationId xmlns:a16="http://schemas.microsoft.com/office/drawing/2014/main" xmlns="" id="{00000000-0008-0000-0A00-00001F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32" name="右中かっこ 31">
            <a:extLst>
              <a:ext uri="{FF2B5EF4-FFF2-40B4-BE49-F238E27FC236}">
                <a16:creationId xmlns:a16="http://schemas.microsoft.com/office/drawing/2014/main" xmlns="" id="{00000000-0008-0000-0A00-000020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B00-000002000000}"/>
            </a:ext>
          </a:extLst>
        </xdr:cNvPr>
        <xdr:cNvGrpSpPr/>
      </xdr:nvGrpSpPr>
      <xdr:grpSpPr>
        <a:xfrm>
          <a:off x="11468661"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B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B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B00-000005000000}"/>
            </a:ext>
          </a:extLst>
        </xdr:cNvPr>
        <xdr:cNvGrpSpPr/>
      </xdr:nvGrpSpPr>
      <xdr:grpSpPr>
        <a:xfrm>
          <a:off x="11432240"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B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B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C00-000002000000}"/>
            </a:ext>
          </a:extLst>
        </xdr:cNvPr>
        <xdr:cNvGrpSpPr/>
      </xdr:nvGrpSpPr>
      <xdr:grpSpPr>
        <a:xfrm>
          <a:off x="11468661"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C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C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C00-000005000000}"/>
            </a:ext>
          </a:extLst>
        </xdr:cNvPr>
        <xdr:cNvGrpSpPr/>
      </xdr:nvGrpSpPr>
      <xdr:grpSpPr>
        <a:xfrm>
          <a:off x="11432240"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C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C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67236</xdr:colOff>
      <xdr:row>81</xdr:row>
      <xdr:rowOff>33618</xdr:rowOff>
    </xdr:from>
    <xdr:to>
      <xdr:col>18</xdr:col>
      <xdr:colOff>616325</xdr:colOff>
      <xdr:row>86</xdr:row>
      <xdr:rowOff>123266</xdr:rowOff>
    </xdr:to>
    <xdr:grpSp>
      <xdr:nvGrpSpPr>
        <xdr:cNvPr id="2" name="グループ化 1">
          <a:extLst>
            <a:ext uri="{FF2B5EF4-FFF2-40B4-BE49-F238E27FC236}">
              <a16:creationId xmlns:a16="http://schemas.microsoft.com/office/drawing/2014/main" xmlns="" id="{00000000-0008-0000-0D00-000002000000}"/>
            </a:ext>
          </a:extLst>
        </xdr:cNvPr>
        <xdr:cNvGrpSpPr/>
      </xdr:nvGrpSpPr>
      <xdr:grpSpPr>
        <a:xfrm>
          <a:off x="11468661" y="19702743"/>
          <a:ext cx="3616139" cy="1280273"/>
          <a:chOff x="11138646" y="46403559"/>
          <a:chExt cx="3608295" cy="1266265"/>
        </a:xfrm>
      </xdr:grpSpPr>
      <xdr:sp macro="" textlink="">
        <xdr:nvSpPr>
          <xdr:cNvPr id="3" name="テキスト ボックス 2">
            <a:extLst>
              <a:ext uri="{FF2B5EF4-FFF2-40B4-BE49-F238E27FC236}">
                <a16:creationId xmlns:a16="http://schemas.microsoft.com/office/drawing/2014/main" xmlns="" id="{00000000-0008-0000-0D00-000003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注）　小計・合計・集計表の</a:t>
            </a:r>
          </a:p>
          <a:p>
            <a:r>
              <a:rPr kumimoji="1" lang="ja-JP" altLang="en-US" sz="1400" b="1">
                <a:solidFill>
                  <a:srgbClr val="FF0000"/>
                </a:solidFill>
              </a:rPr>
              <a:t>　　　数式に影響が出る為</a:t>
            </a:r>
          </a:p>
          <a:p>
            <a:r>
              <a:rPr kumimoji="1" lang="ja-JP" altLang="en-US" sz="1400" b="1">
                <a:solidFill>
                  <a:srgbClr val="FF0000"/>
                </a:solidFill>
              </a:rPr>
              <a:t>　　　行を追加する場合には、</a:t>
            </a:r>
          </a:p>
          <a:p>
            <a:r>
              <a:rPr kumimoji="1" lang="ja-JP" altLang="en-US" sz="1400" b="1">
                <a:solidFill>
                  <a:srgbClr val="FF0000"/>
                </a:solidFill>
              </a:rPr>
              <a:t>　　　項目の先頭や最後ではなく、</a:t>
            </a:r>
          </a:p>
          <a:p>
            <a:r>
              <a:rPr kumimoji="1" lang="ja-JP" altLang="en-US" sz="1400" b="1">
                <a:solidFill>
                  <a:srgbClr val="FF0000"/>
                </a:solidFill>
              </a:rPr>
              <a:t>　　　中盤で行の追加をしてください</a:t>
            </a:r>
          </a:p>
        </xdr:txBody>
      </xdr:sp>
      <xdr:sp macro="" textlink="">
        <xdr:nvSpPr>
          <xdr:cNvPr id="4" name="右中かっこ 3">
            <a:extLst>
              <a:ext uri="{FF2B5EF4-FFF2-40B4-BE49-F238E27FC236}">
                <a16:creationId xmlns:a16="http://schemas.microsoft.com/office/drawing/2014/main" xmlns="" id="{00000000-0008-0000-0D00-000004000000}"/>
              </a:ext>
            </a:extLst>
          </xdr:cNvPr>
          <xdr:cNvSpPr/>
        </xdr:nvSpPr>
        <xdr:spPr>
          <a:xfrm>
            <a:off x="11138646" y="46538029"/>
            <a:ext cx="392205" cy="997323"/>
          </a:xfrm>
          <a:prstGeom prst="rightBrace">
            <a:avLst>
              <a:gd name="adj1" fmla="val 19177"/>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30815</xdr:colOff>
      <xdr:row>105</xdr:row>
      <xdr:rowOff>46505</xdr:rowOff>
    </xdr:from>
    <xdr:to>
      <xdr:col>18</xdr:col>
      <xdr:colOff>582706</xdr:colOff>
      <xdr:row>110</xdr:row>
      <xdr:rowOff>138954</xdr:rowOff>
    </xdr:to>
    <xdr:grpSp>
      <xdr:nvGrpSpPr>
        <xdr:cNvPr id="5" name="グループ化 4">
          <a:extLst>
            <a:ext uri="{FF2B5EF4-FFF2-40B4-BE49-F238E27FC236}">
              <a16:creationId xmlns:a16="http://schemas.microsoft.com/office/drawing/2014/main" xmlns="" id="{00000000-0008-0000-0D00-000005000000}"/>
            </a:ext>
          </a:extLst>
        </xdr:cNvPr>
        <xdr:cNvGrpSpPr/>
      </xdr:nvGrpSpPr>
      <xdr:grpSpPr>
        <a:xfrm>
          <a:off x="11432240" y="25430630"/>
          <a:ext cx="3618941" cy="1283074"/>
          <a:chOff x="11138646" y="46403559"/>
          <a:chExt cx="3608295" cy="1266265"/>
        </a:xfrm>
      </xdr:grpSpPr>
      <xdr:sp macro="" textlink="">
        <xdr:nvSpPr>
          <xdr:cNvPr id="6" name="テキスト ボックス 5">
            <a:extLst>
              <a:ext uri="{FF2B5EF4-FFF2-40B4-BE49-F238E27FC236}">
                <a16:creationId xmlns:a16="http://schemas.microsoft.com/office/drawing/2014/main" xmlns="" id="{00000000-0008-0000-0D00-000006000000}"/>
              </a:ext>
            </a:extLst>
          </xdr:cNvPr>
          <xdr:cNvSpPr txBox="1"/>
        </xdr:nvSpPr>
        <xdr:spPr>
          <a:xfrm>
            <a:off x="11586882" y="46403559"/>
            <a:ext cx="3160059" cy="12662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66FF"/>
                </a:solidFill>
              </a:rPr>
              <a:t>注）　不要な行は削除して構わない。</a:t>
            </a:r>
            <a:endParaRPr kumimoji="1" lang="en-US" altLang="ja-JP" sz="1400" b="1">
              <a:solidFill>
                <a:srgbClr val="0066FF"/>
              </a:solidFill>
            </a:endParaRPr>
          </a:p>
          <a:p>
            <a:r>
              <a:rPr kumimoji="1" lang="ja-JP" altLang="en-US" sz="1400" b="1">
                <a:solidFill>
                  <a:srgbClr val="0066FF"/>
                </a:solidFill>
              </a:rPr>
              <a:t>　　　（「小計」より上の空白行）</a:t>
            </a:r>
          </a:p>
        </xdr:txBody>
      </xdr:sp>
      <xdr:sp macro="" textlink="">
        <xdr:nvSpPr>
          <xdr:cNvPr id="7" name="右中かっこ 6">
            <a:extLst>
              <a:ext uri="{FF2B5EF4-FFF2-40B4-BE49-F238E27FC236}">
                <a16:creationId xmlns:a16="http://schemas.microsoft.com/office/drawing/2014/main" xmlns="" id="{00000000-0008-0000-0D00-000007000000}"/>
              </a:ext>
            </a:extLst>
          </xdr:cNvPr>
          <xdr:cNvSpPr/>
        </xdr:nvSpPr>
        <xdr:spPr>
          <a:xfrm>
            <a:off x="11138646" y="46538030"/>
            <a:ext cx="392205" cy="997323"/>
          </a:xfrm>
          <a:prstGeom prst="rightBrace">
            <a:avLst>
              <a:gd name="adj1" fmla="val 19177"/>
              <a:gd name="adj2" fmla="val 50000"/>
            </a:avLst>
          </a:prstGeom>
          <a:ln w="28575">
            <a:solidFill>
              <a:srgbClr val="CCEC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0066FF"/>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28575</xdr:colOff>
      <xdr:row>10</xdr:row>
      <xdr:rowOff>76200</xdr:rowOff>
    </xdr:from>
    <xdr:to>
      <xdr:col>11</xdr:col>
      <xdr:colOff>95250</xdr:colOff>
      <xdr:row>11</xdr:row>
      <xdr:rowOff>38100</xdr:rowOff>
    </xdr:to>
    <xdr:sp macro="" textlink="">
      <xdr:nvSpPr>
        <xdr:cNvPr id="2" name="Rectangle 350">
          <a:extLst>
            <a:ext uri="{FF2B5EF4-FFF2-40B4-BE49-F238E27FC236}">
              <a16:creationId xmlns:a16="http://schemas.microsoft.com/office/drawing/2014/main" xmlns="" id="{00000000-0008-0000-0F00-000002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28575</xdr:colOff>
      <xdr:row>10</xdr:row>
      <xdr:rowOff>76200</xdr:rowOff>
    </xdr:from>
    <xdr:to>
      <xdr:col>11</xdr:col>
      <xdr:colOff>95250</xdr:colOff>
      <xdr:row>11</xdr:row>
      <xdr:rowOff>38100</xdr:rowOff>
    </xdr:to>
    <xdr:sp macro="" textlink="">
      <xdr:nvSpPr>
        <xdr:cNvPr id="3" name="Rectangle 350">
          <a:extLst>
            <a:ext uri="{FF2B5EF4-FFF2-40B4-BE49-F238E27FC236}">
              <a16:creationId xmlns:a16="http://schemas.microsoft.com/office/drawing/2014/main" xmlns="" id="{00000000-0008-0000-0F00-000003000000}"/>
            </a:ext>
          </a:extLst>
        </xdr:cNvPr>
        <xdr:cNvSpPr>
          <a:spLocks noChangeArrowheads="1"/>
        </xdr:cNvSpPr>
      </xdr:nvSpPr>
      <xdr:spPr bwMode="auto">
        <a:xfrm>
          <a:off x="2438400" y="12344400"/>
          <a:ext cx="66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0" cap="rnd">
          <a:solidFill>
            <a:srgbClr val="FF0000"/>
          </a:solidFill>
          <a:round/>
          <a:headEnd/>
          <a:tailEnd/>
        </a:ln>
        <a:extLst>
          <a:ext uri="{909E8E84-426E-40DD-AFC4-6F175D3DCCD1}">
            <a14:hiddenFill xmlns:a14="http://schemas.microsoft.com/office/drawing/2010/main">
              <a:solidFill>
                <a:srgbClr val="FFFFFF"/>
              </a:solidFill>
            </a14:hiddenFill>
          </a:ext>
        </a:extLst>
      </a:spPr>
      <a:bodyPr vertOverflow="clip" horzOverflow="clip" rtlCol="0" anchor="t"/>
      <a:lstStyle>
        <a:defPPr algn="l">
          <a:defRPr kumimoji="1" sz="1100"/>
        </a:defP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15.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60"/>
  <sheetViews>
    <sheetView topLeftCell="BA1" zoomScaleNormal="100" workbookViewId="0"/>
  </sheetViews>
  <sheetFormatPr defaultRowHeight="14.25" outlineLevelCol="1"/>
  <cols>
    <col min="1" max="1" width="1.875" style="778" hidden="1" customWidth="1" outlineLevel="1"/>
    <col min="2" max="38" width="12.5" style="778" hidden="1" customWidth="1" outlineLevel="1"/>
    <col min="39" max="39" width="4.375" style="778" hidden="1" customWidth="1" outlineLevel="1"/>
    <col min="40" max="40" width="7.25" style="778" hidden="1" customWidth="1" outlineLevel="1"/>
    <col min="41" max="42" width="18.625" style="778" hidden="1" customWidth="1" outlineLevel="1"/>
    <col min="43" max="52" width="9" style="778" hidden="1" customWidth="1" outlineLevel="1"/>
    <col min="53" max="53" width="9" style="778" collapsed="1"/>
    <col min="54" max="16384" width="9" style="778"/>
  </cols>
  <sheetData>
    <row r="1" spans="2:38" ht="7.5" customHeight="1"/>
    <row r="2" spans="2:38" ht="26.25" customHeight="1" thickBot="1">
      <c r="B2" s="778" t="s">
        <v>1082</v>
      </c>
      <c r="C2" s="778" t="s">
        <v>1430</v>
      </c>
      <c r="D2" s="778" t="s">
        <v>1153</v>
      </c>
      <c r="E2" s="779" t="s">
        <v>1112</v>
      </c>
      <c r="F2" s="779" t="s">
        <v>1113</v>
      </c>
      <c r="G2" s="778" t="s">
        <v>992</v>
      </c>
      <c r="H2" s="780" t="s">
        <v>113</v>
      </c>
      <c r="I2" s="778" t="s">
        <v>1147</v>
      </c>
      <c r="J2" s="780" t="s">
        <v>118</v>
      </c>
      <c r="K2" s="780" t="s">
        <v>972</v>
      </c>
      <c r="L2" s="780" t="s">
        <v>973</v>
      </c>
      <c r="M2" s="780" t="s">
        <v>1117</v>
      </c>
      <c r="N2" s="780" t="s">
        <v>974</v>
      </c>
      <c r="O2" s="832" t="s">
        <v>1458</v>
      </c>
      <c r="P2" s="953" t="s">
        <v>1449</v>
      </c>
      <c r="Q2" s="780" t="s">
        <v>1284</v>
      </c>
      <c r="R2" s="780" t="s">
        <v>1044</v>
      </c>
      <c r="S2" s="780" t="s">
        <v>1336</v>
      </c>
      <c r="T2" s="780" t="s">
        <v>1339</v>
      </c>
      <c r="U2" s="780" t="s">
        <v>1160</v>
      </c>
      <c r="V2" s="780" t="s">
        <v>1098</v>
      </c>
      <c r="W2" s="780" t="s">
        <v>1340</v>
      </c>
      <c r="X2" s="780" t="s">
        <v>1343</v>
      </c>
      <c r="Y2" s="780" t="s">
        <v>975</v>
      </c>
      <c r="Z2" s="780" t="s">
        <v>1268</v>
      </c>
      <c r="AA2" s="780" t="s">
        <v>1169</v>
      </c>
      <c r="AB2" s="780" t="s">
        <v>1313</v>
      </c>
      <c r="AD2" s="778" t="s">
        <v>1015</v>
      </c>
    </row>
    <row r="3" spans="2:38" s="940" customFormat="1" ht="15" thickBot="1">
      <c r="B3" s="938" t="s">
        <v>986</v>
      </c>
      <c r="C3" s="938" t="s">
        <v>1430</v>
      </c>
      <c r="D3" s="939"/>
      <c r="E3" s="939">
        <v>43490</v>
      </c>
      <c r="F3" s="939">
        <f>E3</f>
        <v>43490</v>
      </c>
      <c r="G3" s="938" t="s">
        <v>784</v>
      </c>
      <c r="H3" s="781" t="s">
        <v>127</v>
      </c>
      <c r="I3" s="938" t="s">
        <v>1074</v>
      </c>
      <c r="J3" s="865">
        <v>1</v>
      </c>
      <c r="K3" s="782" t="s">
        <v>976</v>
      </c>
      <c r="L3" s="866" t="s">
        <v>1057</v>
      </c>
      <c r="M3" s="867" t="s">
        <v>1109</v>
      </c>
      <c r="N3" s="783" t="s">
        <v>977</v>
      </c>
      <c r="O3" s="782" t="s">
        <v>1459</v>
      </c>
      <c r="P3" s="782" t="s">
        <v>1459</v>
      </c>
      <c r="Q3" s="782" t="s">
        <v>1047</v>
      </c>
      <c r="R3" s="781" t="s">
        <v>1048</v>
      </c>
      <c r="S3" s="782" t="s">
        <v>1337</v>
      </c>
      <c r="T3" s="782" t="s">
        <v>1292</v>
      </c>
      <c r="U3" s="782" t="s">
        <v>1161</v>
      </c>
      <c r="V3" s="784" t="s">
        <v>1099</v>
      </c>
      <c r="W3" s="867" t="s">
        <v>1340</v>
      </c>
      <c r="X3" s="782" t="s">
        <v>1341</v>
      </c>
      <c r="Y3" s="868" t="s">
        <v>978</v>
      </c>
      <c r="Z3" s="782" t="s">
        <v>1170</v>
      </c>
      <c r="AA3" s="783" t="s">
        <v>1170</v>
      </c>
      <c r="AB3" s="782" t="s">
        <v>1312</v>
      </c>
      <c r="AD3" s="938" t="s">
        <v>1017</v>
      </c>
      <c r="AE3" s="941" t="s">
        <v>1018</v>
      </c>
    </row>
    <row r="4" spans="2:38" s="940" customFormat="1" ht="15" thickBot="1">
      <c r="B4" s="942" t="s">
        <v>1277</v>
      </c>
      <c r="C4" s="943" t="s">
        <v>1431</v>
      </c>
      <c r="D4" s="943"/>
      <c r="E4" s="944">
        <v>43518</v>
      </c>
      <c r="F4" s="944">
        <v>43855</v>
      </c>
      <c r="G4" s="942" t="s">
        <v>785</v>
      </c>
      <c r="H4" s="785" t="s">
        <v>979</v>
      </c>
      <c r="I4" s="942" t="s">
        <v>1075</v>
      </c>
      <c r="J4" s="786">
        <v>2</v>
      </c>
      <c r="K4" s="789" t="s">
        <v>973</v>
      </c>
      <c r="L4" s="780"/>
      <c r="M4" s="780"/>
      <c r="N4" s="790" t="s">
        <v>980</v>
      </c>
      <c r="O4" s="787" t="s">
        <v>985</v>
      </c>
      <c r="P4" s="787" t="s">
        <v>1465</v>
      </c>
      <c r="Q4" s="789" t="s">
        <v>1422</v>
      </c>
      <c r="R4" s="792" t="s">
        <v>1049</v>
      </c>
      <c r="S4" s="789" t="s">
        <v>1338</v>
      </c>
      <c r="T4" s="789" t="s">
        <v>1293</v>
      </c>
      <c r="U4" s="787" t="s">
        <v>1162</v>
      </c>
      <c r="V4" s="791" t="s">
        <v>1100</v>
      </c>
      <c r="W4" s="785"/>
      <c r="X4" s="789" t="s">
        <v>1342</v>
      </c>
      <c r="Y4" s="785"/>
      <c r="Z4" s="789" t="s">
        <v>1269</v>
      </c>
      <c r="AA4" s="788" t="s">
        <v>1171</v>
      </c>
      <c r="AB4" s="789" t="s">
        <v>1314</v>
      </c>
      <c r="AD4" s="942" t="s">
        <v>1019</v>
      </c>
      <c r="AE4" s="941" t="s">
        <v>1020</v>
      </c>
      <c r="AF4" s="945" t="s">
        <v>1021</v>
      </c>
    </row>
    <row r="5" spans="2:38" s="940" customFormat="1" ht="15" thickBot="1">
      <c r="B5" s="946" t="s">
        <v>1278</v>
      </c>
      <c r="C5" s="947"/>
      <c r="D5" s="947"/>
      <c r="E5" s="948">
        <f>E4</f>
        <v>43518</v>
      </c>
      <c r="F5" s="949">
        <v>44221</v>
      </c>
      <c r="G5" s="942" t="s">
        <v>786</v>
      </c>
      <c r="H5" s="792" t="s">
        <v>770</v>
      </c>
      <c r="I5" s="942" t="s">
        <v>1076</v>
      </c>
      <c r="J5" s="786">
        <v>3</v>
      </c>
      <c r="K5" s="780"/>
      <c r="L5" s="780"/>
      <c r="M5" s="780"/>
      <c r="N5" s="790" t="s">
        <v>981</v>
      </c>
      <c r="O5" s="787" t="s">
        <v>1460</v>
      </c>
      <c r="P5" s="787" t="s">
        <v>1466</v>
      </c>
      <c r="Q5" s="785"/>
      <c r="R5" s="785"/>
      <c r="S5" s="785"/>
      <c r="T5" s="785"/>
      <c r="U5" s="787" t="s">
        <v>1163</v>
      </c>
      <c r="V5" s="791" t="s">
        <v>1101</v>
      </c>
      <c r="W5" s="785"/>
      <c r="X5" s="785"/>
      <c r="Y5" s="785"/>
      <c r="Z5" s="785"/>
      <c r="AA5" s="785"/>
      <c r="AB5" s="785"/>
      <c r="AD5" s="942" t="s">
        <v>1022</v>
      </c>
      <c r="AE5" s="941" t="s">
        <v>1023</v>
      </c>
      <c r="AF5" s="945" t="s">
        <v>1024</v>
      </c>
      <c r="AG5" s="945" t="s">
        <v>1025</v>
      </c>
    </row>
    <row r="6" spans="2:38" s="940" customFormat="1" ht="15" thickBot="1">
      <c r="G6" s="942" t="s">
        <v>787</v>
      </c>
      <c r="H6" s="780"/>
      <c r="I6" s="942" t="s">
        <v>1077</v>
      </c>
      <c r="J6" s="786">
        <v>4</v>
      </c>
      <c r="K6" s="780"/>
      <c r="L6" s="780"/>
      <c r="M6" s="780"/>
      <c r="N6" s="790" t="s">
        <v>982</v>
      </c>
      <c r="O6" s="787" t="s">
        <v>1461</v>
      </c>
      <c r="P6" s="787" t="s">
        <v>1467</v>
      </c>
      <c r="R6" s="785"/>
      <c r="S6" s="785"/>
      <c r="T6" s="785"/>
      <c r="U6" s="787" t="s">
        <v>1164</v>
      </c>
      <c r="V6" s="793" t="s">
        <v>1102</v>
      </c>
      <c r="W6" s="785"/>
      <c r="X6" s="785"/>
      <c r="Y6" s="785"/>
      <c r="Z6" s="785"/>
      <c r="AA6" s="785"/>
      <c r="AB6" s="785"/>
      <c r="AD6" s="942" t="s">
        <v>1026</v>
      </c>
      <c r="AE6" s="941" t="s">
        <v>1027</v>
      </c>
      <c r="AF6" s="945" t="s">
        <v>1028</v>
      </c>
    </row>
    <row r="7" spans="2:38" s="940" customFormat="1" ht="15" thickBot="1">
      <c r="G7" s="942" t="s">
        <v>788</v>
      </c>
      <c r="H7" s="780"/>
      <c r="I7" s="943" t="s">
        <v>1288</v>
      </c>
      <c r="J7" s="786">
        <v>5</v>
      </c>
      <c r="K7" s="780"/>
      <c r="L7" s="780"/>
      <c r="M7" s="780"/>
      <c r="N7" s="790" t="s">
        <v>983</v>
      </c>
      <c r="O7" s="787" t="s">
        <v>1462</v>
      </c>
      <c r="P7" s="787" t="s">
        <v>1468</v>
      </c>
      <c r="Q7" s="785"/>
      <c r="R7" s="785"/>
      <c r="S7" s="785"/>
      <c r="T7" s="785"/>
      <c r="U7" s="787" t="s">
        <v>1165</v>
      </c>
      <c r="V7" s="785"/>
      <c r="W7" s="785"/>
      <c r="X7" s="785"/>
      <c r="Y7" s="785"/>
      <c r="Z7" s="785"/>
      <c r="AA7" s="785"/>
      <c r="AB7" s="785"/>
      <c r="AD7" s="942" t="s">
        <v>1029</v>
      </c>
      <c r="AE7" s="941" t="s">
        <v>1030</v>
      </c>
      <c r="AF7" s="945" t="s">
        <v>1031</v>
      </c>
      <c r="AG7" s="945" t="s">
        <v>1032</v>
      </c>
      <c r="AH7" s="945" t="s">
        <v>1033</v>
      </c>
      <c r="AI7" s="945" t="s">
        <v>1034</v>
      </c>
      <c r="AJ7" s="945" t="s">
        <v>1035</v>
      </c>
      <c r="AK7" s="945" t="s">
        <v>1036</v>
      </c>
      <c r="AL7" s="945" t="s">
        <v>1037</v>
      </c>
    </row>
    <row r="8" spans="2:38" s="940" customFormat="1" ht="15" thickBot="1">
      <c r="G8" s="942" t="s">
        <v>789</v>
      </c>
      <c r="H8" s="780"/>
      <c r="J8" s="794">
        <v>6</v>
      </c>
      <c r="K8" s="780"/>
      <c r="L8" s="780"/>
      <c r="M8" s="780"/>
      <c r="N8" s="788" t="s">
        <v>984</v>
      </c>
      <c r="O8" s="787" t="s">
        <v>1463</v>
      </c>
      <c r="P8" s="980" t="s">
        <v>1469</v>
      </c>
      <c r="Q8" s="950"/>
      <c r="R8" s="785"/>
      <c r="S8" s="785"/>
      <c r="T8" s="785"/>
      <c r="U8" s="789" t="s">
        <v>1166</v>
      </c>
      <c r="V8" s="785"/>
      <c r="W8" s="785"/>
      <c r="X8" s="785"/>
      <c r="Y8" s="785"/>
      <c r="Z8" s="785"/>
      <c r="AA8" s="785"/>
      <c r="AB8" s="785"/>
      <c r="AD8" s="943" t="s">
        <v>1038</v>
      </c>
      <c r="AE8" s="941" t="s">
        <v>1039</v>
      </c>
      <c r="AF8" s="945" t="s">
        <v>1040</v>
      </c>
      <c r="AG8" s="945" t="s">
        <v>1041</v>
      </c>
    </row>
    <row r="9" spans="2:38" s="940" customFormat="1" ht="15" thickBot="1">
      <c r="G9" s="942" t="s">
        <v>790</v>
      </c>
      <c r="H9" s="780"/>
      <c r="J9" s="794">
        <v>7</v>
      </c>
      <c r="K9" s="780"/>
      <c r="L9" s="780"/>
      <c r="M9" s="780"/>
      <c r="N9" s="780"/>
      <c r="O9" s="789" t="s">
        <v>1464</v>
      </c>
      <c r="P9" s="789" t="s">
        <v>1470</v>
      </c>
      <c r="Q9" s="950"/>
      <c r="R9" s="785"/>
      <c r="S9" s="785"/>
      <c r="T9" s="785"/>
      <c r="U9" s="785"/>
      <c r="V9" s="785"/>
      <c r="W9" s="785"/>
      <c r="X9" s="785"/>
      <c r="Y9" s="785"/>
      <c r="Z9" s="785"/>
      <c r="AA9" s="785"/>
      <c r="AB9" s="785"/>
      <c r="AD9" s="950"/>
      <c r="AE9" s="951"/>
    </row>
    <row r="10" spans="2:38" s="940" customFormat="1" ht="15" thickBot="1">
      <c r="G10" s="942" t="s">
        <v>791</v>
      </c>
      <c r="H10" s="780"/>
      <c r="J10" s="795">
        <v>8</v>
      </c>
      <c r="K10" s="780"/>
      <c r="L10" s="780"/>
      <c r="M10" s="780"/>
      <c r="N10" s="780"/>
      <c r="O10" s="785"/>
      <c r="P10" s="785"/>
      <c r="Q10" s="950"/>
      <c r="R10" s="785"/>
      <c r="S10" s="785"/>
      <c r="T10" s="785"/>
      <c r="U10" s="785"/>
      <c r="V10" s="785"/>
      <c r="W10" s="785"/>
      <c r="X10" s="785"/>
      <c r="Y10" s="785"/>
      <c r="Z10" s="785"/>
      <c r="AA10" s="785"/>
      <c r="AB10" s="785"/>
    </row>
    <row r="11" spans="2:38" s="940" customFormat="1">
      <c r="G11" s="942" t="s">
        <v>792</v>
      </c>
      <c r="H11" s="780"/>
      <c r="J11" s="780"/>
      <c r="K11" s="780"/>
      <c r="L11" s="780"/>
      <c r="M11" s="780"/>
      <c r="N11" s="780"/>
      <c r="O11" s="785"/>
      <c r="P11" s="785"/>
      <c r="Q11" s="950"/>
      <c r="R11" s="785"/>
      <c r="S11" s="785"/>
      <c r="T11" s="785"/>
      <c r="U11" s="785"/>
      <c r="V11" s="785"/>
      <c r="W11" s="785"/>
      <c r="X11" s="785"/>
      <c r="Y11" s="785"/>
      <c r="Z11" s="785"/>
      <c r="AA11" s="785"/>
      <c r="AB11" s="785"/>
    </row>
    <row r="12" spans="2:38" s="940" customFormat="1">
      <c r="G12" s="942" t="s">
        <v>793</v>
      </c>
      <c r="H12" s="780"/>
      <c r="J12" s="780"/>
      <c r="K12" s="780"/>
      <c r="L12" s="780"/>
      <c r="M12" s="780"/>
      <c r="N12" s="780"/>
      <c r="O12" s="785"/>
      <c r="P12" s="785"/>
      <c r="Q12" s="950"/>
      <c r="R12" s="785"/>
      <c r="S12" s="785"/>
      <c r="T12" s="785"/>
      <c r="U12" s="785"/>
      <c r="V12" s="785"/>
      <c r="W12" s="785"/>
      <c r="X12" s="785"/>
      <c r="Y12" s="785"/>
      <c r="Z12" s="785"/>
      <c r="AA12" s="785"/>
      <c r="AB12" s="785"/>
    </row>
    <row r="13" spans="2:38" s="940" customFormat="1">
      <c r="G13" s="942" t="s">
        <v>794</v>
      </c>
      <c r="H13" s="780"/>
      <c r="J13" s="780"/>
      <c r="K13" s="780"/>
      <c r="L13" s="780"/>
      <c r="M13" s="780"/>
      <c r="N13" s="780"/>
      <c r="O13" s="785"/>
      <c r="P13" s="785"/>
      <c r="Q13" s="950"/>
      <c r="R13" s="785"/>
      <c r="S13" s="785"/>
      <c r="T13" s="785"/>
      <c r="U13" s="785"/>
      <c r="V13" s="785"/>
      <c r="W13" s="785"/>
      <c r="X13" s="785"/>
      <c r="Y13" s="785"/>
      <c r="Z13" s="785"/>
      <c r="AA13" s="785"/>
      <c r="AB13" s="785"/>
    </row>
    <row r="14" spans="2:38" s="940" customFormat="1">
      <c r="G14" s="942" t="s">
        <v>795</v>
      </c>
      <c r="Q14" s="950"/>
    </row>
    <row r="15" spans="2:38" s="940" customFormat="1">
      <c r="G15" s="942" t="s">
        <v>796</v>
      </c>
    </row>
    <row r="16" spans="2:38" s="940" customFormat="1">
      <c r="G16" s="942" t="s">
        <v>797</v>
      </c>
    </row>
    <row r="17" spans="7:7" s="940" customFormat="1">
      <c r="G17" s="942" t="s">
        <v>798</v>
      </c>
    </row>
    <row r="18" spans="7:7" s="940" customFormat="1">
      <c r="G18" s="942" t="s">
        <v>799</v>
      </c>
    </row>
    <row r="19" spans="7:7" s="940" customFormat="1">
      <c r="G19" s="942" t="s">
        <v>800</v>
      </c>
    </row>
    <row r="20" spans="7:7" s="940" customFormat="1">
      <c r="G20" s="942" t="s">
        <v>801</v>
      </c>
    </row>
    <row r="21" spans="7:7" s="940" customFormat="1">
      <c r="G21" s="942" t="s">
        <v>802</v>
      </c>
    </row>
    <row r="22" spans="7:7" s="940" customFormat="1">
      <c r="G22" s="942" t="s">
        <v>803</v>
      </c>
    </row>
    <row r="23" spans="7:7" s="940" customFormat="1">
      <c r="G23" s="942" t="s">
        <v>804</v>
      </c>
    </row>
    <row r="24" spans="7:7" s="940" customFormat="1">
      <c r="G24" s="942" t="s">
        <v>805</v>
      </c>
    </row>
    <row r="25" spans="7:7" s="940" customFormat="1">
      <c r="G25" s="942" t="s">
        <v>806</v>
      </c>
    </row>
    <row r="26" spans="7:7" s="940" customFormat="1">
      <c r="G26" s="942" t="s">
        <v>807</v>
      </c>
    </row>
    <row r="27" spans="7:7" s="940" customFormat="1">
      <c r="G27" s="942" t="s">
        <v>808</v>
      </c>
    </row>
    <row r="28" spans="7:7" s="940" customFormat="1">
      <c r="G28" s="942" t="s">
        <v>809</v>
      </c>
    </row>
    <row r="29" spans="7:7" s="940" customFormat="1">
      <c r="G29" s="942" t="s">
        <v>810</v>
      </c>
    </row>
    <row r="30" spans="7:7" s="940" customFormat="1">
      <c r="G30" s="942" t="s">
        <v>811</v>
      </c>
    </row>
    <row r="31" spans="7:7" s="940" customFormat="1">
      <c r="G31" s="942" t="s">
        <v>812</v>
      </c>
    </row>
    <row r="32" spans="7:7" s="940" customFormat="1">
      <c r="G32" s="942" t="s">
        <v>813</v>
      </c>
    </row>
    <row r="33" spans="7:7" s="940" customFormat="1">
      <c r="G33" s="942" t="s">
        <v>814</v>
      </c>
    </row>
    <row r="34" spans="7:7" s="940" customFormat="1">
      <c r="G34" s="942" t="s">
        <v>815</v>
      </c>
    </row>
    <row r="35" spans="7:7" s="940" customFormat="1">
      <c r="G35" s="942" t="s">
        <v>816</v>
      </c>
    </row>
    <row r="36" spans="7:7" s="940" customFormat="1">
      <c r="G36" s="942" t="s">
        <v>817</v>
      </c>
    </row>
    <row r="37" spans="7:7" s="940" customFormat="1">
      <c r="G37" s="942" t="s">
        <v>818</v>
      </c>
    </row>
    <row r="38" spans="7:7" s="940" customFormat="1">
      <c r="G38" s="942" t="s">
        <v>819</v>
      </c>
    </row>
    <row r="39" spans="7:7" s="940" customFormat="1">
      <c r="G39" s="942" t="s">
        <v>820</v>
      </c>
    </row>
    <row r="40" spans="7:7" s="940" customFormat="1">
      <c r="G40" s="942" t="s">
        <v>821</v>
      </c>
    </row>
    <row r="41" spans="7:7" s="940" customFormat="1">
      <c r="G41" s="942" t="s">
        <v>822</v>
      </c>
    </row>
    <row r="42" spans="7:7" s="940" customFormat="1">
      <c r="G42" s="942" t="s">
        <v>823</v>
      </c>
    </row>
    <row r="43" spans="7:7" s="940" customFormat="1">
      <c r="G43" s="942" t="s">
        <v>824</v>
      </c>
    </row>
    <row r="44" spans="7:7" s="940" customFormat="1">
      <c r="G44" s="942" t="s">
        <v>825</v>
      </c>
    </row>
    <row r="45" spans="7:7" s="940" customFormat="1">
      <c r="G45" s="942" t="s">
        <v>826</v>
      </c>
    </row>
    <row r="46" spans="7:7" s="940" customFormat="1">
      <c r="G46" s="942" t="s">
        <v>827</v>
      </c>
    </row>
    <row r="47" spans="7:7" s="940" customFormat="1">
      <c r="G47" s="942" t="s">
        <v>828</v>
      </c>
    </row>
    <row r="48" spans="7:7" s="940" customFormat="1">
      <c r="G48" s="942" t="s">
        <v>829</v>
      </c>
    </row>
    <row r="49" spans="2:17" s="940" customFormat="1" ht="15" thickBot="1">
      <c r="G49" s="943" t="s">
        <v>830</v>
      </c>
    </row>
    <row r="54" spans="2:17" ht="14.25" customHeight="1">
      <c r="B54" s="1215" t="s">
        <v>112</v>
      </c>
      <c r="C54" s="1216"/>
      <c r="D54" s="1216"/>
      <c r="E54" s="1216"/>
      <c r="F54" s="1216"/>
      <c r="G54" s="1216"/>
      <c r="H54" s="1216"/>
      <c r="I54" s="1216"/>
      <c r="J54" s="1216"/>
      <c r="K54" s="1216"/>
      <c r="L54" s="1216"/>
      <c r="M54" s="1216"/>
      <c r="N54" s="1216"/>
      <c r="O54" s="1216"/>
      <c r="P54" s="1216"/>
      <c r="Q54" s="1217"/>
    </row>
    <row r="55" spans="2:17" ht="14.25" customHeight="1">
      <c r="B55" s="1233" t="s">
        <v>124</v>
      </c>
      <c r="C55" s="1233"/>
      <c r="D55" s="1233"/>
      <c r="E55" s="1233"/>
      <c r="F55" s="1233"/>
      <c r="G55" s="1233"/>
      <c r="H55" s="1233"/>
      <c r="I55" s="1233"/>
      <c r="J55" s="1233"/>
      <c r="K55" s="1233"/>
      <c r="L55" s="1233"/>
      <c r="M55" s="1233"/>
      <c r="N55" s="1233"/>
      <c r="O55" s="1218" t="s">
        <v>1267</v>
      </c>
      <c r="P55" s="1219"/>
      <c r="Q55" s="1220"/>
    </row>
    <row r="56" spans="2:17" ht="14.25" customHeight="1">
      <c r="B56" s="1209" t="s">
        <v>524</v>
      </c>
      <c r="C56" s="1209"/>
      <c r="D56" s="1209"/>
      <c r="E56" s="1209" t="s">
        <v>525</v>
      </c>
      <c r="F56" s="1209" t="s">
        <v>1182</v>
      </c>
      <c r="G56" s="1209"/>
      <c r="H56" s="1209" t="s">
        <v>1183</v>
      </c>
      <c r="I56" s="1209"/>
      <c r="J56" s="1209" t="s">
        <v>300</v>
      </c>
      <c r="K56" s="1209"/>
      <c r="L56" s="1209"/>
      <c r="M56" s="1209" t="s">
        <v>315</v>
      </c>
      <c r="N56" s="1209"/>
      <c r="O56" s="1221"/>
      <c r="P56" s="1222"/>
      <c r="Q56" s="1223"/>
    </row>
    <row r="57" spans="2:17" ht="14.25" customHeight="1">
      <c r="B57" s="1209"/>
      <c r="C57" s="1209"/>
      <c r="D57" s="1209"/>
      <c r="E57" s="1209"/>
      <c r="F57" s="1209"/>
      <c r="G57" s="1209"/>
      <c r="H57" s="1209"/>
      <c r="I57" s="1209"/>
      <c r="J57" s="1209"/>
      <c r="K57" s="1209"/>
      <c r="L57" s="1209"/>
      <c r="M57" s="1209"/>
      <c r="N57" s="1209"/>
      <c r="O57" s="1224" t="s">
        <v>216</v>
      </c>
      <c r="P57" s="1225"/>
      <c r="Q57" s="1226"/>
    </row>
    <row r="58" spans="2:17" ht="14.25" customHeight="1">
      <c r="B58" s="1209"/>
      <c r="C58" s="1209"/>
      <c r="D58" s="1209"/>
      <c r="E58" s="1209"/>
      <c r="F58" s="1209"/>
      <c r="G58" s="1209"/>
      <c r="H58" s="1209"/>
      <c r="I58" s="1209"/>
      <c r="J58" s="1209"/>
      <c r="K58" s="1209"/>
      <c r="L58" s="1209"/>
      <c r="M58" s="1209"/>
      <c r="N58" s="1209"/>
      <c r="O58" s="1227"/>
      <c r="P58" s="1228"/>
      <c r="Q58" s="1229"/>
    </row>
    <row r="59" spans="2:17" ht="14.25" customHeight="1">
      <c r="B59" s="1210" t="s">
        <v>153</v>
      </c>
      <c r="C59" s="909"/>
      <c r="D59" s="1210" t="s">
        <v>154</v>
      </c>
      <c r="E59" s="1210" t="s">
        <v>153</v>
      </c>
      <c r="F59" s="1210" t="s">
        <v>153</v>
      </c>
      <c r="G59" s="1210" t="s">
        <v>154</v>
      </c>
      <c r="H59" s="1210" t="s">
        <v>153</v>
      </c>
      <c r="I59" s="1210" t="s">
        <v>1187</v>
      </c>
      <c r="J59" s="1210" t="s">
        <v>217</v>
      </c>
      <c r="K59" s="1210" t="s">
        <v>218</v>
      </c>
      <c r="L59" s="1210" t="s">
        <v>154</v>
      </c>
      <c r="M59" s="1209" t="s">
        <v>217</v>
      </c>
      <c r="N59" s="1209" t="s">
        <v>218</v>
      </c>
      <c r="O59" s="1230"/>
      <c r="P59" s="1231"/>
      <c r="Q59" s="1232"/>
    </row>
    <row r="60" spans="2:17" ht="14.25" customHeight="1">
      <c r="B60" s="1211"/>
      <c r="C60" s="910"/>
      <c r="D60" s="1211"/>
      <c r="E60" s="1211"/>
      <c r="F60" s="1211"/>
      <c r="G60" s="1211"/>
      <c r="H60" s="1211"/>
      <c r="I60" s="1211"/>
      <c r="J60" s="1211"/>
      <c r="K60" s="1211"/>
      <c r="L60" s="1211"/>
      <c r="M60" s="1209"/>
      <c r="N60" s="1209"/>
      <c r="O60" s="1209" t="s">
        <v>153</v>
      </c>
      <c r="P60" s="932"/>
      <c r="Q60" s="1209" t="s">
        <v>154</v>
      </c>
    </row>
    <row r="61" spans="2:17" ht="14.25" customHeight="1">
      <c r="B61" s="911" t="s">
        <v>1190</v>
      </c>
      <c r="C61" s="911"/>
      <c r="D61" s="912" t="s">
        <v>1191</v>
      </c>
      <c r="E61" s="913" t="s">
        <v>222</v>
      </c>
      <c r="F61" s="913" t="s">
        <v>1192</v>
      </c>
      <c r="G61" s="954" t="s">
        <v>1438</v>
      </c>
      <c r="H61" s="913" t="s">
        <v>223</v>
      </c>
      <c r="I61" s="915" t="s">
        <v>241</v>
      </c>
      <c r="J61" s="913" t="s">
        <v>224</v>
      </c>
      <c r="K61" s="913" t="s">
        <v>1193</v>
      </c>
      <c r="L61" s="916" t="s">
        <v>1274</v>
      </c>
      <c r="M61" s="913" t="s">
        <v>226</v>
      </c>
      <c r="N61" s="913" t="s">
        <v>227</v>
      </c>
      <c r="O61" s="1209"/>
      <c r="P61" s="932"/>
      <c r="Q61" s="1209"/>
    </row>
    <row r="62" spans="2:17" ht="14.25" customHeight="1">
      <c r="B62" s="911" t="s">
        <v>229</v>
      </c>
      <c r="C62" s="911"/>
      <c r="D62" s="911" t="s">
        <v>239</v>
      </c>
      <c r="E62" s="933" t="s">
        <v>230</v>
      </c>
      <c r="F62" s="913" t="s">
        <v>1195</v>
      </c>
      <c r="G62" s="914" t="s">
        <v>1196</v>
      </c>
      <c r="H62" s="933" t="s">
        <v>231</v>
      </c>
      <c r="I62" s="915" t="s">
        <v>1197</v>
      </c>
      <c r="J62" s="933" t="s">
        <v>232</v>
      </c>
      <c r="K62" s="933" t="s">
        <v>233</v>
      </c>
      <c r="L62" s="933" t="s">
        <v>234</v>
      </c>
      <c r="M62" s="913" t="s">
        <v>235</v>
      </c>
      <c r="N62" s="933" t="s">
        <v>236</v>
      </c>
      <c r="O62" s="913" t="s">
        <v>1272</v>
      </c>
      <c r="P62" s="913"/>
      <c r="Q62" s="916" t="s">
        <v>1273</v>
      </c>
    </row>
    <row r="63" spans="2:17" ht="14.25" customHeight="1">
      <c r="B63" s="911" t="s">
        <v>238</v>
      </c>
      <c r="C63" s="911"/>
      <c r="D63" s="911" t="s">
        <v>249</v>
      </c>
      <c r="E63" s="917"/>
      <c r="F63" s="933" t="s">
        <v>1199</v>
      </c>
      <c r="G63" s="913" t="s">
        <v>1432</v>
      </c>
      <c r="H63" s="915" t="s">
        <v>240</v>
      </c>
      <c r="I63" s="913" t="s">
        <v>1200</v>
      </c>
      <c r="J63" s="915" t="s">
        <v>242</v>
      </c>
      <c r="K63" s="915"/>
      <c r="L63" s="915" t="s">
        <v>243</v>
      </c>
      <c r="M63" s="933" t="s">
        <v>244</v>
      </c>
      <c r="N63" s="915" t="s">
        <v>245</v>
      </c>
      <c r="O63" s="933" t="s">
        <v>1270</v>
      </c>
      <c r="P63" s="933"/>
      <c r="Q63" s="933" t="s">
        <v>1174</v>
      </c>
    </row>
    <row r="64" spans="2:17" ht="14.25" customHeight="1">
      <c r="B64" s="911" t="s">
        <v>248</v>
      </c>
      <c r="C64" s="911"/>
      <c r="D64" s="911" t="s">
        <v>250</v>
      </c>
      <c r="E64" s="917"/>
      <c r="F64" s="917"/>
      <c r="G64" s="913" t="s">
        <v>1202</v>
      </c>
      <c r="H64" s="934" t="s">
        <v>1208</v>
      </c>
      <c r="I64" s="913" t="s">
        <v>1201</v>
      </c>
      <c r="J64" s="917"/>
      <c r="K64" s="917"/>
      <c r="L64" s="915" t="s">
        <v>207</v>
      </c>
      <c r="M64" s="915"/>
      <c r="N64" s="915"/>
      <c r="O64" s="915" t="s">
        <v>1175</v>
      </c>
      <c r="P64" s="915"/>
      <c r="Q64" s="915" t="s">
        <v>1176</v>
      </c>
    </row>
    <row r="65" spans="2:17" ht="14.25" customHeight="1">
      <c r="B65" s="911" t="s">
        <v>866</v>
      </c>
      <c r="C65" s="911"/>
      <c r="D65" s="911" t="s">
        <v>252</v>
      </c>
      <c r="E65" s="913"/>
      <c r="F65" s="913"/>
      <c r="G65" s="913" t="s">
        <v>1207</v>
      </c>
      <c r="H65" s="935"/>
      <c r="I65" s="913" t="s">
        <v>1203</v>
      </c>
      <c r="J65" s="913"/>
      <c r="K65" s="913"/>
      <c r="L65" s="915" t="s">
        <v>1204</v>
      </c>
      <c r="M65" s="1209" t="s">
        <v>154</v>
      </c>
      <c r="N65" s="929"/>
      <c r="O65" s="913" t="s">
        <v>509</v>
      </c>
      <c r="P65" s="913"/>
      <c r="Q65" s="915" t="s">
        <v>1177</v>
      </c>
    </row>
    <row r="66" spans="2:17" ht="14.25" customHeight="1">
      <c r="B66" s="911" t="s">
        <v>1205</v>
      </c>
      <c r="C66" s="911"/>
      <c r="D66" s="918" t="s">
        <v>1206</v>
      </c>
      <c r="E66" s="933"/>
      <c r="F66" s="933"/>
      <c r="G66" s="913" t="s">
        <v>1197</v>
      </c>
      <c r="H66" s="919"/>
      <c r="I66" s="914" t="s">
        <v>1209</v>
      </c>
      <c r="J66" s="933"/>
      <c r="K66" s="933"/>
      <c r="L66" s="916" t="s">
        <v>1275</v>
      </c>
      <c r="M66" s="1209"/>
      <c r="N66" s="929"/>
      <c r="O66" s="913" t="s">
        <v>185</v>
      </c>
      <c r="P66" s="913"/>
      <c r="Q66" s="914" t="s">
        <v>1178</v>
      </c>
    </row>
    <row r="67" spans="2:17" ht="14.25" customHeight="1">
      <c r="B67" s="911" t="s">
        <v>1211</v>
      </c>
      <c r="C67" s="911"/>
      <c r="D67" s="918" t="s">
        <v>261</v>
      </c>
      <c r="E67" s="920"/>
      <c r="F67" s="915"/>
      <c r="G67" s="911" t="s">
        <v>1214</v>
      </c>
      <c r="H67" s="921"/>
      <c r="I67" s="913"/>
      <c r="J67" s="915"/>
      <c r="K67" s="915"/>
      <c r="L67" s="911" t="s">
        <v>1185</v>
      </c>
      <c r="M67" s="911" t="s">
        <v>241</v>
      </c>
      <c r="N67" s="929"/>
      <c r="O67" s="913" t="s">
        <v>1179</v>
      </c>
      <c r="P67" s="913"/>
      <c r="Q67" s="916" t="s">
        <v>1271</v>
      </c>
    </row>
    <row r="68" spans="2:17" ht="14.25" customHeight="1">
      <c r="B68" s="911"/>
      <c r="C68" s="911"/>
      <c r="D68" s="912" t="s">
        <v>1213</v>
      </c>
      <c r="E68" s="920"/>
      <c r="F68" s="915"/>
      <c r="G68" s="911" t="s">
        <v>1216</v>
      </c>
      <c r="H68" s="921"/>
      <c r="I68" s="914"/>
      <c r="J68" s="915"/>
      <c r="K68" s="915"/>
      <c r="L68" s="911" t="s">
        <v>1188</v>
      </c>
      <c r="M68" s="911" t="s">
        <v>237</v>
      </c>
      <c r="N68" s="929"/>
      <c r="O68" s="913" t="s">
        <v>195</v>
      </c>
      <c r="P68" s="913"/>
      <c r="Q68" s="913" t="s">
        <v>1180</v>
      </c>
    </row>
    <row r="69" spans="2:17" ht="14.25" customHeight="1">
      <c r="B69" s="1212" t="s">
        <v>289</v>
      </c>
      <c r="C69" s="922"/>
      <c r="D69" s="911" t="s">
        <v>263</v>
      </c>
      <c r="E69" s="925"/>
      <c r="F69" s="913"/>
      <c r="G69" s="913" t="s">
        <v>1218</v>
      </c>
      <c r="H69" s="913"/>
      <c r="I69" s="916"/>
      <c r="J69" s="913"/>
      <c r="K69" s="913"/>
      <c r="L69" s="911" t="s">
        <v>1217</v>
      </c>
      <c r="M69" s="911" t="s">
        <v>246</v>
      </c>
      <c r="N69" s="929"/>
      <c r="O69" s="913"/>
      <c r="P69" s="913"/>
      <c r="Q69" s="913" t="s">
        <v>191</v>
      </c>
    </row>
    <row r="70" spans="2:17" ht="14.25" customHeight="1">
      <c r="B70" s="1212"/>
      <c r="C70" s="922"/>
      <c r="D70" s="911" t="s">
        <v>268</v>
      </c>
      <c r="E70" s="925"/>
      <c r="F70" s="913"/>
      <c r="G70" s="923"/>
      <c r="H70" s="913"/>
      <c r="I70" s="915"/>
      <c r="J70" s="913"/>
      <c r="K70" s="913"/>
      <c r="L70" s="911" t="s">
        <v>1189</v>
      </c>
      <c r="M70" s="911" t="s">
        <v>255</v>
      </c>
      <c r="N70" s="929"/>
      <c r="O70" s="913"/>
      <c r="P70" s="913"/>
      <c r="Q70" s="913" t="s">
        <v>196</v>
      </c>
    </row>
    <row r="71" spans="2:17" ht="14.25" customHeight="1">
      <c r="B71" s="911" t="s">
        <v>273</v>
      </c>
      <c r="C71" s="911"/>
      <c r="D71" s="911" t="s">
        <v>271</v>
      </c>
      <c r="E71" s="925"/>
      <c r="F71" s="913"/>
      <c r="G71" s="913"/>
      <c r="H71" s="913"/>
      <c r="I71" s="915"/>
      <c r="J71" s="913"/>
      <c r="K71" s="913"/>
      <c r="L71" s="924" t="s">
        <v>1194</v>
      </c>
      <c r="M71" s="911" t="s">
        <v>259</v>
      </c>
      <c r="N71" s="929"/>
      <c r="O71" s="913"/>
      <c r="P71" s="913"/>
      <c r="Q71" s="913" t="s">
        <v>1181</v>
      </c>
    </row>
    <row r="72" spans="2:17" ht="14.25" customHeight="1">
      <c r="B72" s="911" t="s">
        <v>270</v>
      </c>
      <c r="C72" s="911"/>
      <c r="D72" s="912" t="s">
        <v>1219</v>
      </c>
      <c r="E72" s="925"/>
      <c r="F72" s="913"/>
      <c r="G72" s="913"/>
      <c r="H72" s="913"/>
      <c r="I72" s="913"/>
      <c r="J72" s="913"/>
      <c r="K72" s="913"/>
      <c r="L72" s="911"/>
      <c r="M72" s="923"/>
      <c r="N72" s="929"/>
      <c r="O72" s="913"/>
      <c r="P72" s="913"/>
      <c r="Q72" s="913" t="s">
        <v>202</v>
      </c>
    </row>
    <row r="73" spans="2:17" ht="14.25" customHeight="1">
      <c r="B73" s="911" t="s">
        <v>296</v>
      </c>
      <c r="C73" s="911"/>
      <c r="D73" s="911" t="s">
        <v>279</v>
      </c>
      <c r="E73" s="925"/>
      <c r="F73" s="913"/>
      <c r="G73" s="913"/>
      <c r="H73" s="913"/>
      <c r="I73" s="913"/>
      <c r="J73" s="913"/>
      <c r="K73" s="913"/>
      <c r="L73" s="924"/>
      <c r="M73" s="929"/>
      <c r="N73" s="929"/>
      <c r="O73" s="911"/>
      <c r="P73" s="911"/>
      <c r="Q73" s="913" t="s">
        <v>205</v>
      </c>
    </row>
    <row r="74" spans="2:17" ht="14.25" customHeight="1">
      <c r="B74" s="911" t="s">
        <v>301</v>
      </c>
      <c r="C74" s="911"/>
      <c r="D74" s="911" t="s">
        <v>1220</v>
      </c>
      <c r="E74" s="925"/>
      <c r="F74" s="913"/>
      <c r="G74" s="913"/>
      <c r="H74" s="913"/>
      <c r="I74" s="913"/>
      <c r="J74" s="913"/>
      <c r="K74" s="913"/>
      <c r="L74" s="926"/>
      <c r="M74" s="929"/>
      <c r="N74" s="929"/>
      <c r="O74" s="911"/>
      <c r="P74" s="911"/>
      <c r="Q74" s="911" t="s">
        <v>207</v>
      </c>
    </row>
    <row r="75" spans="2:17" ht="14.25" customHeight="1">
      <c r="B75" s="911" t="s">
        <v>305</v>
      </c>
      <c r="C75" s="911"/>
      <c r="D75" s="911" t="s">
        <v>284</v>
      </c>
      <c r="E75" s="911"/>
      <c r="F75" s="911"/>
      <c r="G75" s="913"/>
      <c r="H75" s="911"/>
      <c r="I75" s="914"/>
      <c r="J75" s="911"/>
      <c r="K75" s="934"/>
      <c r="L75" s="926"/>
      <c r="M75" s="929"/>
      <c r="N75" s="929"/>
      <c r="O75" s="927"/>
      <c r="P75" s="927"/>
      <c r="Q75" s="911" t="s">
        <v>522</v>
      </c>
    </row>
    <row r="76" spans="2:17" ht="14.25" customHeight="1">
      <c r="B76" s="911" t="s">
        <v>311</v>
      </c>
      <c r="C76" s="911"/>
      <c r="D76" s="924" t="s">
        <v>1222</v>
      </c>
      <c r="E76" s="911"/>
      <c r="F76" s="911"/>
      <c r="G76" s="913"/>
      <c r="H76" s="911"/>
      <c r="I76" s="912"/>
      <c r="J76" s="911"/>
      <c r="K76" s="911"/>
      <c r="L76" s="926"/>
      <c r="M76" s="929"/>
      <c r="N76" s="929"/>
      <c r="O76" s="929"/>
      <c r="P76" s="929"/>
      <c r="Q76" s="912" t="s">
        <v>1184</v>
      </c>
    </row>
    <row r="77" spans="2:17" ht="14.25" customHeight="1">
      <c r="B77" s="911"/>
      <c r="C77" s="911"/>
      <c r="D77" s="911" t="s">
        <v>1224</v>
      </c>
      <c r="E77" s="911"/>
      <c r="F77" s="911"/>
      <c r="G77" s="911"/>
      <c r="H77" s="911"/>
      <c r="I77" s="915"/>
      <c r="J77" s="911"/>
      <c r="K77" s="911"/>
      <c r="L77" s="926"/>
      <c r="M77" s="929"/>
      <c r="N77" s="929"/>
      <c r="O77" s="929"/>
      <c r="P77" s="929"/>
      <c r="Q77" s="911" t="s">
        <v>1185</v>
      </c>
    </row>
    <row r="78" spans="2:17" ht="14.25" customHeight="1">
      <c r="B78" s="911"/>
      <c r="C78" s="911"/>
      <c r="D78" s="912" t="s">
        <v>1225</v>
      </c>
      <c r="E78" s="911"/>
      <c r="F78" s="911"/>
      <c r="G78" s="911"/>
      <c r="H78" s="911"/>
      <c r="I78" s="915"/>
      <c r="J78" s="911"/>
      <c r="K78" s="911"/>
      <c r="L78" s="926"/>
      <c r="M78" s="929"/>
      <c r="N78" s="929"/>
      <c r="O78" s="929"/>
      <c r="P78" s="929"/>
      <c r="Q78" s="911" t="s">
        <v>1186</v>
      </c>
    </row>
    <row r="79" spans="2:17" ht="14.25" customHeight="1">
      <c r="B79" s="1208" t="s">
        <v>1227</v>
      </c>
      <c r="C79" s="928"/>
      <c r="D79" s="911" t="s">
        <v>539</v>
      </c>
      <c r="E79" s="929"/>
      <c r="F79" s="929"/>
      <c r="G79" s="1209" t="s">
        <v>124</v>
      </c>
      <c r="H79" s="1209"/>
      <c r="I79" s="1209"/>
      <c r="J79" s="1209"/>
      <c r="K79" s="1209"/>
      <c r="L79" s="1209"/>
      <c r="M79" s="1209"/>
      <c r="N79" s="1209"/>
      <c r="O79" s="1209"/>
      <c r="P79" s="932"/>
      <c r="Q79" s="911" t="s">
        <v>1188</v>
      </c>
    </row>
    <row r="80" spans="2:17" ht="14.25" customHeight="1">
      <c r="B80" s="1208"/>
      <c r="C80" s="928"/>
      <c r="D80" s="911" t="s">
        <v>290</v>
      </c>
      <c r="E80" s="929"/>
      <c r="F80" s="929"/>
      <c r="G80" s="1209"/>
      <c r="H80" s="1209"/>
      <c r="I80" s="1209"/>
      <c r="J80" s="1209"/>
      <c r="K80" s="1209"/>
      <c r="L80" s="1209"/>
      <c r="M80" s="1209"/>
      <c r="N80" s="1209"/>
      <c r="O80" s="1209"/>
      <c r="P80" s="932"/>
      <c r="Q80" s="911" t="s">
        <v>1189</v>
      </c>
    </row>
    <row r="81" spans="2:17" ht="14.25" customHeight="1">
      <c r="B81" s="930" t="s">
        <v>1229</v>
      </c>
      <c r="C81" s="930"/>
      <c r="D81" s="911" t="s">
        <v>541</v>
      </c>
      <c r="E81" s="923"/>
      <c r="F81" s="923"/>
      <c r="G81" s="1209" t="s">
        <v>543</v>
      </c>
      <c r="H81" s="1209"/>
      <c r="I81" s="1209"/>
      <c r="J81" s="1209" t="s">
        <v>336</v>
      </c>
      <c r="K81" s="1209"/>
      <c r="L81" s="1209" t="s">
        <v>329</v>
      </c>
      <c r="M81" s="1209" t="s">
        <v>342</v>
      </c>
      <c r="N81" s="1209"/>
      <c r="O81" s="1213" t="s">
        <v>1234</v>
      </c>
      <c r="P81" s="952"/>
      <c r="Q81" s="924" t="s">
        <v>1194</v>
      </c>
    </row>
    <row r="82" spans="2:17" ht="14.25" customHeight="1">
      <c r="B82" s="930" t="s">
        <v>1230</v>
      </c>
      <c r="C82" s="930"/>
      <c r="D82" s="912" t="s">
        <v>1231</v>
      </c>
      <c r="E82" s="923"/>
      <c r="F82" s="923"/>
      <c r="G82" s="1209"/>
      <c r="H82" s="1209"/>
      <c r="I82" s="1209"/>
      <c r="J82" s="1209"/>
      <c r="K82" s="1209"/>
      <c r="L82" s="1209"/>
      <c r="M82" s="1209"/>
      <c r="N82" s="1209"/>
      <c r="O82" s="1213"/>
      <c r="P82" s="952"/>
      <c r="Q82" s="912" t="s">
        <v>1198</v>
      </c>
    </row>
    <row r="83" spans="2:17" ht="14.25" customHeight="1">
      <c r="B83" s="931" t="s">
        <v>1232</v>
      </c>
      <c r="C83" s="931"/>
      <c r="D83" s="911" t="s">
        <v>545</v>
      </c>
      <c r="E83" s="923"/>
      <c r="F83" s="923"/>
      <c r="G83" s="1209"/>
      <c r="H83" s="1209"/>
      <c r="I83" s="1209"/>
      <c r="J83" s="1209"/>
      <c r="K83" s="1209"/>
      <c r="L83" s="1209"/>
      <c r="M83" s="1209"/>
      <c r="N83" s="1209"/>
      <c r="O83" s="1213"/>
      <c r="P83" s="952"/>
      <c r="Q83" s="911" t="s">
        <v>219</v>
      </c>
    </row>
    <row r="84" spans="2:17" ht="14.25" customHeight="1">
      <c r="B84" s="931" t="s">
        <v>1233</v>
      </c>
      <c r="C84" s="931"/>
      <c r="D84" s="911" t="s">
        <v>293</v>
      </c>
      <c r="E84" s="923"/>
      <c r="F84" s="923"/>
      <c r="G84" s="1209" t="s">
        <v>153</v>
      </c>
      <c r="H84" s="1209" t="s">
        <v>154</v>
      </c>
      <c r="I84" s="1214" t="s">
        <v>19</v>
      </c>
      <c r="J84" s="1209" t="s">
        <v>153</v>
      </c>
      <c r="K84" s="1209" t="s">
        <v>154</v>
      </c>
      <c r="L84" s="1209" t="s">
        <v>153</v>
      </c>
      <c r="M84" s="1209" t="s">
        <v>153</v>
      </c>
      <c r="N84" s="1209" t="s">
        <v>154</v>
      </c>
      <c r="O84" s="1213"/>
      <c r="P84" s="952"/>
      <c r="Q84" s="911" t="s">
        <v>260</v>
      </c>
    </row>
    <row r="85" spans="2:17" ht="14.25" customHeight="1">
      <c r="B85" s="931" t="s">
        <v>1235</v>
      </c>
      <c r="C85" s="931"/>
      <c r="D85" s="911" t="s">
        <v>1236</v>
      </c>
      <c r="E85" s="923"/>
      <c r="F85" s="923"/>
      <c r="G85" s="1209"/>
      <c r="H85" s="1209"/>
      <c r="I85" s="1214"/>
      <c r="J85" s="1209"/>
      <c r="K85" s="1209"/>
      <c r="L85" s="1209"/>
      <c r="M85" s="1209"/>
      <c r="N85" s="1209"/>
      <c r="O85" s="1213"/>
      <c r="P85" s="952"/>
      <c r="Q85" s="911" t="s">
        <v>532</v>
      </c>
    </row>
    <row r="86" spans="2:17" ht="14.25" customHeight="1">
      <c r="B86" s="931" t="s">
        <v>1237</v>
      </c>
      <c r="C86" s="931"/>
      <c r="D86" s="911" t="s">
        <v>1238</v>
      </c>
      <c r="E86" s="923"/>
      <c r="F86" s="923"/>
      <c r="G86" s="911" t="s">
        <v>317</v>
      </c>
      <c r="H86" s="912" t="s">
        <v>1243</v>
      </c>
      <c r="I86" s="911" t="s">
        <v>135</v>
      </c>
      <c r="J86" s="911" t="s">
        <v>313</v>
      </c>
      <c r="K86" s="911" t="s">
        <v>314</v>
      </c>
      <c r="L86" s="911" t="s">
        <v>720</v>
      </c>
      <c r="M86" s="911" t="s">
        <v>1244</v>
      </c>
      <c r="N86" s="912" t="s">
        <v>1245</v>
      </c>
      <c r="O86" s="936" t="s">
        <v>1246</v>
      </c>
      <c r="P86" s="936"/>
      <c r="Q86" s="911" t="s">
        <v>1210</v>
      </c>
    </row>
    <row r="87" spans="2:17" ht="14.25" customHeight="1">
      <c r="B87" s="931" t="s">
        <v>1239</v>
      </c>
      <c r="C87" s="931"/>
      <c r="D87" s="911" t="s">
        <v>546</v>
      </c>
      <c r="E87" s="923"/>
      <c r="F87" s="923"/>
      <c r="G87" s="911" t="s">
        <v>324</v>
      </c>
      <c r="H87" s="911" t="s">
        <v>1248</v>
      </c>
      <c r="I87" s="911" t="s">
        <v>1253</v>
      </c>
      <c r="J87" s="911" t="s">
        <v>319</v>
      </c>
      <c r="K87" s="911" t="s">
        <v>320</v>
      </c>
      <c r="L87" s="911"/>
      <c r="M87" s="911" t="s">
        <v>1249</v>
      </c>
      <c r="N87" s="911" t="s">
        <v>1250</v>
      </c>
      <c r="O87" s="934" t="s">
        <v>1251</v>
      </c>
      <c r="P87" s="934"/>
      <c r="Q87" s="911" t="s">
        <v>1212</v>
      </c>
    </row>
    <row r="88" spans="2:17" ht="14.25" customHeight="1">
      <c r="B88" s="931" t="s">
        <v>1240</v>
      </c>
      <c r="C88" s="931"/>
      <c r="D88" s="912" t="s">
        <v>1241</v>
      </c>
      <c r="E88" s="923"/>
      <c r="F88" s="923"/>
      <c r="G88" s="911" t="s">
        <v>331</v>
      </c>
      <c r="H88" s="911" t="s">
        <v>1253</v>
      </c>
      <c r="I88" s="911" t="s">
        <v>1258</v>
      </c>
      <c r="J88" s="911" t="s">
        <v>325</v>
      </c>
      <c r="K88" s="911" t="s">
        <v>326</v>
      </c>
      <c r="L88" s="911"/>
      <c r="M88" s="911" t="s">
        <v>1254</v>
      </c>
      <c r="N88" s="911" t="s">
        <v>1061</v>
      </c>
      <c r="O88" s="934" t="s">
        <v>1255</v>
      </c>
      <c r="P88" s="934"/>
      <c r="Q88" s="912" t="s">
        <v>1215</v>
      </c>
    </row>
    <row r="89" spans="2:17" ht="14.25" customHeight="1">
      <c r="B89" s="931" t="s">
        <v>1242</v>
      </c>
      <c r="C89" s="931"/>
      <c r="D89" s="911" t="s">
        <v>316</v>
      </c>
      <c r="E89" s="923"/>
      <c r="F89" s="923"/>
      <c r="G89" s="911" t="s">
        <v>344</v>
      </c>
      <c r="H89" s="911" t="s">
        <v>1258</v>
      </c>
      <c r="I89" s="923"/>
      <c r="J89" s="911" t="s">
        <v>332</v>
      </c>
      <c r="K89" s="911" t="s">
        <v>333</v>
      </c>
      <c r="L89" s="911"/>
      <c r="M89" s="911" t="s">
        <v>334</v>
      </c>
      <c r="N89" s="911" t="s">
        <v>1064</v>
      </c>
      <c r="O89" s="911"/>
      <c r="P89" s="911"/>
      <c r="Q89" s="911" t="s">
        <v>274</v>
      </c>
    </row>
    <row r="90" spans="2:17" ht="14.25" customHeight="1">
      <c r="B90" s="931" t="s">
        <v>1247</v>
      </c>
      <c r="C90" s="931"/>
      <c r="D90" s="911" t="s">
        <v>323</v>
      </c>
      <c r="E90" s="923"/>
      <c r="F90" s="923"/>
      <c r="G90" s="911" t="s">
        <v>355</v>
      </c>
      <c r="H90" s="912" t="s">
        <v>1260</v>
      </c>
      <c r="I90" s="923"/>
      <c r="J90" s="911"/>
      <c r="K90" s="911"/>
      <c r="L90" s="911"/>
      <c r="M90" s="911" t="s">
        <v>341</v>
      </c>
      <c r="N90" s="911" t="s">
        <v>1261</v>
      </c>
      <c r="O90" s="911"/>
      <c r="P90" s="911"/>
      <c r="Q90" s="911" t="s">
        <v>276</v>
      </c>
    </row>
    <row r="91" spans="2:17" ht="14.25" customHeight="1">
      <c r="B91" s="931" t="s">
        <v>1252</v>
      </c>
      <c r="C91" s="931"/>
      <c r="D91" s="911" t="s">
        <v>330</v>
      </c>
      <c r="E91" s="923"/>
      <c r="F91" s="923"/>
      <c r="G91" s="911" t="s">
        <v>360</v>
      </c>
      <c r="H91" s="911" t="s">
        <v>345</v>
      </c>
      <c r="I91" s="923"/>
      <c r="J91" s="911"/>
      <c r="K91" s="911"/>
      <c r="L91" s="911"/>
      <c r="M91" s="911" t="s">
        <v>343</v>
      </c>
      <c r="N91" s="911" t="s">
        <v>1069</v>
      </c>
      <c r="O91" s="911"/>
      <c r="P91" s="911"/>
      <c r="Q91" s="911" t="s">
        <v>535</v>
      </c>
    </row>
    <row r="92" spans="2:17" ht="14.25" customHeight="1">
      <c r="B92" s="931" t="s">
        <v>1256</v>
      </c>
      <c r="C92" s="931"/>
      <c r="D92" s="911" t="s">
        <v>1257</v>
      </c>
      <c r="E92" s="923"/>
      <c r="F92" s="923"/>
      <c r="G92" s="919"/>
      <c r="H92" s="911" t="s">
        <v>356</v>
      </c>
      <c r="I92" s="923"/>
      <c r="J92" s="911"/>
      <c r="K92" s="911"/>
      <c r="L92" s="911"/>
      <c r="M92" s="911"/>
      <c r="N92" s="911"/>
      <c r="O92" s="911"/>
      <c r="P92" s="911"/>
      <c r="Q92" s="911" t="s">
        <v>282</v>
      </c>
    </row>
    <row r="93" spans="2:17" ht="14.25" customHeight="1">
      <c r="B93" s="931" t="s">
        <v>1259</v>
      </c>
      <c r="C93" s="931"/>
      <c r="D93" s="911" t="s">
        <v>338</v>
      </c>
      <c r="E93" s="923"/>
      <c r="F93" s="923"/>
      <c r="G93" s="911"/>
      <c r="H93" s="911" t="s">
        <v>361</v>
      </c>
      <c r="I93" s="923"/>
      <c r="J93" s="923"/>
      <c r="K93" s="923"/>
      <c r="L93" s="923"/>
      <c r="M93" s="913"/>
      <c r="N93" s="913"/>
      <c r="O93" s="911"/>
      <c r="P93" s="911"/>
      <c r="Q93" s="924" t="s">
        <v>286</v>
      </c>
    </row>
    <row r="94" spans="2:17" ht="14.25" customHeight="1">
      <c r="B94" s="931" t="s">
        <v>1262</v>
      </c>
      <c r="C94" s="931"/>
      <c r="D94" s="912" t="s">
        <v>1263</v>
      </c>
      <c r="E94" s="923"/>
      <c r="F94" s="923"/>
      <c r="G94" s="911"/>
      <c r="H94" s="911" t="s">
        <v>365</v>
      </c>
      <c r="I94" s="923"/>
      <c r="J94" s="923"/>
      <c r="K94" s="923"/>
      <c r="L94" s="923"/>
      <c r="M94" s="913"/>
      <c r="N94" s="913"/>
      <c r="O94" s="911"/>
      <c r="P94" s="911"/>
      <c r="Q94" s="912" t="s">
        <v>1221</v>
      </c>
    </row>
    <row r="95" spans="2:17" ht="14.25" customHeight="1">
      <c r="B95" s="931" t="s">
        <v>1264</v>
      </c>
      <c r="C95" s="931"/>
      <c r="D95" s="911" t="s">
        <v>1644</v>
      </c>
      <c r="E95" s="923"/>
      <c r="F95" s="923"/>
      <c r="G95" s="923"/>
      <c r="H95" s="923"/>
      <c r="I95" s="923"/>
      <c r="J95" s="923"/>
      <c r="K95" s="923"/>
      <c r="L95" s="923"/>
      <c r="M95" s="911"/>
      <c r="N95" s="911"/>
      <c r="O95" s="911"/>
      <c r="P95" s="911"/>
      <c r="Q95" s="911" t="s">
        <v>346</v>
      </c>
    </row>
    <row r="96" spans="2:17" ht="14.25" customHeight="1">
      <c r="B96" s="931" t="s">
        <v>1265</v>
      </c>
      <c r="C96" s="931"/>
      <c r="D96" s="911" t="s">
        <v>1645</v>
      </c>
      <c r="E96" s="923"/>
      <c r="F96" s="923"/>
      <c r="G96" s="923"/>
      <c r="H96" s="923"/>
      <c r="I96" s="923"/>
      <c r="J96" s="923"/>
      <c r="K96" s="923"/>
      <c r="L96" s="923"/>
      <c r="M96" s="911"/>
      <c r="N96" s="911"/>
      <c r="O96" s="911"/>
      <c r="P96" s="911"/>
      <c r="Q96" s="937" t="s">
        <v>1223</v>
      </c>
    </row>
    <row r="97" spans="2:17" ht="14.25" customHeight="1">
      <c r="B97" s="931" t="s">
        <v>1266</v>
      </c>
      <c r="C97" s="931"/>
      <c r="D97" s="911" t="s">
        <v>363</v>
      </c>
      <c r="E97" s="923"/>
      <c r="F97" s="923"/>
      <c r="G97" s="923"/>
      <c r="H97" s="923"/>
      <c r="I97" s="923"/>
      <c r="J97" s="923"/>
      <c r="K97" s="923"/>
      <c r="L97" s="923"/>
      <c r="M97" s="911"/>
      <c r="N97" s="911"/>
      <c r="O97" s="911"/>
      <c r="P97" s="911"/>
      <c r="Q97" s="911" t="s">
        <v>291</v>
      </c>
    </row>
    <row r="98" spans="2:17" ht="14.25" customHeight="1">
      <c r="B98" s="1209" t="s">
        <v>302</v>
      </c>
      <c r="C98" s="931"/>
      <c r="D98" s="911" t="s">
        <v>1646</v>
      </c>
      <c r="E98" s="923"/>
      <c r="F98" s="923"/>
      <c r="G98" s="923"/>
      <c r="H98" s="923"/>
      <c r="I98" s="923"/>
      <c r="J98" s="923"/>
      <c r="K98" s="923"/>
      <c r="L98" s="923"/>
      <c r="M98" s="911"/>
      <c r="N98" s="911"/>
      <c r="O98" s="911"/>
      <c r="P98" s="911"/>
      <c r="Q98" s="926" t="s">
        <v>1226</v>
      </c>
    </row>
    <row r="99" spans="2:17" ht="14.25" customHeight="1">
      <c r="B99" s="1209"/>
      <c r="C99" s="931"/>
      <c r="D99" s="911" t="s">
        <v>1647</v>
      </c>
      <c r="E99" s="923"/>
      <c r="F99" s="923"/>
      <c r="G99" s="923"/>
      <c r="H99" s="923"/>
      <c r="I99" s="923"/>
      <c r="J99" s="923"/>
      <c r="K99" s="923"/>
      <c r="L99" s="923"/>
      <c r="M99" s="911"/>
      <c r="N99" s="911"/>
      <c r="O99" s="911"/>
      <c r="P99" s="911"/>
      <c r="Q99" s="911" t="s">
        <v>357</v>
      </c>
    </row>
    <row r="100" spans="2:17" ht="14.25" customHeight="1">
      <c r="B100" s="911" t="s">
        <v>312</v>
      </c>
      <c r="C100" s="931"/>
      <c r="D100" s="911" t="s">
        <v>1648</v>
      </c>
      <c r="E100" s="923"/>
      <c r="F100" s="923"/>
      <c r="G100" s="923"/>
      <c r="H100" s="923"/>
      <c r="I100" s="923"/>
      <c r="J100" s="923"/>
      <c r="K100" s="923"/>
      <c r="L100" s="923"/>
      <c r="M100" s="911"/>
      <c r="N100" s="911"/>
      <c r="O100" s="911"/>
      <c r="P100" s="911"/>
      <c r="Q100" s="926" t="s">
        <v>1228</v>
      </c>
    </row>
    <row r="101" spans="2:17" ht="14.25" customHeight="1">
      <c r="B101" s="918" t="s">
        <v>318</v>
      </c>
      <c r="C101" s="918"/>
      <c r="D101" s="911" t="s">
        <v>368</v>
      </c>
      <c r="E101" s="923"/>
      <c r="F101" s="923"/>
      <c r="G101" s="923"/>
      <c r="H101" s="923"/>
      <c r="I101" s="923"/>
      <c r="J101" s="923"/>
      <c r="K101" s="923"/>
      <c r="L101" s="923"/>
      <c r="M101" s="911"/>
      <c r="N101" s="911"/>
      <c r="O101" s="911"/>
      <c r="P101" s="911"/>
      <c r="Q101" s="926" t="s">
        <v>294</v>
      </c>
    </row>
    <row r="102" spans="2:17" ht="14.25" customHeight="1">
      <c r="B102" s="1151"/>
      <c r="C102" s="1151"/>
      <c r="D102" s="911" t="s">
        <v>370</v>
      </c>
      <c r="E102" s="1151"/>
      <c r="F102" s="1151"/>
      <c r="G102" s="1152"/>
      <c r="H102" s="1152"/>
      <c r="I102" s="1153"/>
      <c r="J102" s="1151"/>
      <c r="K102" s="1151"/>
      <c r="L102" s="1151"/>
      <c r="M102" s="1151"/>
      <c r="N102" s="1151"/>
      <c r="O102" s="1152"/>
      <c r="P102" s="1152"/>
      <c r="Q102" s="1154"/>
    </row>
    <row r="103" spans="2:17" ht="14.25" customHeight="1">
      <c r="D103" s="796"/>
      <c r="E103" s="796"/>
      <c r="F103" s="796"/>
      <c r="G103" s="797"/>
      <c r="H103" s="797"/>
      <c r="I103" s="799"/>
      <c r="J103" s="796"/>
      <c r="K103" s="796"/>
      <c r="L103" s="796"/>
      <c r="M103" s="796"/>
      <c r="N103" s="796"/>
      <c r="O103" s="797"/>
      <c r="P103" s="797"/>
      <c r="Q103" s="800"/>
    </row>
    <row r="104" spans="2:17" ht="14.25" customHeight="1">
      <c r="D104" s="796"/>
      <c r="E104" s="796"/>
      <c r="F104" s="796"/>
      <c r="G104" s="797"/>
      <c r="H104" s="797"/>
      <c r="I104" s="799"/>
      <c r="J104" s="796"/>
      <c r="K104" s="796"/>
      <c r="L104" s="796"/>
      <c r="M104" s="796"/>
      <c r="N104" s="796"/>
      <c r="O104" s="796"/>
      <c r="P104" s="796"/>
      <c r="Q104" s="800"/>
    </row>
    <row r="105" spans="2:17" ht="14.25" customHeight="1">
      <c r="D105" s="796"/>
      <c r="E105" s="796"/>
      <c r="F105" s="796"/>
      <c r="G105" s="797"/>
      <c r="H105" s="797"/>
      <c r="I105" s="799"/>
      <c r="J105" s="796"/>
      <c r="K105" s="796"/>
      <c r="L105" s="796"/>
      <c r="M105" s="796"/>
      <c r="N105" s="796"/>
      <c r="O105" s="796"/>
      <c r="P105" s="796"/>
      <c r="Q105" s="801"/>
    </row>
    <row r="106" spans="2:17" ht="14.25" customHeight="1">
      <c r="D106" s="796"/>
      <c r="E106" s="796"/>
      <c r="F106" s="796"/>
      <c r="G106" s="797"/>
      <c r="H106" s="797"/>
      <c r="I106" s="802"/>
      <c r="J106" s="796"/>
      <c r="K106" s="796"/>
      <c r="L106" s="796"/>
      <c r="M106" s="796"/>
      <c r="N106" s="796"/>
      <c r="O106" s="796"/>
      <c r="P106" s="796"/>
      <c r="Q106" s="800"/>
    </row>
    <row r="107" spans="2:17" ht="14.25" customHeight="1">
      <c r="D107" s="796"/>
      <c r="E107" s="796"/>
      <c r="F107" s="796"/>
      <c r="G107" s="796"/>
      <c r="H107" s="796"/>
      <c r="I107" s="796"/>
      <c r="J107" s="796"/>
      <c r="K107" s="796"/>
      <c r="L107" s="796"/>
      <c r="M107" s="796"/>
      <c r="N107" s="796"/>
      <c r="O107" s="796"/>
      <c r="P107" s="796"/>
      <c r="Q107" s="803"/>
    </row>
    <row r="108" spans="2:17" ht="14.25" customHeight="1">
      <c r="D108" s="796"/>
      <c r="E108" s="796"/>
      <c r="F108" s="796"/>
      <c r="G108" s="796"/>
      <c r="H108" s="796"/>
      <c r="I108" s="796"/>
      <c r="J108" s="796"/>
      <c r="K108" s="796"/>
      <c r="L108" s="796"/>
      <c r="M108" s="796"/>
      <c r="N108" s="796"/>
      <c r="O108" s="796"/>
      <c r="P108" s="796"/>
      <c r="Q108" s="800"/>
    </row>
    <row r="109" spans="2:17" ht="14.25" customHeight="1">
      <c r="D109" s="796"/>
      <c r="E109" s="796"/>
      <c r="F109" s="796"/>
      <c r="G109" s="796"/>
      <c r="H109" s="796"/>
      <c r="I109" s="796"/>
      <c r="J109" s="796"/>
      <c r="K109" s="796"/>
      <c r="L109" s="796"/>
      <c r="M109" s="796"/>
      <c r="N109" s="796"/>
      <c r="O109" s="796"/>
      <c r="P109" s="796"/>
      <c r="Q109" s="800"/>
    </row>
    <row r="110" spans="2:17" ht="14.25" customHeight="1">
      <c r="D110" s="796"/>
      <c r="E110" s="796"/>
      <c r="F110" s="796"/>
      <c r="G110" s="796"/>
      <c r="H110" s="796"/>
      <c r="I110" s="796"/>
      <c r="J110" s="796"/>
      <c r="K110" s="796"/>
      <c r="L110" s="796"/>
      <c r="M110" s="796"/>
      <c r="N110" s="796"/>
      <c r="O110" s="796"/>
      <c r="P110" s="796"/>
      <c r="Q110" s="800"/>
    </row>
    <row r="111" spans="2:17" ht="14.25" customHeight="1">
      <c r="D111" s="796"/>
      <c r="E111" s="796"/>
      <c r="F111" s="796"/>
      <c r="G111" s="796"/>
      <c r="H111" s="796"/>
      <c r="I111" s="796"/>
      <c r="J111" s="796"/>
      <c r="K111" s="796"/>
      <c r="L111" s="796"/>
      <c r="M111" s="796"/>
      <c r="N111" s="796"/>
      <c r="O111" s="796"/>
      <c r="P111" s="796"/>
      <c r="Q111" s="800"/>
    </row>
    <row r="112" spans="2:17" ht="14.25" customHeight="1">
      <c r="D112" s="796"/>
      <c r="E112" s="796"/>
      <c r="F112" s="796"/>
      <c r="G112" s="796"/>
      <c r="H112" s="796"/>
      <c r="I112" s="796"/>
      <c r="J112" s="796"/>
      <c r="K112" s="796"/>
      <c r="L112" s="796"/>
      <c r="M112" s="796"/>
      <c r="N112" s="796"/>
      <c r="O112" s="804"/>
      <c r="P112" s="804"/>
      <c r="Q112" s="804"/>
    </row>
    <row r="113" spans="4:17" ht="14.25" customHeight="1">
      <c r="D113" s="796"/>
      <c r="E113" s="796"/>
      <c r="F113" s="796"/>
      <c r="G113" s="796"/>
      <c r="H113" s="796"/>
      <c r="I113" s="796"/>
      <c r="J113" s="796"/>
      <c r="K113" s="796"/>
      <c r="L113" s="796"/>
      <c r="M113" s="796"/>
      <c r="N113" s="796"/>
      <c r="O113" s="804"/>
      <c r="P113" s="804"/>
      <c r="Q113" s="805"/>
    </row>
    <row r="114" spans="4:17" ht="14.25" customHeight="1">
      <c r="D114" s="796"/>
      <c r="E114" s="796"/>
      <c r="F114" s="796"/>
      <c r="G114" s="796"/>
      <c r="H114" s="796"/>
      <c r="I114" s="796"/>
      <c r="J114" s="796"/>
      <c r="K114" s="796"/>
      <c r="L114" s="796"/>
      <c r="M114" s="796"/>
      <c r="N114" s="796"/>
      <c r="O114" s="804"/>
      <c r="P114" s="804"/>
      <c r="Q114" s="798"/>
    </row>
    <row r="115" spans="4:17" ht="14.25" customHeight="1">
      <c r="D115" s="796"/>
      <c r="E115" s="796"/>
      <c r="F115" s="796"/>
      <c r="G115" s="796"/>
      <c r="H115" s="796"/>
      <c r="I115" s="796"/>
      <c r="J115" s="796"/>
      <c r="K115" s="796"/>
      <c r="L115" s="796"/>
      <c r="M115" s="796"/>
      <c r="N115" s="796"/>
      <c r="O115" s="804"/>
      <c r="P115" s="804"/>
      <c r="Q115" s="798"/>
    </row>
    <row r="116" spans="4:17" ht="14.25" customHeight="1">
      <c r="D116" s="796"/>
      <c r="E116" s="796"/>
      <c r="F116" s="796"/>
      <c r="G116" s="796"/>
      <c r="H116" s="796"/>
      <c r="I116" s="796"/>
      <c r="J116" s="797"/>
      <c r="K116" s="797"/>
      <c r="L116" s="797"/>
      <c r="M116" s="797"/>
      <c r="N116" s="797"/>
      <c r="O116" s="797"/>
      <c r="P116" s="797"/>
      <c r="Q116" s="798"/>
    </row>
    <row r="117" spans="4:17" ht="14.25" customHeight="1">
      <c r="D117" s="796"/>
      <c r="E117" s="796"/>
      <c r="F117" s="796"/>
      <c r="G117" s="796"/>
      <c r="H117" s="796"/>
      <c r="I117" s="796"/>
      <c r="J117" s="797"/>
      <c r="K117" s="797"/>
      <c r="L117" s="797"/>
      <c r="M117" s="797"/>
      <c r="N117" s="797"/>
      <c r="O117" s="797"/>
      <c r="P117" s="797"/>
      <c r="Q117" s="798"/>
    </row>
    <row r="118" spans="4:17" ht="14.25" customHeight="1">
      <c r="D118" s="796"/>
      <c r="E118" s="796"/>
      <c r="F118" s="796"/>
      <c r="G118" s="796"/>
      <c r="H118" s="796"/>
      <c r="I118" s="796"/>
      <c r="J118" s="796"/>
      <c r="K118" s="796"/>
      <c r="L118" s="796"/>
      <c r="M118" s="796"/>
      <c r="N118" s="796"/>
      <c r="O118" s="796"/>
      <c r="P118" s="796"/>
      <c r="Q118" s="796"/>
    </row>
    <row r="119" spans="4:17" ht="14.25" customHeight="1">
      <c r="D119" s="796"/>
      <c r="E119" s="796"/>
      <c r="F119" s="796"/>
      <c r="G119" s="796"/>
      <c r="H119" s="796"/>
      <c r="I119" s="796"/>
      <c r="J119" s="796"/>
      <c r="K119" s="796"/>
      <c r="L119" s="796"/>
      <c r="M119" s="796"/>
      <c r="N119" s="796"/>
      <c r="O119" s="796"/>
      <c r="P119" s="796"/>
      <c r="Q119" s="796"/>
    </row>
    <row r="120" spans="4:17" ht="14.25" customHeight="1">
      <c r="D120" s="796"/>
      <c r="E120" s="796"/>
      <c r="F120" s="796"/>
      <c r="G120" s="796"/>
      <c r="H120" s="796"/>
      <c r="I120" s="796"/>
      <c r="J120" s="796"/>
      <c r="K120" s="796"/>
      <c r="L120" s="796"/>
      <c r="M120" s="796"/>
      <c r="N120" s="796"/>
      <c r="O120" s="796"/>
      <c r="P120" s="796"/>
      <c r="Q120" s="796"/>
    </row>
    <row r="121" spans="4:17" ht="14.25" customHeight="1">
      <c r="D121" s="796"/>
      <c r="E121" s="796"/>
      <c r="F121" s="796"/>
      <c r="G121" s="796"/>
      <c r="H121" s="796"/>
      <c r="I121" s="796"/>
      <c r="J121" s="796"/>
      <c r="K121" s="796"/>
      <c r="L121" s="796"/>
      <c r="M121" s="796"/>
      <c r="N121" s="796"/>
      <c r="O121" s="796"/>
      <c r="P121" s="796"/>
      <c r="Q121" s="796"/>
    </row>
    <row r="122" spans="4:17" ht="14.25" customHeight="1">
      <c r="D122" s="796"/>
      <c r="E122" s="796"/>
      <c r="F122" s="796"/>
      <c r="G122" s="796"/>
      <c r="H122" s="796"/>
      <c r="I122" s="796"/>
      <c r="J122" s="796"/>
      <c r="K122" s="796"/>
      <c r="L122" s="796"/>
      <c r="M122" s="796"/>
      <c r="N122" s="796"/>
      <c r="O122" s="796"/>
      <c r="P122" s="796"/>
      <c r="Q122" s="796"/>
    </row>
    <row r="123" spans="4:17" ht="14.25" customHeight="1">
      <c r="D123" s="796"/>
      <c r="E123" s="796"/>
      <c r="F123" s="796"/>
      <c r="G123" s="796"/>
      <c r="H123" s="796"/>
      <c r="I123" s="796"/>
      <c r="J123" s="796"/>
      <c r="K123" s="796"/>
      <c r="L123" s="796"/>
      <c r="M123" s="796"/>
      <c r="N123" s="796"/>
      <c r="O123" s="796"/>
      <c r="P123" s="796"/>
      <c r="Q123" s="796"/>
    </row>
    <row r="124" spans="4:17" ht="14.25" customHeight="1"/>
    <row r="125" spans="4:17" ht="14.25" customHeight="1"/>
    <row r="126" spans="4:17" ht="14.25" customHeight="1"/>
    <row r="127" spans="4:17" ht="14.25" customHeight="1"/>
    <row r="128" spans="4:17"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sheetData>
  <sheetProtection password="ACC8" sheet="1" objects="1" scenarios="1" selectLockedCells="1" selectUnlockedCells="1"/>
  <mergeCells count="42">
    <mergeCell ref="B54:Q54"/>
    <mergeCell ref="O55:Q56"/>
    <mergeCell ref="O57:Q59"/>
    <mergeCell ref="Q60:Q61"/>
    <mergeCell ref="H56:I58"/>
    <mergeCell ref="F56:G58"/>
    <mergeCell ref="B55:N55"/>
    <mergeCell ref="M56:N58"/>
    <mergeCell ref="E56:E58"/>
    <mergeCell ref="B56:D58"/>
    <mergeCell ref="J56:L58"/>
    <mergeCell ref="L59:L60"/>
    <mergeCell ref="K59:K60"/>
    <mergeCell ref="J59:J60"/>
    <mergeCell ref="M65:M66"/>
    <mergeCell ref="B69:B70"/>
    <mergeCell ref="D59:D60"/>
    <mergeCell ref="B59:B60"/>
    <mergeCell ref="O81:O85"/>
    <mergeCell ref="M59:M60"/>
    <mergeCell ref="N59:N60"/>
    <mergeCell ref="G79:O80"/>
    <mergeCell ref="O60:O61"/>
    <mergeCell ref="K84:K85"/>
    <mergeCell ref="G81:I83"/>
    <mergeCell ref="I84:I85"/>
    <mergeCell ref="J81:K83"/>
    <mergeCell ref="G84:G85"/>
    <mergeCell ref="H84:H85"/>
    <mergeCell ref="L84:L85"/>
    <mergeCell ref="M84:M85"/>
    <mergeCell ref="M81:N83"/>
    <mergeCell ref="N84:N85"/>
    <mergeCell ref="B98:B99"/>
    <mergeCell ref="J84:J85"/>
    <mergeCell ref="B79:B80"/>
    <mergeCell ref="L81:L83"/>
    <mergeCell ref="H59:H60"/>
    <mergeCell ref="G59:G60"/>
    <mergeCell ref="F59:F60"/>
    <mergeCell ref="I59:I60"/>
    <mergeCell ref="E59:E60"/>
  </mergeCells>
  <phoneticPr fontId="13"/>
  <conditionalFormatting sqref="Q106:Q108 B55:C55 D64 H61:H62 I65:K65 I66:L66 O112:P115 O86:P88 G62 D65:F66 G64:G66 O62:Q63">
    <cfRule type="expression" priority="37" stopIfTrue="1">
      <formula>CELL("protect", B55)=1</formula>
    </cfRule>
  </conditionalFormatting>
  <conditionalFormatting sqref="O57:P57 Q108">
    <cfRule type="expression" priority="33" stopIfTrue="1">
      <formula>CELL("protect", O57)=1</formula>
    </cfRule>
  </conditionalFormatting>
  <conditionalFormatting sqref="Q100 Q109">
    <cfRule type="expression" priority="31" stopIfTrue="1">
      <formula>CELL("protect", Q100)=1</formula>
    </cfRule>
  </conditionalFormatting>
  <conditionalFormatting sqref="B56:C56 E56:F56 H56 J56 M56">
    <cfRule type="expression" priority="30" stopIfTrue="1">
      <formula>CELL("protect", B56)=1</formula>
    </cfRule>
  </conditionalFormatting>
  <conditionalFormatting sqref="D61:D62">
    <cfRule type="expression" priority="29" stopIfTrue="1">
      <formula>CELL("protect", D61)=1</formula>
    </cfRule>
  </conditionalFormatting>
  <conditionalFormatting sqref="E61:E62">
    <cfRule type="expression" priority="28" stopIfTrue="1">
      <formula>CELL("protect", E61)=1</formula>
    </cfRule>
  </conditionalFormatting>
  <conditionalFormatting sqref="G62">
    <cfRule type="expression" priority="26" stopIfTrue="1">
      <formula>CELL("protect", G62)=1</formula>
    </cfRule>
  </conditionalFormatting>
  <conditionalFormatting sqref="F61:F63">
    <cfRule type="expression" priority="27" stopIfTrue="1">
      <formula>CELL("protect", F61)=1</formula>
    </cfRule>
  </conditionalFormatting>
  <conditionalFormatting sqref="I61:I62">
    <cfRule type="expression" priority="25" stopIfTrue="1">
      <formula>CELL("protect", I61)=1</formula>
    </cfRule>
  </conditionalFormatting>
  <conditionalFormatting sqref="L61:L62">
    <cfRule type="expression" priority="24" stopIfTrue="1">
      <formula>CELL("protect", L61)=1</formula>
    </cfRule>
  </conditionalFormatting>
  <conditionalFormatting sqref="J61:K62">
    <cfRule type="expression" priority="23" stopIfTrue="1">
      <formula>CELL("protect", J61)=1</formula>
    </cfRule>
  </conditionalFormatting>
  <conditionalFormatting sqref="M63 M61:N62">
    <cfRule type="expression" priority="22" stopIfTrue="1">
      <formula>CELL("protect", M61)=1</formula>
    </cfRule>
  </conditionalFormatting>
  <conditionalFormatting sqref="Q99">
    <cfRule type="expression" priority="19" stopIfTrue="1">
      <formula>CELL("protect", Q99)=1</formula>
    </cfRule>
  </conditionalFormatting>
  <conditionalFormatting sqref="Q100">
    <cfRule type="expression" priority="20" stopIfTrue="1">
      <formula>CELL("protect", Q100)=1</formula>
    </cfRule>
  </conditionalFormatting>
  <conditionalFormatting sqref="Q105">
    <cfRule type="expression" priority="18" stopIfTrue="1">
      <formula>CELL("protect", Q105)=1</formula>
    </cfRule>
  </conditionalFormatting>
  <conditionalFormatting sqref="G64">
    <cfRule type="expression" priority="17" stopIfTrue="1">
      <formula>CELL("protect", G64)=1</formula>
    </cfRule>
  </conditionalFormatting>
  <conditionalFormatting sqref="G73:G74">
    <cfRule type="expression" priority="16" stopIfTrue="1">
      <formula>CELL("protect", G73)=1</formula>
    </cfRule>
  </conditionalFormatting>
  <conditionalFormatting sqref="G71">
    <cfRule type="expression" priority="15" stopIfTrue="1">
      <formula>CELL("protect", G71)=1</formula>
    </cfRule>
  </conditionalFormatting>
  <conditionalFormatting sqref="G63">
    <cfRule type="expression" priority="12" stopIfTrue="1">
      <formula>CELL("protect", G63)=1</formula>
    </cfRule>
  </conditionalFormatting>
  <conditionalFormatting sqref="I63:I64">
    <cfRule type="expression" priority="11" stopIfTrue="1">
      <formula>CELL("protect", I63)=1</formula>
    </cfRule>
  </conditionalFormatting>
  <conditionalFormatting sqref="G69">
    <cfRule type="expression" priority="6" stopIfTrue="1">
      <formula>CELL("protect", G69)=1</formula>
    </cfRule>
  </conditionalFormatting>
  <conditionalFormatting sqref="Q97">
    <cfRule type="expression" priority="5" stopIfTrue="1">
      <formula>CELL("protect", Q97)=1</formula>
    </cfRule>
  </conditionalFormatting>
  <conditionalFormatting sqref="Q97">
    <cfRule type="expression" priority="4" stopIfTrue="1">
      <formula>CELL("protect", Q97)=1</formula>
    </cfRule>
  </conditionalFormatting>
  <conditionalFormatting sqref="Q96">
    <cfRule type="expression" priority="3" stopIfTrue="1">
      <formula>CELL("protect", Q96)=1</formula>
    </cfRule>
  </conditionalFormatting>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B100"/>
  <sheetViews>
    <sheetView showGridLines="0" view="pageBreakPreview" zoomScaleNormal="90" zoomScaleSheetLayoutView="100" workbookViewId="0">
      <selection activeCell="B5" sqref="B5:H5"/>
    </sheetView>
  </sheetViews>
  <sheetFormatPr defaultColWidth="2.875" defaultRowHeight="16.5" customHeight="1"/>
  <cols>
    <col min="1" max="1" width="1.875" style="481" customWidth="1"/>
    <col min="2" max="10" width="2.875" style="481"/>
    <col min="11" max="11" width="2.875" style="481" customWidth="1"/>
    <col min="12" max="25" width="2.875" style="481"/>
    <col min="26" max="26" width="2.875" style="482"/>
    <col min="27" max="39" width="2.875" style="481"/>
    <col min="40" max="40" width="2.875" style="481" customWidth="1"/>
    <col min="41" max="16384" width="2.875" style="481"/>
  </cols>
  <sheetData>
    <row r="1" spans="1:54" ht="16.5" customHeight="1">
      <c r="B1" s="10" t="s">
        <v>1133</v>
      </c>
      <c r="C1" s="7" t="s">
        <v>1128</v>
      </c>
      <c r="D1" s="15"/>
      <c r="E1" s="15"/>
      <c r="F1" s="15"/>
      <c r="G1" s="15"/>
      <c r="H1" s="15"/>
      <c r="I1" s="15"/>
      <c r="J1" s="15"/>
      <c r="K1" s="15"/>
      <c r="L1" s="14"/>
      <c r="M1" s="12"/>
      <c r="N1" s="12"/>
      <c r="O1" s="12"/>
      <c r="P1" s="12"/>
      <c r="Q1" s="12"/>
      <c r="R1" s="12"/>
      <c r="S1" s="12"/>
      <c r="T1" s="12"/>
      <c r="U1" s="12"/>
      <c r="V1" s="12"/>
      <c r="W1" s="12"/>
      <c r="X1" s="12"/>
      <c r="Y1" s="12"/>
      <c r="Z1" s="12"/>
      <c r="AA1" s="12"/>
    </row>
    <row r="2" spans="1:54" ht="16.5" customHeight="1">
      <c r="B2" s="12"/>
      <c r="C2" s="15"/>
      <c r="D2" s="15"/>
      <c r="E2" s="15"/>
      <c r="F2" s="15"/>
      <c r="G2" s="15"/>
      <c r="H2" s="15"/>
      <c r="I2" s="15"/>
      <c r="J2" s="15"/>
      <c r="K2" s="15"/>
      <c r="L2" s="14"/>
      <c r="M2" s="12"/>
      <c r="N2" s="12"/>
      <c r="O2" s="12"/>
      <c r="P2" s="12"/>
      <c r="Q2" s="12"/>
      <c r="R2" s="12"/>
      <c r="S2" s="12"/>
      <c r="T2" s="12"/>
      <c r="U2" s="12"/>
      <c r="V2" s="12"/>
      <c r="W2" s="12"/>
      <c r="X2" s="12"/>
      <c r="Y2" s="12"/>
      <c r="Z2" s="12"/>
      <c r="AA2" s="12"/>
      <c r="AB2" s="2"/>
      <c r="AC2" s="2"/>
    </row>
    <row r="3" spans="1:54" s="245" customFormat="1" ht="16.5" customHeight="1">
      <c r="A3" s="1058"/>
      <c r="B3" s="244" t="s">
        <v>1334</v>
      </c>
      <c r="C3" s="560"/>
      <c r="D3" s="560"/>
      <c r="E3" s="560"/>
      <c r="F3" s="560"/>
      <c r="G3" s="560"/>
      <c r="H3" s="560"/>
      <c r="I3" s="1056"/>
      <c r="J3" s="1056"/>
      <c r="K3" s="1056"/>
      <c r="L3" s="1055"/>
      <c r="M3" s="1054"/>
      <c r="N3" s="1054"/>
      <c r="O3" s="1054"/>
      <c r="P3" s="1054"/>
      <c r="Q3" s="1054"/>
      <c r="R3" s="1054"/>
      <c r="S3" s="1054"/>
      <c r="T3" s="1054"/>
      <c r="U3" s="1054"/>
      <c r="V3" s="1054"/>
      <c r="W3" s="1054"/>
      <c r="X3" s="1054"/>
      <c r="Y3" s="1054"/>
      <c r="Z3" s="1054"/>
      <c r="AA3" s="1054"/>
      <c r="AB3" s="1058"/>
      <c r="AC3" s="1058"/>
      <c r="AD3" s="1058"/>
      <c r="AE3" s="1058"/>
      <c r="AF3" s="1058"/>
      <c r="AG3" s="1058"/>
    </row>
    <row r="4" spans="1:54" s="245" customFormat="1" ht="22.5" customHeight="1">
      <c r="A4" s="1058"/>
      <c r="B4" s="2173"/>
      <c r="C4" s="2174"/>
      <c r="D4" s="2174"/>
      <c r="E4" s="2174"/>
      <c r="F4" s="2174"/>
      <c r="G4" s="2174"/>
      <c r="H4" s="2175"/>
      <c r="I4" s="2171" t="s">
        <v>749</v>
      </c>
      <c r="J4" s="2172"/>
      <c r="K4" s="2171" t="s">
        <v>750</v>
      </c>
      <c r="L4" s="2172"/>
      <c r="M4" s="2171" t="s">
        <v>751</v>
      </c>
      <c r="N4" s="2172"/>
      <c r="O4" s="2171" t="s">
        <v>752</v>
      </c>
      <c r="P4" s="2172"/>
      <c r="Q4" s="2171" t="s">
        <v>10</v>
      </c>
      <c r="R4" s="2172"/>
      <c r="S4" s="2171" t="s">
        <v>11</v>
      </c>
      <c r="T4" s="2172"/>
      <c r="U4" s="2171" t="s">
        <v>12</v>
      </c>
      <c r="V4" s="2172"/>
      <c r="W4" s="2171" t="s">
        <v>13</v>
      </c>
      <c r="X4" s="2172"/>
      <c r="Y4" s="2171" t="s">
        <v>14</v>
      </c>
      <c r="Z4" s="2172"/>
      <c r="AA4" s="2171" t="s">
        <v>15</v>
      </c>
      <c r="AB4" s="2172"/>
      <c r="AC4" s="2171" t="s">
        <v>16</v>
      </c>
      <c r="AD4" s="2172"/>
      <c r="AE4" s="2171" t="s">
        <v>443</v>
      </c>
      <c r="AF4" s="2172"/>
      <c r="AG4" s="1058"/>
    </row>
    <row r="5" spans="1:54" s="245" customFormat="1" ht="22.5" customHeight="1">
      <c r="A5" s="1058"/>
      <c r="B5" s="2168"/>
      <c r="C5" s="2169"/>
      <c r="D5" s="2169"/>
      <c r="E5" s="2169"/>
      <c r="F5" s="2169"/>
      <c r="G5" s="2169"/>
      <c r="H5" s="2170"/>
      <c r="I5" s="264"/>
      <c r="J5" s="561"/>
      <c r="K5" s="264"/>
      <c r="L5" s="561"/>
      <c r="M5" s="264"/>
      <c r="N5" s="561"/>
      <c r="O5" s="264"/>
      <c r="P5" s="561"/>
      <c r="Q5" s="264"/>
      <c r="R5" s="561"/>
      <c r="S5" s="264"/>
      <c r="T5" s="561"/>
      <c r="U5" s="264"/>
      <c r="V5" s="561"/>
      <c r="W5" s="264"/>
      <c r="X5" s="561"/>
      <c r="Y5" s="264"/>
      <c r="Z5" s="561"/>
      <c r="AA5" s="264"/>
      <c r="AB5" s="561"/>
      <c r="AC5" s="264"/>
      <c r="AD5" s="561"/>
      <c r="AE5" s="562"/>
      <c r="AF5" s="561"/>
      <c r="AG5" s="1058"/>
    </row>
    <row r="6" spans="1:54" s="245" customFormat="1" ht="22.5" customHeight="1">
      <c r="A6" s="1058"/>
      <c r="B6" s="2168"/>
      <c r="C6" s="2169"/>
      <c r="D6" s="2169"/>
      <c r="E6" s="2169"/>
      <c r="F6" s="2169"/>
      <c r="G6" s="2169"/>
      <c r="H6" s="2170"/>
      <c r="I6" s="264"/>
      <c r="J6" s="561"/>
      <c r="K6" s="264"/>
      <c r="L6" s="561"/>
      <c r="M6" s="264"/>
      <c r="N6" s="561"/>
      <c r="O6" s="264"/>
      <c r="P6" s="561"/>
      <c r="Q6" s="264"/>
      <c r="R6" s="561"/>
      <c r="S6" s="264"/>
      <c r="T6" s="561"/>
      <c r="U6" s="264"/>
      <c r="V6" s="561"/>
      <c r="W6" s="264"/>
      <c r="X6" s="561"/>
      <c r="Y6" s="264"/>
      <c r="Z6" s="561"/>
      <c r="AA6" s="264"/>
      <c r="AB6" s="561"/>
      <c r="AC6" s="264"/>
      <c r="AD6" s="561"/>
      <c r="AE6" s="562"/>
      <c r="AF6" s="561"/>
      <c r="AG6" s="1058"/>
    </row>
    <row r="7" spans="1:54" s="245" customFormat="1" ht="22.5" customHeight="1">
      <c r="A7" s="1058"/>
      <c r="B7" s="2168"/>
      <c r="C7" s="2169"/>
      <c r="D7" s="2169"/>
      <c r="E7" s="2169"/>
      <c r="F7" s="2169"/>
      <c r="G7" s="2169"/>
      <c r="H7" s="2170"/>
      <c r="I7" s="264"/>
      <c r="J7" s="561"/>
      <c r="K7" s="264"/>
      <c r="L7" s="561"/>
      <c r="M7" s="264"/>
      <c r="N7" s="561"/>
      <c r="O7" s="264"/>
      <c r="P7" s="561"/>
      <c r="Q7" s="264"/>
      <c r="R7" s="561"/>
      <c r="S7" s="264"/>
      <c r="T7" s="561"/>
      <c r="U7" s="264"/>
      <c r="V7" s="561"/>
      <c r="W7" s="264"/>
      <c r="X7" s="561"/>
      <c r="Y7" s="264"/>
      <c r="Z7" s="561"/>
      <c r="AA7" s="264"/>
      <c r="AB7" s="561"/>
      <c r="AC7" s="264"/>
      <c r="AD7" s="561"/>
      <c r="AE7" s="562"/>
      <c r="AF7" s="561"/>
      <c r="AG7" s="1058"/>
    </row>
    <row r="8" spans="1:54" s="245" customFormat="1" ht="22.5" customHeight="1">
      <c r="A8" s="1058"/>
      <c r="B8" s="2168"/>
      <c r="C8" s="2169"/>
      <c r="D8" s="2169"/>
      <c r="E8" s="2169"/>
      <c r="F8" s="2169"/>
      <c r="G8" s="2169"/>
      <c r="H8" s="2170"/>
      <c r="I8" s="264"/>
      <c r="J8" s="561"/>
      <c r="K8" s="264"/>
      <c r="L8" s="561"/>
      <c r="M8" s="264"/>
      <c r="N8" s="561"/>
      <c r="O8" s="264"/>
      <c r="P8" s="561"/>
      <c r="Q8" s="264"/>
      <c r="R8" s="561"/>
      <c r="S8" s="264"/>
      <c r="T8" s="561"/>
      <c r="U8" s="264"/>
      <c r="V8" s="561"/>
      <c r="W8" s="264"/>
      <c r="X8" s="561"/>
      <c r="Y8" s="264"/>
      <c r="Z8" s="561"/>
      <c r="AA8" s="264"/>
      <c r="AB8" s="561"/>
      <c r="AC8" s="264"/>
      <c r="AD8" s="561"/>
      <c r="AE8" s="562"/>
      <c r="AF8" s="561"/>
      <c r="AG8" s="1058"/>
    </row>
    <row r="9" spans="1:54" s="245" customFormat="1" ht="22.5" customHeight="1">
      <c r="A9" s="1058"/>
      <c r="B9" s="2168"/>
      <c r="C9" s="2169"/>
      <c r="D9" s="2169"/>
      <c r="E9" s="2169"/>
      <c r="F9" s="2169"/>
      <c r="G9" s="2169"/>
      <c r="H9" s="2170"/>
      <c r="I9" s="264"/>
      <c r="J9" s="561"/>
      <c r="K9" s="264"/>
      <c r="L9" s="561"/>
      <c r="M9" s="264"/>
      <c r="N9" s="561"/>
      <c r="O9" s="264"/>
      <c r="P9" s="561"/>
      <c r="Q9" s="264"/>
      <c r="R9" s="561"/>
      <c r="S9" s="264"/>
      <c r="T9" s="561"/>
      <c r="U9" s="264"/>
      <c r="V9" s="561"/>
      <c r="W9" s="264"/>
      <c r="X9" s="561"/>
      <c r="Y9" s="264"/>
      <c r="Z9" s="561"/>
      <c r="AA9" s="264"/>
      <c r="AB9" s="561"/>
      <c r="AC9" s="264"/>
      <c r="AD9" s="561"/>
      <c r="AE9" s="562"/>
      <c r="AF9" s="561"/>
      <c r="AG9" s="1058"/>
    </row>
    <row r="10" spans="1:54" ht="16.5" customHeight="1">
      <c r="B10" s="12"/>
      <c r="C10" s="15"/>
      <c r="D10" s="15"/>
      <c r="E10" s="15"/>
      <c r="F10" s="15"/>
      <c r="G10" s="15"/>
      <c r="H10" s="15"/>
      <c r="I10" s="12"/>
      <c r="J10" s="12"/>
      <c r="K10" s="12"/>
      <c r="L10" s="6"/>
      <c r="M10" s="12"/>
      <c r="N10" s="12"/>
      <c r="O10" s="12"/>
      <c r="P10" s="12"/>
      <c r="Q10" s="12"/>
      <c r="R10" s="12"/>
      <c r="S10" s="12"/>
      <c r="T10" s="12"/>
      <c r="U10" s="12"/>
      <c r="V10" s="12"/>
      <c r="W10" s="12"/>
      <c r="X10" s="12"/>
      <c r="Y10" s="12"/>
      <c r="Z10" s="12"/>
      <c r="AA10" s="12"/>
      <c r="AG10" s="1058"/>
    </row>
    <row r="11" spans="1:54" s="245" customFormat="1" ht="16.5" customHeight="1">
      <c r="A11" s="1058"/>
      <c r="B11" s="244" t="s">
        <v>1333</v>
      </c>
      <c r="C11" s="560"/>
      <c r="D11" s="560"/>
      <c r="E11" s="560"/>
      <c r="F11" s="560"/>
      <c r="G11" s="560"/>
      <c r="H11" s="560"/>
      <c r="I11" s="1056"/>
      <c r="J11" s="1056"/>
      <c r="K11" s="1056"/>
      <c r="L11" s="1055"/>
      <c r="M11" s="1054"/>
      <c r="N11" s="1054"/>
      <c r="O11" s="1054"/>
      <c r="P11" s="1054"/>
      <c r="Q11" s="1054"/>
      <c r="R11" s="1054"/>
      <c r="S11" s="1054"/>
      <c r="T11" s="1054"/>
      <c r="U11" s="1054"/>
      <c r="V11" s="1054"/>
      <c r="W11" s="1054"/>
      <c r="X11" s="1054"/>
      <c r="Y11" s="1054"/>
      <c r="Z11" s="1054"/>
      <c r="AA11" s="1054"/>
      <c r="AB11" s="1058"/>
      <c r="AC11" s="1058"/>
      <c r="AD11" s="1058"/>
      <c r="AE11" s="1058"/>
      <c r="AF11" s="1058"/>
      <c r="AG11" s="1058"/>
    </row>
    <row r="12" spans="1:54" s="245" customFormat="1" ht="22.5" customHeight="1">
      <c r="A12" s="1058"/>
      <c r="B12" s="2173"/>
      <c r="C12" s="2174"/>
      <c r="D12" s="2174"/>
      <c r="E12" s="2174"/>
      <c r="F12" s="2174"/>
      <c r="G12" s="2174"/>
      <c r="H12" s="2175"/>
      <c r="I12" s="2171" t="s">
        <v>749</v>
      </c>
      <c r="J12" s="2172"/>
      <c r="K12" s="2171" t="s">
        <v>750</v>
      </c>
      <c r="L12" s="2172"/>
      <c r="M12" s="2171" t="s">
        <v>751</v>
      </c>
      <c r="N12" s="2172"/>
      <c r="O12" s="2171" t="s">
        <v>752</v>
      </c>
      <c r="P12" s="2172"/>
      <c r="Q12" s="2171" t="s">
        <v>10</v>
      </c>
      <c r="R12" s="2172"/>
      <c r="S12" s="2171" t="s">
        <v>11</v>
      </c>
      <c r="T12" s="2172"/>
      <c r="U12" s="2171" t="s">
        <v>12</v>
      </c>
      <c r="V12" s="2172"/>
      <c r="W12" s="2171" t="s">
        <v>13</v>
      </c>
      <c r="X12" s="2172"/>
      <c r="Y12" s="2171" t="s">
        <v>14</v>
      </c>
      <c r="Z12" s="2172"/>
      <c r="AA12" s="2171" t="s">
        <v>15</v>
      </c>
      <c r="AB12" s="2172"/>
      <c r="AC12" s="2171" t="s">
        <v>16</v>
      </c>
      <c r="AD12" s="2172"/>
      <c r="AE12" s="2171" t="s">
        <v>443</v>
      </c>
      <c r="AF12" s="2172"/>
      <c r="AG12" s="1058"/>
      <c r="BB12" s="1058"/>
    </row>
    <row r="13" spans="1:54" s="245" customFormat="1" ht="22.5" customHeight="1">
      <c r="A13" s="1058"/>
      <c r="B13" s="2168"/>
      <c r="C13" s="2169"/>
      <c r="D13" s="2169"/>
      <c r="E13" s="2169"/>
      <c r="F13" s="2169"/>
      <c r="G13" s="2169"/>
      <c r="H13" s="2170"/>
      <c r="I13" s="264"/>
      <c r="J13" s="561"/>
      <c r="K13" s="264"/>
      <c r="L13" s="561"/>
      <c r="M13" s="264"/>
      <c r="N13" s="561"/>
      <c r="O13" s="264"/>
      <c r="P13" s="561"/>
      <c r="Q13" s="264"/>
      <c r="R13" s="561"/>
      <c r="S13" s="264"/>
      <c r="T13" s="561"/>
      <c r="U13" s="264"/>
      <c r="V13" s="561"/>
      <c r="W13" s="264"/>
      <c r="X13" s="561"/>
      <c r="Y13" s="264"/>
      <c r="Z13" s="561"/>
      <c r="AA13" s="264"/>
      <c r="AB13" s="561"/>
      <c r="AC13" s="264"/>
      <c r="AD13" s="561"/>
      <c r="AE13" s="562"/>
      <c r="AF13" s="561"/>
      <c r="AG13" s="1058"/>
    </row>
    <row r="14" spans="1:54" s="245" customFormat="1" ht="22.5" customHeight="1">
      <c r="A14" s="1058"/>
      <c r="B14" s="2168"/>
      <c r="C14" s="2169"/>
      <c r="D14" s="2169"/>
      <c r="E14" s="2169"/>
      <c r="F14" s="2169"/>
      <c r="G14" s="2169"/>
      <c r="H14" s="2170"/>
      <c r="I14" s="264"/>
      <c r="J14" s="561"/>
      <c r="K14" s="264"/>
      <c r="L14" s="561"/>
      <c r="M14" s="264"/>
      <c r="N14" s="561"/>
      <c r="O14" s="264"/>
      <c r="P14" s="561"/>
      <c r="Q14" s="264"/>
      <c r="R14" s="561"/>
      <c r="S14" s="264"/>
      <c r="T14" s="561"/>
      <c r="U14" s="264"/>
      <c r="V14" s="561"/>
      <c r="W14" s="264"/>
      <c r="X14" s="561"/>
      <c r="Y14" s="264"/>
      <c r="Z14" s="561"/>
      <c r="AA14" s="264"/>
      <c r="AB14" s="561"/>
      <c r="AC14" s="264"/>
      <c r="AD14" s="561"/>
      <c r="AE14" s="562"/>
      <c r="AF14" s="561"/>
      <c r="AG14" s="1058"/>
    </row>
    <row r="15" spans="1:54" s="245" customFormat="1" ht="22.5" customHeight="1">
      <c r="A15" s="1058"/>
      <c r="B15" s="2168"/>
      <c r="C15" s="2169"/>
      <c r="D15" s="2169"/>
      <c r="E15" s="2169"/>
      <c r="F15" s="2169"/>
      <c r="G15" s="2169"/>
      <c r="H15" s="2170"/>
      <c r="I15" s="264"/>
      <c r="J15" s="561"/>
      <c r="K15" s="264"/>
      <c r="L15" s="561"/>
      <c r="M15" s="264"/>
      <c r="N15" s="561"/>
      <c r="O15" s="264"/>
      <c r="P15" s="561"/>
      <c r="Q15" s="264"/>
      <c r="R15" s="561"/>
      <c r="S15" s="264"/>
      <c r="T15" s="561"/>
      <c r="U15" s="264"/>
      <c r="V15" s="561"/>
      <c r="W15" s="264"/>
      <c r="X15" s="561"/>
      <c r="Y15" s="264"/>
      <c r="Z15" s="561"/>
      <c r="AA15" s="264"/>
      <c r="AB15" s="561"/>
      <c r="AC15" s="264"/>
      <c r="AD15" s="561"/>
      <c r="AE15" s="562"/>
      <c r="AF15" s="561"/>
      <c r="AG15" s="1058"/>
    </row>
    <row r="16" spans="1:54" s="245" customFormat="1" ht="22.5" customHeight="1">
      <c r="A16" s="1058"/>
      <c r="B16" s="2168"/>
      <c r="C16" s="2169"/>
      <c r="D16" s="2169"/>
      <c r="E16" s="2169"/>
      <c r="F16" s="2169"/>
      <c r="G16" s="2169"/>
      <c r="H16" s="2170"/>
      <c r="I16" s="264"/>
      <c r="J16" s="561"/>
      <c r="K16" s="264"/>
      <c r="L16" s="561"/>
      <c r="M16" s="264"/>
      <c r="N16" s="561"/>
      <c r="O16" s="264"/>
      <c r="P16" s="561"/>
      <c r="Q16" s="264"/>
      <c r="R16" s="561"/>
      <c r="S16" s="264"/>
      <c r="T16" s="561"/>
      <c r="U16" s="264"/>
      <c r="V16" s="561"/>
      <c r="W16" s="264"/>
      <c r="X16" s="561"/>
      <c r="Y16" s="264"/>
      <c r="Z16" s="561"/>
      <c r="AA16" s="264"/>
      <c r="AB16" s="561"/>
      <c r="AC16" s="264"/>
      <c r="AD16" s="561"/>
      <c r="AE16" s="562"/>
      <c r="AF16" s="561"/>
      <c r="AG16" s="1058"/>
    </row>
    <row r="17" spans="1:33" s="245" customFormat="1" ht="22.5" customHeight="1">
      <c r="A17" s="1058"/>
      <c r="B17" s="2168"/>
      <c r="C17" s="2169"/>
      <c r="D17" s="2169"/>
      <c r="E17" s="2169"/>
      <c r="F17" s="2169"/>
      <c r="G17" s="2169"/>
      <c r="H17" s="2170"/>
      <c r="I17" s="264"/>
      <c r="J17" s="561"/>
      <c r="K17" s="264"/>
      <c r="L17" s="561"/>
      <c r="M17" s="264"/>
      <c r="N17" s="561"/>
      <c r="O17" s="264"/>
      <c r="P17" s="561"/>
      <c r="Q17" s="264"/>
      <c r="R17" s="561"/>
      <c r="S17" s="264"/>
      <c r="T17" s="561"/>
      <c r="U17" s="264"/>
      <c r="V17" s="561"/>
      <c r="W17" s="264"/>
      <c r="X17" s="561"/>
      <c r="Y17" s="264"/>
      <c r="Z17" s="561"/>
      <c r="AA17" s="264"/>
      <c r="AB17" s="561"/>
      <c r="AC17" s="264"/>
      <c r="AD17" s="561"/>
      <c r="AE17" s="562"/>
      <c r="AF17" s="561"/>
      <c r="AG17" s="1058"/>
    </row>
    <row r="18" spans="1:33" ht="16.5" customHeight="1">
      <c r="B18" s="12"/>
      <c r="C18" s="15"/>
      <c r="D18" s="15"/>
      <c r="E18" s="15"/>
      <c r="F18" s="15"/>
      <c r="G18" s="15"/>
      <c r="H18" s="15"/>
      <c r="I18" s="12"/>
      <c r="J18" s="12"/>
      <c r="K18" s="12"/>
      <c r="L18" s="6"/>
      <c r="M18" s="12"/>
      <c r="N18" s="12"/>
      <c r="O18" s="12"/>
      <c r="P18" s="12"/>
      <c r="Q18" s="12"/>
      <c r="R18" s="12"/>
      <c r="S18" s="12"/>
      <c r="T18" s="12"/>
      <c r="U18" s="12"/>
      <c r="V18" s="12"/>
      <c r="W18" s="12"/>
      <c r="X18" s="12"/>
      <c r="Y18" s="12"/>
      <c r="Z18" s="12"/>
      <c r="AA18" s="12"/>
    </row>
    <row r="19" spans="1:33" s="245" customFormat="1" ht="16.5" customHeight="1">
      <c r="A19" s="1058"/>
      <c r="B19" s="244" t="s">
        <v>1335</v>
      </c>
      <c r="C19" s="560"/>
      <c r="D19" s="560"/>
      <c r="E19" s="560"/>
      <c r="F19" s="560"/>
      <c r="G19" s="560"/>
      <c r="H19" s="560"/>
      <c r="I19" s="1056"/>
      <c r="J19" s="1056"/>
      <c r="K19" s="1056"/>
      <c r="L19" s="1055"/>
      <c r="M19" s="1054"/>
      <c r="N19" s="1054"/>
      <c r="O19" s="1054"/>
      <c r="P19" s="1054"/>
      <c r="Q19" s="1054"/>
      <c r="R19" s="1054"/>
      <c r="S19" s="1054"/>
      <c r="T19" s="1054"/>
      <c r="U19" s="1054"/>
      <c r="V19" s="1054"/>
      <c r="W19" s="1054"/>
      <c r="X19" s="1054"/>
      <c r="Y19" s="1054"/>
      <c r="Z19" s="1054"/>
      <c r="AA19" s="1054"/>
      <c r="AB19" s="1058"/>
      <c r="AC19" s="1058"/>
      <c r="AD19" s="1058"/>
      <c r="AE19" s="1058"/>
      <c r="AF19" s="1058"/>
      <c r="AG19" s="1058"/>
    </row>
    <row r="20" spans="1:33" s="245" customFormat="1" ht="22.5" customHeight="1">
      <c r="A20" s="1058"/>
      <c r="B20" s="2173"/>
      <c r="C20" s="2174"/>
      <c r="D20" s="2174"/>
      <c r="E20" s="2174"/>
      <c r="F20" s="2174"/>
      <c r="G20" s="2174"/>
      <c r="H20" s="2175"/>
      <c r="I20" s="2171" t="s">
        <v>749</v>
      </c>
      <c r="J20" s="2172"/>
      <c r="K20" s="2171" t="s">
        <v>750</v>
      </c>
      <c r="L20" s="2172"/>
      <c r="M20" s="2171" t="s">
        <v>751</v>
      </c>
      <c r="N20" s="2172"/>
      <c r="O20" s="2171" t="s">
        <v>752</v>
      </c>
      <c r="P20" s="2172"/>
      <c r="Q20" s="2171" t="s">
        <v>10</v>
      </c>
      <c r="R20" s="2172"/>
      <c r="S20" s="2171" t="s">
        <v>11</v>
      </c>
      <c r="T20" s="2172"/>
      <c r="U20" s="2171" t="s">
        <v>12</v>
      </c>
      <c r="V20" s="2172"/>
      <c r="W20" s="2171" t="s">
        <v>13</v>
      </c>
      <c r="X20" s="2172"/>
      <c r="Y20" s="2171" t="s">
        <v>14</v>
      </c>
      <c r="Z20" s="2172"/>
      <c r="AA20" s="2171" t="s">
        <v>15</v>
      </c>
      <c r="AB20" s="2172"/>
      <c r="AC20" s="2171" t="s">
        <v>16</v>
      </c>
      <c r="AD20" s="2172"/>
      <c r="AE20" s="2171" t="s">
        <v>443</v>
      </c>
      <c r="AF20" s="2172"/>
      <c r="AG20" s="1058"/>
    </row>
    <row r="21" spans="1:33" s="245" customFormat="1" ht="22.5" customHeight="1">
      <c r="A21" s="1058"/>
      <c r="B21" s="2168"/>
      <c r="C21" s="2169"/>
      <c r="D21" s="2169"/>
      <c r="E21" s="2169"/>
      <c r="F21" s="2169"/>
      <c r="G21" s="2169"/>
      <c r="H21" s="2170"/>
      <c r="I21" s="264"/>
      <c r="J21" s="561"/>
      <c r="K21" s="264"/>
      <c r="L21" s="561"/>
      <c r="M21" s="264"/>
      <c r="N21" s="561"/>
      <c r="O21" s="264"/>
      <c r="P21" s="561"/>
      <c r="Q21" s="264"/>
      <c r="R21" s="561"/>
      <c r="S21" s="264"/>
      <c r="T21" s="561"/>
      <c r="U21" s="264"/>
      <c r="V21" s="561"/>
      <c r="W21" s="264"/>
      <c r="X21" s="561"/>
      <c r="Y21" s="264"/>
      <c r="Z21" s="561"/>
      <c r="AA21" s="264"/>
      <c r="AB21" s="561"/>
      <c r="AC21" s="264"/>
      <c r="AD21" s="561"/>
      <c r="AE21" s="562"/>
      <c r="AF21" s="561"/>
      <c r="AG21" s="1058"/>
    </row>
    <row r="22" spans="1:33" s="245" customFormat="1" ht="22.5" customHeight="1">
      <c r="A22" s="1058"/>
      <c r="B22" s="2168"/>
      <c r="C22" s="2169"/>
      <c r="D22" s="2169"/>
      <c r="E22" s="2169"/>
      <c r="F22" s="2169"/>
      <c r="G22" s="2169"/>
      <c r="H22" s="2170"/>
      <c r="I22" s="264"/>
      <c r="J22" s="561"/>
      <c r="K22" s="264"/>
      <c r="L22" s="561"/>
      <c r="M22" s="264"/>
      <c r="N22" s="561"/>
      <c r="O22" s="264"/>
      <c r="P22" s="561"/>
      <c r="Q22" s="264"/>
      <c r="R22" s="561"/>
      <c r="S22" s="264"/>
      <c r="T22" s="561"/>
      <c r="U22" s="264"/>
      <c r="V22" s="561"/>
      <c r="W22" s="264"/>
      <c r="X22" s="561"/>
      <c r="Y22" s="264"/>
      <c r="Z22" s="561"/>
      <c r="AA22" s="264"/>
      <c r="AB22" s="561"/>
      <c r="AC22" s="264"/>
      <c r="AD22" s="561"/>
      <c r="AE22" s="562"/>
      <c r="AF22" s="561"/>
      <c r="AG22" s="1058"/>
    </row>
    <row r="23" spans="1:33" s="245" customFormat="1" ht="22.5" customHeight="1">
      <c r="A23" s="1058"/>
      <c r="B23" s="2168"/>
      <c r="C23" s="2169"/>
      <c r="D23" s="2169"/>
      <c r="E23" s="2169"/>
      <c r="F23" s="2169"/>
      <c r="G23" s="2169"/>
      <c r="H23" s="2170"/>
      <c r="I23" s="264"/>
      <c r="J23" s="561"/>
      <c r="K23" s="264"/>
      <c r="L23" s="561"/>
      <c r="M23" s="264"/>
      <c r="N23" s="561"/>
      <c r="O23" s="264"/>
      <c r="P23" s="561"/>
      <c r="Q23" s="264"/>
      <c r="R23" s="561"/>
      <c r="S23" s="264"/>
      <c r="T23" s="561"/>
      <c r="U23" s="264"/>
      <c r="V23" s="561"/>
      <c r="W23" s="264"/>
      <c r="X23" s="561"/>
      <c r="Y23" s="264"/>
      <c r="Z23" s="561"/>
      <c r="AA23" s="264"/>
      <c r="AB23" s="561"/>
      <c r="AC23" s="264"/>
      <c r="AD23" s="561"/>
      <c r="AE23" s="562"/>
      <c r="AF23" s="561"/>
      <c r="AG23" s="1058"/>
    </row>
    <row r="24" spans="1:33" s="245" customFormat="1" ht="22.5" customHeight="1">
      <c r="A24" s="1058"/>
      <c r="B24" s="2168"/>
      <c r="C24" s="2169"/>
      <c r="D24" s="2169"/>
      <c r="E24" s="2169"/>
      <c r="F24" s="2169"/>
      <c r="G24" s="2169"/>
      <c r="H24" s="2170"/>
      <c r="I24" s="264"/>
      <c r="J24" s="561"/>
      <c r="K24" s="264"/>
      <c r="L24" s="561"/>
      <c r="M24" s="264"/>
      <c r="N24" s="561"/>
      <c r="O24" s="264"/>
      <c r="P24" s="561"/>
      <c r="Q24" s="264"/>
      <c r="R24" s="561"/>
      <c r="S24" s="264"/>
      <c r="T24" s="561"/>
      <c r="U24" s="264"/>
      <c r="V24" s="561"/>
      <c r="W24" s="264"/>
      <c r="X24" s="561"/>
      <c r="Y24" s="264"/>
      <c r="Z24" s="561"/>
      <c r="AA24" s="264"/>
      <c r="AB24" s="561"/>
      <c r="AC24" s="264"/>
      <c r="AD24" s="561"/>
      <c r="AE24" s="562"/>
      <c r="AF24" s="561"/>
      <c r="AG24" s="1058"/>
    </row>
    <row r="25" spans="1:33" s="245" customFormat="1" ht="22.5" customHeight="1">
      <c r="A25" s="1058"/>
      <c r="B25" s="2168"/>
      <c r="C25" s="2169"/>
      <c r="D25" s="2169"/>
      <c r="E25" s="2169"/>
      <c r="F25" s="2169"/>
      <c r="G25" s="2169"/>
      <c r="H25" s="2170"/>
      <c r="I25" s="264"/>
      <c r="J25" s="561"/>
      <c r="K25" s="264"/>
      <c r="L25" s="561"/>
      <c r="M25" s="264"/>
      <c r="N25" s="561"/>
      <c r="O25" s="264"/>
      <c r="P25" s="561"/>
      <c r="Q25" s="264"/>
      <c r="R25" s="561"/>
      <c r="S25" s="264"/>
      <c r="T25" s="561"/>
      <c r="U25" s="264"/>
      <c r="V25" s="561"/>
      <c r="W25" s="264"/>
      <c r="X25" s="561"/>
      <c r="Y25" s="264"/>
      <c r="Z25" s="561"/>
      <c r="AA25" s="264"/>
      <c r="AB25" s="561"/>
      <c r="AC25" s="264"/>
      <c r="AD25" s="561"/>
      <c r="AE25" s="562"/>
      <c r="AF25" s="561"/>
      <c r="AG25" s="1058"/>
    </row>
    <row r="26" spans="1:33" s="245" customFormat="1" ht="16.5" customHeight="1">
      <c r="A26" s="1058"/>
      <c r="B26" s="1058"/>
      <c r="C26" s="1058"/>
      <c r="D26" s="1058"/>
      <c r="E26" s="1058"/>
      <c r="F26" s="1058"/>
      <c r="G26" s="1058"/>
      <c r="H26" s="1058"/>
      <c r="I26" s="1058"/>
      <c r="J26" s="1058"/>
      <c r="K26" s="1058"/>
      <c r="L26" s="1058"/>
      <c r="M26" s="1058"/>
      <c r="N26" s="1058"/>
      <c r="O26" s="1058"/>
      <c r="P26" s="1058"/>
      <c r="Q26" s="1058"/>
      <c r="R26" s="1058"/>
      <c r="S26" s="1058"/>
      <c r="T26" s="1058"/>
      <c r="U26" s="1058"/>
      <c r="V26" s="1058"/>
      <c r="W26" s="1058"/>
      <c r="X26" s="1058"/>
      <c r="Y26" s="1053"/>
      <c r="Z26" s="1053"/>
      <c r="AA26" s="1053"/>
      <c r="AB26" s="1058"/>
      <c r="AC26" s="1058"/>
      <c r="AD26" s="1058"/>
      <c r="AE26" s="1058"/>
      <c r="AF26" s="1058"/>
      <c r="AG26" s="1058"/>
    </row>
    <row r="27" spans="1:33" ht="16.5" customHeight="1">
      <c r="B27" s="10" t="s">
        <v>1134</v>
      </c>
      <c r="C27" s="7" t="s">
        <v>1622</v>
      </c>
      <c r="D27" s="15"/>
      <c r="E27" s="15"/>
      <c r="F27" s="15"/>
      <c r="G27" s="15"/>
      <c r="H27" s="15"/>
      <c r="I27" s="15"/>
      <c r="J27" s="15"/>
      <c r="K27" s="15"/>
      <c r="L27" s="14"/>
      <c r="M27" s="12"/>
      <c r="N27" s="12"/>
      <c r="O27" s="12"/>
      <c r="P27" s="12"/>
      <c r="Q27" s="12"/>
      <c r="R27" s="12"/>
      <c r="S27" s="12"/>
      <c r="T27" s="12"/>
      <c r="U27" s="12"/>
      <c r="V27" s="12"/>
      <c r="W27" s="12"/>
      <c r="X27" s="12"/>
      <c r="Y27" s="12"/>
      <c r="Z27" s="12"/>
      <c r="AA27" s="12"/>
    </row>
    <row r="28" spans="1:33" ht="16.5" customHeight="1">
      <c r="A28" s="26"/>
      <c r="B28" s="19"/>
      <c r="C28" s="20"/>
      <c r="D28" s="20"/>
      <c r="E28" s="20"/>
      <c r="F28" s="20"/>
      <c r="G28" s="20"/>
      <c r="H28" s="20"/>
      <c r="I28" s="20"/>
      <c r="J28" s="20"/>
      <c r="K28" s="20"/>
      <c r="L28" s="20"/>
      <c r="M28" s="20"/>
      <c r="N28" s="20"/>
      <c r="O28" s="20"/>
      <c r="P28" s="23"/>
      <c r="Q28" s="23"/>
      <c r="R28" s="23"/>
      <c r="S28" s="23"/>
      <c r="T28" s="23"/>
      <c r="U28" s="23"/>
      <c r="V28" s="23"/>
      <c r="W28" s="23"/>
      <c r="X28" s="23"/>
      <c r="Y28" s="23"/>
      <c r="Z28" s="23"/>
      <c r="AA28" s="23"/>
    </row>
    <row r="29" spans="1:33" ht="16.5" customHeight="1">
      <c r="A29" s="26"/>
      <c r="B29" s="961"/>
      <c r="C29" s="962"/>
      <c r="D29" s="962"/>
      <c r="E29" s="962"/>
      <c r="F29" s="962"/>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7"/>
      <c r="AG29" s="569"/>
    </row>
    <row r="30" spans="1:33" ht="16.5" customHeight="1">
      <c r="A30" s="26"/>
      <c r="B30" s="963"/>
      <c r="C30" s="964"/>
      <c r="D30" s="964"/>
      <c r="E30" s="964"/>
      <c r="F30" s="964"/>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6"/>
      <c r="AG30" s="569"/>
    </row>
    <row r="31" spans="1:33" ht="16.5" customHeight="1">
      <c r="A31" s="26"/>
      <c r="B31" s="739"/>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1"/>
      <c r="AG31" s="569"/>
    </row>
    <row r="32" spans="1:33" ht="16.5" customHeight="1">
      <c r="A32" s="265"/>
      <c r="B32" s="739"/>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1"/>
      <c r="AG32" s="555"/>
    </row>
    <row r="33" spans="1:37" ht="16.5" customHeight="1">
      <c r="A33" s="26"/>
      <c r="B33" s="739"/>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1"/>
    </row>
    <row r="34" spans="1:37" ht="16.5" customHeight="1">
      <c r="A34" s="26"/>
      <c r="B34" s="739"/>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1"/>
    </row>
    <row r="35" spans="1:37" ht="16.5" customHeight="1">
      <c r="A35" s="26"/>
      <c r="B35" s="739"/>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1"/>
    </row>
    <row r="36" spans="1:37" ht="16.5" customHeight="1">
      <c r="A36" s="26"/>
      <c r="B36" s="739"/>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1"/>
    </row>
    <row r="37" spans="1:37" ht="16.5" customHeight="1">
      <c r="A37" s="26"/>
      <c r="B37" s="739"/>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1"/>
    </row>
    <row r="38" spans="1:37" ht="16.5" customHeight="1">
      <c r="A38" s="26"/>
      <c r="B38" s="739"/>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1"/>
      <c r="AK38" s="556"/>
    </row>
    <row r="39" spans="1:37" ht="16.5" customHeight="1">
      <c r="A39" s="26"/>
      <c r="B39" s="739"/>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1"/>
      <c r="AK39" s="556"/>
    </row>
    <row r="40" spans="1:37" ht="16.5" customHeight="1">
      <c r="A40" s="26"/>
      <c r="B40" s="739"/>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1"/>
      <c r="AK40" s="556"/>
    </row>
    <row r="41" spans="1:37" ht="16.5" customHeight="1">
      <c r="A41" s="26"/>
      <c r="B41" s="739"/>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1"/>
    </row>
    <row r="42" spans="1:37" ht="16.5" customHeight="1">
      <c r="A42" s="26"/>
      <c r="B42" s="739"/>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1"/>
    </row>
    <row r="43" spans="1:37" ht="16.5" customHeight="1">
      <c r="A43" s="26"/>
      <c r="B43" s="739"/>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1"/>
    </row>
    <row r="44" spans="1:37" ht="16.5" customHeight="1">
      <c r="A44" s="26"/>
      <c r="B44" s="739"/>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1"/>
      <c r="AK44" s="556"/>
    </row>
    <row r="45" spans="1:37" ht="16.5" customHeight="1">
      <c r="A45" s="26"/>
      <c r="B45" s="739"/>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1"/>
      <c r="AK45" s="556"/>
    </row>
    <row r="46" spans="1:37" ht="16.5" customHeight="1">
      <c r="A46" s="26"/>
      <c r="B46" s="739"/>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1"/>
    </row>
    <row r="47" spans="1:37" ht="16.5" customHeight="1">
      <c r="A47" s="26"/>
      <c r="B47" s="739"/>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1"/>
    </row>
    <row r="48" spans="1:37" ht="16.5" customHeight="1">
      <c r="A48" s="26"/>
      <c r="B48" s="739"/>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1"/>
    </row>
    <row r="49" spans="1:33" ht="16.5" customHeight="1">
      <c r="A49" s="2"/>
      <c r="B49" s="739"/>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1"/>
    </row>
    <row r="50" spans="1:33" ht="16.5" customHeight="1">
      <c r="A50" s="2"/>
      <c r="B50" s="739"/>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1"/>
    </row>
    <row r="51" spans="1:33" s="245" customFormat="1" ht="16.5" customHeight="1">
      <c r="A51" s="1053"/>
      <c r="B51" s="739"/>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1"/>
      <c r="AG51" s="1058"/>
    </row>
    <row r="52" spans="1:33" s="245" customFormat="1" ht="16.5" customHeight="1">
      <c r="A52" s="1053"/>
      <c r="B52" s="639"/>
      <c r="C52" s="871"/>
      <c r="D52" s="871"/>
      <c r="E52" s="871"/>
      <c r="F52" s="871"/>
      <c r="G52" s="871"/>
      <c r="H52" s="871"/>
      <c r="I52" s="871"/>
      <c r="J52" s="871"/>
      <c r="K52" s="871"/>
      <c r="L52" s="871"/>
      <c r="M52" s="871"/>
      <c r="N52" s="871"/>
      <c r="O52" s="871"/>
      <c r="P52" s="871"/>
      <c r="Q52" s="871"/>
      <c r="R52" s="871"/>
      <c r="S52" s="871"/>
      <c r="T52" s="871"/>
      <c r="U52" s="871"/>
      <c r="V52" s="871"/>
      <c r="W52" s="871"/>
      <c r="X52" s="871"/>
      <c r="Y52" s="871"/>
      <c r="Z52" s="871"/>
      <c r="AA52" s="871"/>
      <c r="AB52" s="871"/>
      <c r="AC52" s="871"/>
      <c r="AD52" s="871"/>
      <c r="AE52" s="871"/>
      <c r="AF52" s="872"/>
      <c r="AG52" s="1058"/>
    </row>
    <row r="53" spans="1:33" s="245" customFormat="1" ht="16.5" customHeight="1">
      <c r="A53" s="1053"/>
      <c r="B53" s="639"/>
      <c r="C53" s="871"/>
      <c r="D53" s="871"/>
      <c r="E53" s="871"/>
      <c r="F53" s="871"/>
      <c r="G53" s="871"/>
      <c r="H53" s="871"/>
      <c r="I53" s="871"/>
      <c r="J53" s="871"/>
      <c r="K53" s="871"/>
      <c r="L53" s="871"/>
      <c r="M53" s="871"/>
      <c r="N53" s="871"/>
      <c r="O53" s="871"/>
      <c r="P53" s="871"/>
      <c r="Q53" s="871"/>
      <c r="R53" s="871"/>
      <c r="S53" s="871"/>
      <c r="T53" s="871"/>
      <c r="U53" s="871"/>
      <c r="V53" s="871"/>
      <c r="W53" s="871"/>
      <c r="X53" s="871"/>
      <c r="Y53" s="871"/>
      <c r="Z53" s="871"/>
      <c r="AA53" s="871"/>
      <c r="AB53" s="871"/>
      <c r="AC53" s="871"/>
      <c r="AD53" s="871"/>
      <c r="AE53" s="871"/>
      <c r="AF53" s="872"/>
      <c r="AG53" s="1058"/>
    </row>
    <row r="54" spans="1:33" s="245" customFormat="1" ht="16.5" customHeight="1">
      <c r="A54" s="1053"/>
      <c r="B54" s="639"/>
      <c r="C54" s="871"/>
      <c r="D54" s="871"/>
      <c r="E54" s="871"/>
      <c r="F54" s="871"/>
      <c r="G54" s="871"/>
      <c r="H54" s="871"/>
      <c r="I54" s="871"/>
      <c r="J54" s="871"/>
      <c r="K54" s="871"/>
      <c r="L54" s="871"/>
      <c r="M54" s="871"/>
      <c r="N54" s="871"/>
      <c r="O54" s="871"/>
      <c r="P54" s="871"/>
      <c r="Q54" s="871"/>
      <c r="R54" s="871"/>
      <c r="S54" s="871"/>
      <c r="T54" s="871"/>
      <c r="U54" s="871"/>
      <c r="V54" s="871"/>
      <c r="W54" s="871"/>
      <c r="X54" s="871"/>
      <c r="Y54" s="871"/>
      <c r="Z54" s="871"/>
      <c r="AA54" s="871"/>
      <c r="AB54" s="871"/>
      <c r="AC54" s="871"/>
      <c r="AD54" s="871"/>
      <c r="AE54" s="871"/>
      <c r="AF54" s="872"/>
      <c r="AG54" s="1058"/>
    </row>
    <row r="55" spans="1:33" s="245" customFormat="1" ht="16.5" customHeight="1">
      <c r="A55" s="1053"/>
      <c r="B55" s="639"/>
      <c r="C55" s="871"/>
      <c r="D55" s="871"/>
      <c r="E55" s="871"/>
      <c r="F55" s="871"/>
      <c r="G55" s="871"/>
      <c r="H55" s="871"/>
      <c r="I55" s="871"/>
      <c r="J55" s="871"/>
      <c r="K55" s="871"/>
      <c r="L55" s="871"/>
      <c r="M55" s="871"/>
      <c r="N55" s="871"/>
      <c r="O55" s="871"/>
      <c r="P55" s="871"/>
      <c r="Q55" s="871"/>
      <c r="R55" s="871"/>
      <c r="S55" s="871"/>
      <c r="T55" s="871"/>
      <c r="U55" s="871"/>
      <c r="V55" s="871"/>
      <c r="W55" s="871"/>
      <c r="X55" s="871"/>
      <c r="Y55" s="871"/>
      <c r="Z55" s="871"/>
      <c r="AA55" s="871"/>
      <c r="AB55" s="871"/>
      <c r="AC55" s="871"/>
      <c r="AD55" s="871"/>
      <c r="AE55" s="871"/>
      <c r="AF55" s="872"/>
      <c r="AG55" s="1058"/>
    </row>
    <row r="56" spans="1:33" s="245" customFormat="1" ht="16.5" customHeight="1">
      <c r="A56" s="1053"/>
      <c r="B56" s="639"/>
      <c r="C56" s="871"/>
      <c r="D56" s="871"/>
      <c r="E56" s="871"/>
      <c r="F56" s="871"/>
      <c r="G56" s="871"/>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2"/>
      <c r="AG56" s="1058"/>
    </row>
    <row r="57" spans="1:33" s="245" customFormat="1" ht="16.5" customHeight="1">
      <c r="A57" s="1053"/>
      <c r="B57" s="639"/>
      <c r="C57" s="871"/>
      <c r="D57" s="871"/>
      <c r="E57" s="871"/>
      <c r="F57" s="871"/>
      <c r="G57" s="871"/>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2"/>
      <c r="AG57" s="1058"/>
    </row>
    <row r="58" spans="1:33" s="245" customFormat="1" ht="16.5" customHeight="1">
      <c r="A58" s="1053"/>
      <c r="B58" s="639"/>
      <c r="C58" s="871"/>
      <c r="D58" s="871"/>
      <c r="E58" s="871"/>
      <c r="F58" s="871"/>
      <c r="G58" s="871"/>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2"/>
      <c r="AG58" s="1058"/>
    </row>
    <row r="59" spans="1:33" s="245" customFormat="1" ht="16.5" customHeight="1">
      <c r="A59" s="1053"/>
      <c r="B59" s="639"/>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2"/>
      <c r="AG59" s="1058"/>
    </row>
    <row r="60" spans="1:33" s="245" customFormat="1" ht="16.5" customHeight="1">
      <c r="A60" s="1053"/>
      <c r="B60" s="639"/>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2"/>
      <c r="AG60" s="1058"/>
    </row>
    <row r="61" spans="1:33" s="245" customFormat="1" ht="16.5" customHeight="1">
      <c r="A61" s="1053"/>
      <c r="B61" s="639"/>
      <c r="C61" s="871"/>
      <c r="D61" s="871"/>
      <c r="E61" s="871"/>
      <c r="F61" s="871"/>
      <c r="G61" s="871"/>
      <c r="H61" s="871"/>
      <c r="I61" s="871"/>
      <c r="J61" s="871"/>
      <c r="K61" s="871"/>
      <c r="L61" s="871"/>
      <c r="M61" s="871"/>
      <c r="N61" s="871"/>
      <c r="O61" s="871"/>
      <c r="P61" s="871"/>
      <c r="Q61" s="871"/>
      <c r="R61" s="871"/>
      <c r="S61" s="871"/>
      <c r="T61" s="871"/>
      <c r="U61" s="871"/>
      <c r="V61" s="871"/>
      <c r="W61" s="871"/>
      <c r="X61" s="871"/>
      <c r="Y61" s="871"/>
      <c r="Z61" s="871"/>
      <c r="AA61" s="871"/>
      <c r="AB61" s="871"/>
      <c r="AC61" s="871"/>
      <c r="AD61" s="871"/>
      <c r="AE61" s="871"/>
      <c r="AF61" s="872"/>
      <c r="AG61" s="1058"/>
    </row>
    <row r="62" spans="1:33" s="245" customFormat="1" ht="16.5" customHeight="1">
      <c r="A62" s="1053"/>
      <c r="B62" s="639"/>
      <c r="C62" s="871"/>
      <c r="D62" s="871"/>
      <c r="E62" s="871"/>
      <c r="F62" s="871"/>
      <c r="G62" s="871"/>
      <c r="H62" s="871"/>
      <c r="I62" s="871"/>
      <c r="J62" s="871"/>
      <c r="K62" s="871"/>
      <c r="L62" s="871"/>
      <c r="M62" s="871"/>
      <c r="N62" s="871"/>
      <c r="O62" s="871"/>
      <c r="P62" s="871"/>
      <c r="Q62" s="871"/>
      <c r="R62" s="871"/>
      <c r="S62" s="871"/>
      <c r="T62" s="871"/>
      <c r="U62" s="871"/>
      <c r="V62" s="871"/>
      <c r="W62" s="871"/>
      <c r="X62" s="871"/>
      <c r="Y62" s="871"/>
      <c r="Z62" s="871"/>
      <c r="AA62" s="871"/>
      <c r="AB62" s="871"/>
      <c r="AC62" s="871"/>
      <c r="AD62" s="871"/>
      <c r="AE62" s="871"/>
      <c r="AF62" s="872"/>
      <c r="AG62" s="1058"/>
    </row>
    <row r="63" spans="1:33" s="245" customFormat="1" ht="16.5" customHeight="1">
      <c r="A63" s="1053"/>
      <c r="B63" s="639"/>
      <c r="C63" s="871"/>
      <c r="D63" s="871"/>
      <c r="E63" s="871"/>
      <c r="F63" s="871"/>
      <c r="G63" s="871"/>
      <c r="H63" s="871"/>
      <c r="I63" s="871"/>
      <c r="J63" s="871"/>
      <c r="K63" s="871"/>
      <c r="L63" s="871"/>
      <c r="M63" s="871"/>
      <c r="N63" s="871"/>
      <c r="O63" s="871"/>
      <c r="P63" s="871"/>
      <c r="Q63" s="871"/>
      <c r="R63" s="871"/>
      <c r="S63" s="871"/>
      <c r="T63" s="871"/>
      <c r="U63" s="871"/>
      <c r="V63" s="871"/>
      <c r="W63" s="871"/>
      <c r="X63" s="871"/>
      <c r="Y63" s="871"/>
      <c r="Z63" s="871"/>
      <c r="AA63" s="871"/>
      <c r="AB63" s="871"/>
      <c r="AC63" s="871"/>
      <c r="AD63" s="871"/>
      <c r="AE63" s="871"/>
      <c r="AF63" s="872"/>
      <c r="AG63" s="1058"/>
    </row>
    <row r="64" spans="1:33" s="245" customFormat="1" ht="16.5" customHeight="1">
      <c r="A64" s="1053"/>
      <c r="B64" s="639"/>
      <c r="C64" s="871"/>
      <c r="D64" s="871"/>
      <c r="E64" s="871"/>
      <c r="F64" s="871"/>
      <c r="G64" s="871"/>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2"/>
      <c r="AG64" s="1058"/>
    </row>
    <row r="65" spans="1:33" s="245" customFormat="1" ht="16.5" customHeight="1">
      <c r="A65" s="1053"/>
      <c r="B65" s="639"/>
      <c r="C65" s="871"/>
      <c r="D65" s="871"/>
      <c r="E65" s="871"/>
      <c r="F65" s="871"/>
      <c r="G65" s="871"/>
      <c r="H65" s="871"/>
      <c r="I65" s="871"/>
      <c r="J65" s="871"/>
      <c r="K65" s="871"/>
      <c r="L65" s="871"/>
      <c r="M65" s="871"/>
      <c r="N65" s="871"/>
      <c r="O65" s="871"/>
      <c r="P65" s="871"/>
      <c r="Q65" s="871"/>
      <c r="R65" s="871"/>
      <c r="S65" s="871"/>
      <c r="T65" s="871"/>
      <c r="U65" s="871"/>
      <c r="V65" s="871"/>
      <c r="W65" s="871"/>
      <c r="X65" s="871"/>
      <c r="Y65" s="871"/>
      <c r="Z65" s="871"/>
      <c r="AA65" s="871"/>
      <c r="AB65" s="871"/>
      <c r="AC65" s="871"/>
      <c r="AD65" s="871"/>
      <c r="AE65" s="871"/>
      <c r="AF65" s="872"/>
      <c r="AG65" s="1058"/>
    </row>
    <row r="66" spans="1:33" s="245" customFormat="1" ht="16.5" customHeight="1">
      <c r="A66" s="1053"/>
      <c r="B66" s="639"/>
      <c r="C66" s="871"/>
      <c r="D66" s="871"/>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871"/>
      <c r="AE66" s="871"/>
      <c r="AF66" s="872"/>
      <c r="AG66" s="1058"/>
    </row>
    <row r="67" spans="1:33" s="245" customFormat="1" ht="16.5" customHeight="1">
      <c r="A67" s="1053"/>
      <c r="B67" s="639"/>
      <c r="C67" s="871"/>
      <c r="D67" s="871"/>
      <c r="E67" s="871"/>
      <c r="F67" s="871"/>
      <c r="G67" s="871"/>
      <c r="H67" s="871"/>
      <c r="I67" s="871"/>
      <c r="J67" s="871"/>
      <c r="K67" s="871"/>
      <c r="L67" s="871"/>
      <c r="M67" s="871"/>
      <c r="N67" s="871"/>
      <c r="O67" s="871"/>
      <c r="P67" s="871"/>
      <c r="Q67" s="871"/>
      <c r="R67" s="871"/>
      <c r="S67" s="871"/>
      <c r="T67" s="871"/>
      <c r="U67" s="871"/>
      <c r="V67" s="871"/>
      <c r="W67" s="871"/>
      <c r="X67" s="871"/>
      <c r="Y67" s="871"/>
      <c r="Z67" s="871"/>
      <c r="AA67" s="871"/>
      <c r="AB67" s="871"/>
      <c r="AC67" s="871"/>
      <c r="AD67" s="871"/>
      <c r="AE67" s="871"/>
      <c r="AF67" s="872"/>
      <c r="AG67" s="1058"/>
    </row>
    <row r="68" spans="1:33" s="245" customFormat="1" ht="16.5" customHeight="1">
      <c r="A68" s="1053"/>
      <c r="B68" s="639"/>
      <c r="C68" s="871"/>
      <c r="D68" s="871"/>
      <c r="E68" s="871"/>
      <c r="F68" s="871"/>
      <c r="G68" s="871"/>
      <c r="H68" s="871"/>
      <c r="I68" s="871"/>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2"/>
      <c r="AG68" s="1058"/>
    </row>
    <row r="69" spans="1:33" s="245" customFormat="1" ht="16.5" customHeight="1">
      <c r="A69" s="1053"/>
      <c r="B69" s="639"/>
      <c r="C69" s="871"/>
      <c r="D69" s="871"/>
      <c r="E69" s="871"/>
      <c r="F69" s="871"/>
      <c r="G69" s="871"/>
      <c r="H69" s="871"/>
      <c r="I69" s="871"/>
      <c r="J69" s="871"/>
      <c r="K69" s="871"/>
      <c r="L69" s="871"/>
      <c r="M69" s="871"/>
      <c r="N69" s="871"/>
      <c r="O69" s="871"/>
      <c r="P69" s="871"/>
      <c r="Q69" s="871"/>
      <c r="R69" s="871"/>
      <c r="S69" s="871"/>
      <c r="T69" s="871"/>
      <c r="U69" s="871"/>
      <c r="V69" s="871"/>
      <c r="W69" s="871"/>
      <c r="X69" s="871"/>
      <c r="Y69" s="871"/>
      <c r="Z69" s="871"/>
      <c r="AA69" s="871"/>
      <c r="AB69" s="871"/>
      <c r="AC69" s="871"/>
      <c r="AD69" s="871"/>
      <c r="AE69" s="871"/>
      <c r="AF69" s="872"/>
      <c r="AG69" s="1058"/>
    </row>
    <row r="70" spans="1:33" s="245" customFormat="1" ht="16.5" customHeight="1">
      <c r="A70" s="1053"/>
      <c r="B70" s="639"/>
      <c r="C70" s="871"/>
      <c r="D70" s="871"/>
      <c r="E70" s="871"/>
      <c r="F70" s="871"/>
      <c r="G70" s="871"/>
      <c r="H70" s="871"/>
      <c r="I70" s="871"/>
      <c r="J70" s="871"/>
      <c r="K70" s="871"/>
      <c r="L70" s="871"/>
      <c r="M70" s="871"/>
      <c r="N70" s="871"/>
      <c r="O70" s="871"/>
      <c r="P70" s="871"/>
      <c r="Q70" s="871"/>
      <c r="R70" s="871"/>
      <c r="S70" s="871"/>
      <c r="T70" s="871"/>
      <c r="U70" s="871"/>
      <c r="V70" s="871"/>
      <c r="W70" s="871"/>
      <c r="X70" s="871"/>
      <c r="Y70" s="871"/>
      <c r="Z70" s="871"/>
      <c r="AA70" s="871"/>
      <c r="AB70" s="871"/>
      <c r="AC70" s="871"/>
      <c r="AD70" s="871"/>
      <c r="AE70" s="871"/>
      <c r="AF70" s="872"/>
      <c r="AG70" s="1058"/>
    </row>
    <row r="71" spans="1:33" s="245" customFormat="1" ht="16.5" customHeight="1">
      <c r="A71" s="1053"/>
      <c r="B71" s="639"/>
      <c r="C71" s="871"/>
      <c r="D71" s="871"/>
      <c r="E71" s="871"/>
      <c r="F71" s="871"/>
      <c r="G71" s="871"/>
      <c r="H71" s="871"/>
      <c r="I71" s="871"/>
      <c r="J71" s="871"/>
      <c r="K71" s="871"/>
      <c r="L71" s="871"/>
      <c r="M71" s="871"/>
      <c r="N71" s="871"/>
      <c r="O71" s="871"/>
      <c r="P71" s="871"/>
      <c r="Q71" s="871"/>
      <c r="R71" s="871"/>
      <c r="S71" s="871"/>
      <c r="T71" s="871"/>
      <c r="U71" s="871"/>
      <c r="V71" s="871"/>
      <c r="W71" s="871"/>
      <c r="X71" s="871"/>
      <c r="Y71" s="871"/>
      <c r="Z71" s="871"/>
      <c r="AA71" s="871"/>
      <c r="AB71" s="871"/>
      <c r="AC71" s="871"/>
      <c r="AD71" s="871"/>
      <c r="AE71" s="871"/>
      <c r="AF71" s="872"/>
      <c r="AG71" s="1058"/>
    </row>
    <row r="72" spans="1:33" s="245" customFormat="1" ht="16.5" customHeight="1">
      <c r="A72" s="1053"/>
      <c r="B72" s="639"/>
      <c r="C72" s="871"/>
      <c r="D72" s="871"/>
      <c r="E72" s="871"/>
      <c r="F72" s="871"/>
      <c r="G72" s="871"/>
      <c r="H72" s="871"/>
      <c r="I72" s="871"/>
      <c r="J72" s="871"/>
      <c r="K72" s="871"/>
      <c r="L72" s="871"/>
      <c r="M72" s="871"/>
      <c r="N72" s="871"/>
      <c r="O72" s="871"/>
      <c r="P72" s="871"/>
      <c r="Q72" s="871"/>
      <c r="R72" s="871"/>
      <c r="S72" s="871"/>
      <c r="T72" s="871"/>
      <c r="U72" s="871"/>
      <c r="V72" s="871"/>
      <c r="W72" s="871"/>
      <c r="X72" s="871"/>
      <c r="Y72" s="871"/>
      <c r="Z72" s="871"/>
      <c r="AA72" s="871"/>
      <c r="AB72" s="871"/>
      <c r="AC72" s="871"/>
      <c r="AD72" s="871"/>
      <c r="AE72" s="871"/>
      <c r="AF72" s="872"/>
      <c r="AG72" s="1058"/>
    </row>
    <row r="73" spans="1:33" s="245" customFormat="1" ht="16.5" customHeight="1">
      <c r="A73" s="1053"/>
      <c r="B73" s="639"/>
      <c r="C73" s="871"/>
      <c r="D73" s="871"/>
      <c r="E73" s="871"/>
      <c r="F73" s="871"/>
      <c r="G73" s="871"/>
      <c r="H73" s="871"/>
      <c r="I73" s="871"/>
      <c r="J73" s="871"/>
      <c r="K73" s="871"/>
      <c r="L73" s="871"/>
      <c r="M73" s="871"/>
      <c r="N73" s="871"/>
      <c r="O73" s="871"/>
      <c r="P73" s="871"/>
      <c r="Q73" s="871"/>
      <c r="R73" s="871"/>
      <c r="S73" s="871"/>
      <c r="T73" s="871"/>
      <c r="U73" s="871"/>
      <c r="V73" s="871"/>
      <c r="W73" s="871"/>
      <c r="X73" s="871"/>
      <c r="Y73" s="871"/>
      <c r="Z73" s="871"/>
      <c r="AA73" s="871"/>
      <c r="AB73" s="871"/>
      <c r="AC73" s="871"/>
      <c r="AD73" s="871"/>
      <c r="AE73" s="871"/>
      <c r="AF73" s="872"/>
      <c r="AG73" s="1058"/>
    </row>
    <row r="74" spans="1:33" s="245" customFormat="1" ht="16.5" customHeight="1">
      <c r="A74" s="1053"/>
      <c r="B74" s="639"/>
      <c r="C74" s="871"/>
      <c r="D74" s="871"/>
      <c r="E74" s="871"/>
      <c r="F74" s="871"/>
      <c r="G74" s="871"/>
      <c r="H74" s="871"/>
      <c r="I74" s="871"/>
      <c r="J74" s="871"/>
      <c r="K74" s="871"/>
      <c r="L74" s="871"/>
      <c r="M74" s="871"/>
      <c r="N74" s="871"/>
      <c r="O74" s="871"/>
      <c r="P74" s="871"/>
      <c r="Q74" s="871"/>
      <c r="R74" s="871"/>
      <c r="S74" s="871"/>
      <c r="T74" s="871"/>
      <c r="U74" s="871"/>
      <c r="V74" s="871"/>
      <c r="W74" s="871"/>
      <c r="X74" s="871"/>
      <c r="Y74" s="871"/>
      <c r="Z74" s="871"/>
      <c r="AA74" s="871"/>
      <c r="AB74" s="871"/>
      <c r="AC74" s="871"/>
      <c r="AD74" s="871"/>
      <c r="AE74" s="871"/>
      <c r="AF74" s="872"/>
      <c r="AG74" s="1058"/>
    </row>
    <row r="75" spans="1:33" s="245" customFormat="1" ht="16.5" customHeight="1">
      <c r="A75" s="1053"/>
      <c r="B75" s="639"/>
      <c r="C75" s="871"/>
      <c r="D75" s="871"/>
      <c r="E75" s="871"/>
      <c r="F75" s="871"/>
      <c r="G75" s="871"/>
      <c r="H75" s="871"/>
      <c r="I75" s="871"/>
      <c r="J75" s="871"/>
      <c r="K75" s="871"/>
      <c r="L75" s="871"/>
      <c r="M75" s="871"/>
      <c r="N75" s="871"/>
      <c r="O75" s="871"/>
      <c r="P75" s="871"/>
      <c r="Q75" s="871"/>
      <c r="R75" s="871"/>
      <c r="S75" s="871"/>
      <c r="T75" s="871"/>
      <c r="U75" s="871"/>
      <c r="V75" s="871"/>
      <c r="W75" s="871"/>
      <c r="X75" s="871"/>
      <c r="Y75" s="871"/>
      <c r="Z75" s="871"/>
      <c r="AA75" s="871"/>
      <c r="AB75" s="871"/>
      <c r="AC75" s="871"/>
      <c r="AD75" s="871"/>
      <c r="AE75" s="871"/>
      <c r="AF75" s="872"/>
      <c r="AG75" s="1058"/>
    </row>
    <row r="76" spans="1:33" s="245" customFormat="1" ht="16.5" customHeight="1">
      <c r="A76" s="1053"/>
      <c r="B76" s="640"/>
      <c r="C76" s="869"/>
      <c r="D76" s="869"/>
      <c r="E76" s="869"/>
      <c r="F76" s="869"/>
      <c r="G76" s="869"/>
      <c r="H76" s="869"/>
      <c r="I76" s="869"/>
      <c r="J76" s="869"/>
      <c r="K76" s="869"/>
      <c r="L76" s="869"/>
      <c r="M76" s="869"/>
      <c r="N76" s="869"/>
      <c r="O76" s="869"/>
      <c r="P76" s="869"/>
      <c r="Q76" s="869"/>
      <c r="R76" s="869"/>
      <c r="S76" s="869"/>
      <c r="T76" s="869"/>
      <c r="U76" s="869"/>
      <c r="V76" s="869"/>
      <c r="W76" s="869"/>
      <c r="X76" s="869"/>
      <c r="Y76" s="869"/>
      <c r="Z76" s="869"/>
      <c r="AA76" s="869"/>
      <c r="AB76" s="869"/>
      <c r="AC76" s="869"/>
      <c r="AD76" s="869"/>
      <c r="AE76" s="869"/>
      <c r="AF76" s="870"/>
      <c r="AG76" s="1058"/>
    </row>
    <row r="77" spans="1:33" ht="16.5" customHeight="1">
      <c r="A77" s="2"/>
      <c r="B77" s="2"/>
      <c r="C77" s="252"/>
      <c r="D77" s="247"/>
      <c r="E77" s="2"/>
      <c r="F77" s="2"/>
      <c r="G77" s="2"/>
      <c r="H77" s="2"/>
      <c r="I77" s="2"/>
      <c r="J77" s="2"/>
      <c r="K77" s="2"/>
      <c r="L77" s="2"/>
      <c r="M77" s="2"/>
      <c r="N77" s="2"/>
      <c r="O77" s="2"/>
      <c r="P77" s="2"/>
      <c r="Q77" s="2"/>
      <c r="R77" s="2"/>
      <c r="S77" s="2"/>
      <c r="V77" s="2"/>
      <c r="W77" s="2"/>
      <c r="X77" s="2"/>
      <c r="Y77" s="2"/>
      <c r="Z77" s="2"/>
      <c r="AA77" s="2"/>
    </row>
    <row r="78" spans="1:33" ht="16.5" customHeight="1">
      <c r="A78" s="2"/>
      <c r="B78" s="2"/>
      <c r="C78" s="2"/>
      <c r="D78" s="247"/>
      <c r="E78" s="2"/>
      <c r="F78" s="2"/>
      <c r="G78" s="2"/>
      <c r="H78" s="2"/>
      <c r="I78" s="2"/>
      <c r="J78" s="2"/>
      <c r="K78" s="2"/>
      <c r="L78" s="2"/>
      <c r="M78" s="2"/>
      <c r="N78" s="2"/>
      <c r="O78" s="2"/>
      <c r="P78" s="2"/>
      <c r="Q78" s="2"/>
      <c r="R78" s="2"/>
      <c r="S78" s="2"/>
      <c r="V78" s="2"/>
      <c r="W78" s="2"/>
      <c r="X78" s="2"/>
      <c r="Y78" s="2"/>
      <c r="Z78" s="2"/>
      <c r="AA78" s="2"/>
    </row>
    <row r="79" spans="1:33" ht="16.5" customHeight="1">
      <c r="A79" s="2"/>
      <c r="B79" s="2"/>
      <c r="C79" s="2"/>
      <c r="D79" s="247"/>
      <c r="E79" s="2"/>
      <c r="F79" s="2"/>
      <c r="G79" s="2"/>
      <c r="H79" s="2"/>
      <c r="I79" s="2"/>
      <c r="J79" s="2"/>
      <c r="K79" s="2"/>
      <c r="L79" s="2"/>
      <c r="M79" s="2"/>
      <c r="N79" s="2"/>
      <c r="O79" s="2"/>
      <c r="P79" s="2"/>
      <c r="Q79" s="2"/>
      <c r="R79" s="2"/>
      <c r="S79" s="2"/>
      <c r="V79" s="2"/>
      <c r="W79" s="2"/>
      <c r="X79" s="2"/>
      <c r="Y79" s="2"/>
      <c r="Z79" s="2"/>
      <c r="AA79" s="2"/>
    </row>
    <row r="80" spans="1:33" ht="16.5" customHeight="1">
      <c r="A80" s="2"/>
      <c r="B80" s="2"/>
      <c r="C80" s="2"/>
      <c r="D80" s="15"/>
      <c r="E80" s="2"/>
      <c r="F80" s="2"/>
      <c r="G80" s="2"/>
      <c r="H80" s="2"/>
      <c r="I80" s="2"/>
      <c r="J80" s="2"/>
      <c r="K80" s="2"/>
      <c r="L80" s="2"/>
      <c r="M80" s="2"/>
      <c r="N80" s="2"/>
      <c r="O80" s="2"/>
      <c r="P80" s="2"/>
      <c r="Q80" s="2"/>
      <c r="R80" s="2"/>
      <c r="S80" s="2"/>
      <c r="V80" s="2"/>
      <c r="W80" s="2"/>
      <c r="X80" s="2"/>
      <c r="Y80" s="2"/>
      <c r="Z80" s="2"/>
      <c r="AA80" s="2"/>
    </row>
    <row r="81" spans="1:27" ht="16.5" customHeight="1">
      <c r="A81" s="2"/>
      <c r="B81" s="2"/>
      <c r="C81" s="2"/>
      <c r="D81" s="15"/>
      <c r="E81" s="2"/>
      <c r="F81" s="2"/>
      <c r="G81" s="2"/>
      <c r="H81" s="2"/>
      <c r="I81" s="2"/>
      <c r="J81" s="2"/>
      <c r="K81" s="2"/>
      <c r="L81" s="2"/>
      <c r="M81" s="2"/>
      <c r="N81" s="2"/>
      <c r="O81" s="2"/>
      <c r="P81" s="2"/>
      <c r="Q81" s="2"/>
      <c r="R81" s="2"/>
      <c r="S81" s="2"/>
      <c r="T81" s="2"/>
      <c r="U81" s="2"/>
      <c r="V81" s="2"/>
      <c r="W81" s="2"/>
      <c r="X81" s="2"/>
      <c r="Y81" s="2"/>
      <c r="Z81" s="2"/>
      <c r="AA81" s="2"/>
    </row>
    <row r="82" spans="1:27" ht="16.5" customHeight="1">
      <c r="A82" s="2"/>
      <c r="B82" s="2"/>
      <c r="C82" s="2"/>
      <c r="D82" s="2"/>
      <c r="E82" s="2"/>
      <c r="F82" s="2"/>
      <c r="G82" s="2"/>
      <c r="H82" s="2"/>
      <c r="I82" s="2"/>
      <c r="J82" s="2"/>
      <c r="K82" s="2"/>
      <c r="L82" s="2"/>
      <c r="M82" s="2"/>
      <c r="N82" s="2"/>
      <c r="O82" s="2"/>
      <c r="P82" s="2"/>
      <c r="Q82" s="2"/>
      <c r="R82" s="2"/>
      <c r="S82" s="2"/>
      <c r="T82" s="2"/>
      <c r="U82" s="2"/>
      <c r="V82" s="557"/>
      <c r="W82" s="2"/>
      <c r="X82" s="2"/>
      <c r="Y82" s="2"/>
      <c r="Z82" s="2"/>
      <c r="AA82" s="2"/>
    </row>
    <row r="83" spans="1:27"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6.5" customHeight="1">
      <c r="S86" s="2"/>
      <c r="T86" s="2"/>
      <c r="U86" s="2"/>
      <c r="V86" s="2"/>
      <c r="W86" s="2"/>
      <c r="X86" s="2"/>
      <c r="Y86" s="2"/>
      <c r="Z86" s="2"/>
    </row>
    <row r="87" spans="1:27" ht="16.5" customHeight="1">
      <c r="S87" s="2"/>
      <c r="T87" s="2"/>
      <c r="U87" s="2"/>
      <c r="V87" s="2"/>
      <c r="W87" s="2"/>
      <c r="X87" s="2"/>
      <c r="Y87" s="2"/>
      <c r="Z87" s="2"/>
    </row>
    <row r="88" spans="1:27" ht="16.5" customHeight="1">
      <c r="S88" s="2"/>
      <c r="T88" s="2"/>
      <c r="U88" s="2"/>
      <c r="V88" s="2"/>
      <c r="W88" s="2"/>
      <c r="X88" s="2"/>
      <c r="Y88" s="2"/>
      <c r="Z88" s="2"/>
    </row>
    <row r="89" spans="1:27" ht="16.5" customHeight="1">
      <c r="S89" s="2"/>
      <c r="T89" s="2"/>
      <c r="U89" s="2"/>
      <c r="V89" s="2"/>
      <c r="W89" s="2"/>
      <c r="X89" s="2"/>
      <c r="Y89" s="2"/>
      <c r="Z89" s="2"/>
    </row>
    <row r="90" spans="1:27" ht="16.5" customHeight="1">
      <c r="S90" s="2"/>
      <c r="T90" s="2"/>
      <c r="U90" s="2"/>
      <c r="V90" s="2"/>
      <c r="W90" s="2"/>
      <c r="X90" s="2"/>
      <c r="Y90" s="2"/>
      <c r="Z90" s="2"/>
    </row>
    <row r="91" spans="1:27" ht="16.5" customHeight="1">
      <c r="S91" s="2"/>
      <c r="T91" s="2"/>
      <c r="U91" s="2"/>
      <c r="V91" s="2"/>
      <c r="W91" s="2"/>
      <c r="X91" s="2"/>
      <c r="Y91" s="2"/>
      <c r="Z91" s="2"/>
    </row>
    <row r="92" spans="1:27" ht="16.5" customHeight="1">
      <c r="S92" s="2"/>
      <c r="T92" s="2"/>
      <c r="U92" s="2"/>
      <c r="V92" s="2"/>
      <c r="W92" s="2"/>
      <c r="X92" s="2"/>
      <c r="Y92" s="2"/>
      <c r="Z92" s="2"/>
    </row>
    <row r="93" spans="1:27" ht="16.5" customHeight="1">
      <c r="S93" s="2"/>
      <c r="T93" s="2"/>
      <c r="U93" s="2"/>
      <c r="V93" s="2"/>
      <c r="W93" s="2"/>
      <c r="X93" s="2"/>
      <c r="Y93" s="2"/>
      <c r="Z93" s="2"/>
    </row>
    <row r="94" spans="1:27" ht="16.5" customHeight="1">
      <c r="S94" s="2"/>
      <c r="T94" s="2"/>
      <c r="U94" s="2"/>
      <c r="V94" s="2"/>
      <c r="W94" s="2"/>
      <c r="X94" s="2"/>
      <c r="Y94" s="2"/>
      <c r="Z94" s="2"/>
    </row>
    <row r="95" spans="1:27" ht="16.5" customHeight="1">
      <c r="S95" s="2"/>
      <c r="T95" s="2"/>
      <c r="U95" s="2"/>
      <c r="V95" s="2"/>
      <c r="W95" s="2"/>
      <c r="X95" s="2"/>
      <c r="Y95" s="2"/>
      <c r="Z95" s="2"/>
    </row>
    <row r="96" spans="1:27" ht="16.5" customHeight="1">
      <c r="S96" s="2"/>
      <c r="T96" s="2"/>
      <c r="U96" s="2"/>
      <c r="V96" s="2"/>
      <c r="W96" s="2"/>
      <c r="X96" s="2"/>
      <c r="Y96" s="2"/>
      <c r="Z96" s="2"/>
    </row>
    <row r="97" spans="19:26" ht="16.5" customHeight="1">
      <c r="S97" s="2"/>
      <c r="T97" s="2"/>
      <c r="U97" s="2"/>
      <c r="V97" s="2"/>
      <c r="W97" s="2"/>
      <c r="X97" s="2"/>
      <c r="Y97" s="2"/>
      <c r="Z97" s="2"/>
    </row>
    <row r="98" spans="19:26" ht="16.5" customHeight="1">
      <c r="S98" s="2"/>
      <c r="T98" s="2"/>
      <c r="U98" s="2"/>
      <c r="V98" s="2"/>
      <c r="W98" s="2"/>
      <c r="X98" s="2"/>
      <c r="Y98" s="2"/>
      <c r="Z98" s="2"/>
    </row>
    <row r="99" spans="19:26" ht="16.5" customHeight="1">
      <c r="S99" s="2"/>
      <c r="T99" s="2"/>
      <c r="U99" s="2"/>
      <c r="V99" s="2"/>
      <c r="W99" s="2"/>
      <c r="X99" s="2"/>
      <c r="Y99" s="2"/>
      <c r="Z99" s="2"/>
    </row>
    <row r="100" spans="19:26" ht="16.5" customHeight="1">
      <c r="S100" s="2"/>
      <c r="T100" s="2"/>
      <c r="U100" s="2"/>
      <c r="V100" s="2"/>
      <c r="W100" s="2"/>
      <c r="X100" s="2"/>
      <c r="Y100" s="2"/>
      <c r="Z100" s="2"/>
    </row>
  </sheetData>
  <sheetProtection formatCells="0" formatRows="0" insertRows="0" deleteRows="0"/>
  <mergeCells count="54">
    <mergeCell ref="Q4:R4"/>
    <mergeCell ref="B4:H4"/>
    <mergeCell ref="I4:J4"/>
    <mergeCell ref="K4:L4"/>
    <mergeCell ref="M4:N4"/>
    <mergeCell ref="O4:P4"/>
    <mergeCell ref="B13:H13"/>
    <mergeCell ref="B14:H14"/>
    <mergeCell ref="B15:H15"/>
    <mergeCell ref="B16:H16"/>
    <mergeCell ref="AE4:AF4"/>
    <mergeCell ref="B5:H5"/>
    <mergeCell ref="B6:H6"/>
    <mergeCell ref="B7:H7"/>
    <mergeCell ref="B8:H8"/>
    <mergeCell ref="AA4:AB4"/>
    <mergeCell ref="AC4:AD4"/>
    <mergeCell ref="B9:H9"/>
    <mergeCell ref="S4:T4"/>
    <mergeCell ref="U4:V4"/>
    <mergeCell ref="W4:X4"/>
    <mergeCell ref="Y4:Z4"/>
    <mergeCell ref="I12:J12"/>
    <mergeCell ref="K12:L12"/>
    <mergeCell ref="M12:N12"/>
    <mergeCell ref="O12:P12"/>
    <mergeCell ref="Q12:R12"/>
    <mergeCell ref="AE12:AF12"/>
    <mergeCell ref="AC12:AD12"/>
    <mergeCell ref="AE20:AF20"/>
    <mergeCell ref="B21:H21"/>
    <mergeCell ref="B22:H22"/>
    <mergeCell ref="AA12:AB12"/>
    <mergeCell ref="K20:L20"/>
    <mergeCell ref="M20:N20"/>
    <mergeCell ref="O20:P20"/>
    <mergeCell ref="Q20:R20"/>
    <mergeCell ref="B17:H17"/>
    <mergeCell ref="S12:T12"/>
    <mergeCell ref="U12:V12"/>
    <mergeCell ref="W12:X12"/>
    <mergeCell ref="Y12:Z12"/>
    <mergeCell ref="B12:H12"/>
    <mergeCell ref="B23:H23"/>
    <mergeCell ref="B24:H24"/>
    <mergeCell ref="AA20:AB20"/>
    <mergeCell ref="AC20:AD20"/>
    <mergeCell ref="B25:H25"/>
    <mergeCell ref="S20:T20"/>
    <mergeCell ref="U20:V20"/>
    <mergeCell ref="W20:X20"/>
    <mergeCell ref="Y20:Z20"/>
    <mergeCell ref="B20:H20"/>
    <mergeCell ref="I20:J20"/>
  </mergeCells>
  <phoneticPr fontId="13"/>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rowBreaks count="1" manualBreakCount="1">
    <brk id="26"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K78"/>
  <sheetViews>
    <sheetView showGridLines="0" view="pageBreakPreview" zoomScaleNormal="55" zoomScaleSheetLayoutView="100" workbookViewId="0"/>
  </sheetViews>
  <sheetFormatPr defaultRowHeight="13.5"/>
  <cols>
    <col min="1" max="1" width="2.5" customWidth="1"/>
    <col min="2" max="35" width="3.625" customWidth="1"/>
    <col min="36" max="94" width="3.125" customWidth="1"/>
    <col min="96" max="109" width="22.5" hidden="1" customWidth="1"/>
    <col min="110" max="114" width="9" hidden="1" customWidth="1"/>
  </cols>
  <sheetData>
    <row r="1" spans="1:115" ht="22.5" customHeight="1">
      <c r="B1" s="637" t="s">
        <v>965</v>
      </c>
    </row>
    <row r="2" spans="1:115">
      <c r="CL2" s="2581" t="str">
        <f>IF(入力シート!T3="","",TEXT(RIGHT(入力シート!T3,3),"000"))</f>
        <v/>
      </c>
      <c r="CM2" s="2581"/>
      <c r="CN2" s="2581"/>
      <c r="CO2" s="2581"/>
      <c r="CP2" s="2581"/>
      <c r="DK2" s="1058"/>
    </row>
    <row r="3" spans="1:115" s="311" customFormat="1" ht="24.95" customHeight="1">
      <c r="A3" s="312"/>
      <c r="B3" s="2286" t="s">
        <v>1142</v>
      </c>
      <c r="C3" s="2286"/>
      <c r="D3" s="2286"/>
      <c r="E3" s="2286"/>
      <c r="F3" s="2286"/>
      <c r="G3" s="2286"/>
      <c r="H3" s="2286"/>
      <c r="I3" s="2286"/>
      <c r="J3" s="2286"/>
      <c r="K3" s="2286"/>
      <c r="L3" s="2286"/>
      <c r="M3" s="2286" t="s">
        <v>1118</v>
      </c>
      <c r="N3" s="2286"/>
      <c r="O3" s="2286"/>
      <c r="P3" s="2286"/>
      <c r="Q3" s="2286"/>
      <c r="R3" s="2286"/>
      <c r="S3" s="2286"/>
      <c r="T3" s="2286"/>
      <c r="U3" s="2286"/>
      <c r="V3" s="2286"/>
      <c r="W3" s="2286"/>
      <c r="X3" s="2286"/>
      <c r="Y3" s="2286"/>
      <c r="Z3" s="2286"/>
      <c r="AA3" s="2286"/>
      <c r="AB3" s="2286"/>
      <c r="AC3" s="2286"/>
      <c r="AD3" s="2286"/>
      <c r="AE3" s="2286"/>
      <c r="AF3" s="2286"/>
      <c r="AG3" s="2286"/>
      <c r="AH3" s="2286"/>
      <c r="AI3" s="2286"/>
      <c r="AJ3" s="744"/>
      <c r="AK3" s="744"/>
      <c r="AL3" s="744"/>
      <c r="AM3" s="744"/>
      <c r="AN3" s="744"/>
      <c r="AO3" s="744"/>
      <c r="AP3" s="744"/>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4"/>
      <c r="CC3" s="744"/>
      <c r="CD3" s="744"/>
      <c r="CE3" s="744"/>
      <c r="CF3" s="744"/>
      <c r="CG3" s="744"/>
      <c r="CH3" s="744"/>
      <c r="CI3" s="744"/>
      <c r="CJ3" s="744"/>
      <c r="CK3" s="744"/>
      <c r="CL3" s="2582"/>
      <c r="CM3" s="2582"/>
      <c r="CN3" s="2582"/>
      <c r="CO3" s="2582"/>
      <c r="CP3" s="2582"/>
      <c r="CQ3" s="313"/>
      <c r="CR3" s="2287" t="s">
        <v>112</v>
      </c>
      <c r="CS3" s="2288"/>
      <c r="CT3" s="2288"/>
      <c r="CU3" s="2288"/>
      <c r="CV3" s="2288"/>
      <c r="CW3" s="2288"/>
      <c r="CX3" s="2288"/>
      <c r="CY3" s="2288"/>
      <c r="CZ3" s="2288"/>
      <c r="DA3" s="2288"/>
      <c r="DB3" s="2288"/>
      <c r="DC3" s="2288"/>
      <c r="DD3" s="2288"/>
      <c r="DE3" s="2289"/>
      <c r="DF3" s="424"/>
    </row>
    <row r="4" spans="1:115" s="311" customFormat="1" ht="18" customHeight="1">
      <c r="A4" s="314"/>
      <c r="B4" s="747" t="s">
        <v>1151</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581"/>
      <c r="AK4" s="2290" t="s">
        <v>1152</v>
      </c>
      <c r="AL4" s="2290"/>
      <c r="AM4" s="2290"/>
      <c r="AN4" s="2290"/>
      <c r="AO4" s="2290"/>
      <c r="AP4" s="2290"/>
      <c r="AQ4" s="2290"/>
      <c r="AR4" s="2290"/>
      <c r="AS4" s="2290"/>
      <c r="AT4" s="2290"/>
      <c r="AU4" s="2290"/>
      <c r="AV4" s="2290"/>
      <c r="AW4" s="2290"/>
      <c r="AX4" s="2290"/>
      <c r="AY4" s="2290"/>
      <c r="AZ4" s="2290"/>
      <c r="BA4" s="2290"/>
      <c r="BB4" s="2290"/>
      <c r="BC4" s="2290"/>
      <c r="BD4" s="2290"/>
      <c r="BE4" s="2290"/>
      <c r="BF4" s="2290"/>
      <c r="BG4" s="2290"/>
      <c r="BH4" s="2290"/>
      <c r="BI4" s="2290"/>
      <c r="BJ4" s="2290"/>
      <c r="BK4" s="2290"/>
      <c r="BL4" s="2290"/>
      <c r="BM4" s="2290"/>
      <c r="BN4" s="2290"/>
      <c r="BO4" s="2290"/>
      <c r="BP4" s="2290"/>
      <c r="BQ4" s="2290"/>
      <c r="BR4" s="2290"/>
      <c r="BS4" s="2290"/>
      <c r="BT4" s="2290"/>
      <c r="BU4" s="2290"/>
      <c r="BV4" s="2290"/>
      <c r="BW4" s="2290"/>
      <c r="BX4" s="2290"/>
      <c r="BY4" s="2290"/>
      <c r="BZ4" s="2290"/>
      <c r="CA4" s="2290"/>
      <c r="CB4" s="2290"/>
      <c r="CC4" s="2290"/>
      <c r="CD4" s="2290"/>
      <c r="CE4" s="2290"/>
      <c r="CF4" s="2290"/>
      <c r="CG4" s="2290"/>
      <c r="CH4" s="2290"/>
      <c r="CI4" s="2290"/>
      <c r="CJ4" s="2290"/>
      <c r="CK4" s="2290"/>
      <c r="CL4" s="2290"/>
      <c r="CM4" s="2290"/>
      <c r="CN4" s="2290"/>
      <c r="CO4" s="2290"/>
      <c r="CP4" s="2291"/>
      <c r="CQ4" s="315"/>
      <c r="CR4" s="427" t="s">
        <v>113</v>
      </c>
      <c r="CS4" s="427" t="s">
        <v>114</v>
      </c>
      <c r="CT4" s="427" t="s">
        <v>115</v>
      </c>
      <c r="CU4" s="427"/>
      <c r="CV4" s="427" t="s">
        <v>116</v>
      </c>
      <c r="CW4" s="427" t="s">
        <v>117</v>
      </c>
      <c r="CX4" s="427" t="s">
        <v>118</v>
      </c>
      <c r="CY4" s="427" t="s">
        <v>119</v>
      </c>
      <c r="CZ4" s="427" t="s">
        <v>120</v>
      </c>
      <c r="DA4" s="427" t="s">
        <v>121</v>
      </c>
      <c r="DB4" s="427" t="s">
        <v>122</v>
      </c>
      <c r="DC4" s="428" t="s">
        <v>123</v>
      </c>
      <c r="DD4" s="2292" t="s">
        <v>124</v>
      </c>
      <c r="DE4" s="2293"/>
      <c r="DF4" s="426"/>
    </row>
    <row r="5" spans="1:115" s="311" customFormat="1" ht="18" customHeight="1">
      <c r="A5" s="314"/>
      <c r="B5" s="2194" t="s">
        <v>1129</v>
      </c>
      <c r="C5" s="2195"/>
      <c r="D5" s="2195"/>
      <c r="E5" s="2196"/>
      <c r="F5" s="2188" t="str">
        <f>IF(入力シート!K8="","",入力シート!K8)</f>
        <v/>
      </c>
      <c r="G5" s="2189"/>
      <c r="H5" s="2189"/>
      <c r="I5" s="2189"/>
      <c r="J5" s="2189"/>
      <c r="K5" s="2189"/>
      <c r="L5" s="2189"/>
      <c r="M5" s="2189"/>
      <c r="N5" s="2189"/>
      <c r="O5" s="2189"/>
      <c r="P5" s="2189"/>
      <c r="Q5" s="2189"/>
      <c r="R5" s="2189"/>
      <c r="S5" s="2190"/>
      <c r="T5" s="2194" t="s">
        <v>1150</v>
      </c>
      <c r="U5" s="2195"/>
      <c r="V5" s="2195"/>
      <c r="W5" s="2196"/>
      <c r="X5" s="2215" t="str">
        <f>IF(入力シート!K9="","",入力シート!K9)</f>
        <v/>
      </c>
      <c r="Y5" s="2215"/>
      <c r="Z5" s="2215"/>
      <c r="AA5" s="2215"/>
      <c r="AB5" s="2215"/>
      <c r="AC5" s="2215"/>
      <c r="AD5" s="2215"/>
      <c r="AE5" s="2215"/>
      <c r="AF5" s="2215"/>
      <c r="AG5" s="2215"/>
      <c r="AH5" s="2215"/>
      <c r="AI5" s="2216"/>
      <c r="AJ5" s="310"/>
      <c r="AK5" s="2176" t="s">
        <v>481</v>
      </c>
      <c r="AL5" s="2177"/>
      <c r="AM5" s="2197" t="s">
        <v>126</v>
      </c>
      <c r="AN5" s="2197"/>
      <c r="AO5" s="2197"/>
      <c r="AP5" s="2197"/>
      <c r="AQ5" s="2197"/>
      <c r="AR5" s="2198"/>
      <c r="AS5" s="2203" t="str">
        <f>IF(入力シート２!J19="","",入力シート２!J19)</f>
        <v/>
      </c>
      <c r="AT5" s="2204"/>
      <c r="AU5" s="2204"/>
      <c r="AV5" s="2204"/>
      <c r="AW5" s="2204"/>
      <c r="AX5" s="2204"/>
      <c r="AY5" s="2204"/>
      <c r="AZ5" s="2204"/>
      <c r="BA5" s="2204"/>
      <c r="BB5" s="2204"/>
      <c r="BC5" s="2204"/>
      <c r="BD5" s="2204"/>
      <c r="BE5" s="2204"/>
      <c r="BF5" s="2204"/>
      <c r="BG5" s="2204"/>
      <c r="BH5" s="2204"/>
      <c r="BI5" s="2204"/>
      <c r="BJ5" s="2204"/>
      <c r="BK5" s="2204"/>
      <c r="BL5" s="2204"/>
      <c r="BM5" s="2204"/>
      <c r="BN5" s="2204"/>
      <c r="BO5" s="2204"/>
      <c r="BP5" s="2204"/>
      <c r="BQ5" s="2204"/>
      <c r="BR5" s="2204"/>
      <c r="BS5" s="2204"/>
      <c r="BT5" s="2204"/>
      <c r="BU5" s="2204"/>
      <c r="BV5" s="2204"/>
      <c r="BW5" s="2204"/>
      <c r="BX5" s="2204"/>
      <c r="BY5" s="2204"/>
      <c r="BZ5" s="2204"/>
      <c r="CA5" s="2204"/>
      <c r="CB5" s="2204"/>
      <c r="CC5" s="2204"/>
      <c r="CD5" s="2204"/>
      <c r="CE5" s="2204"/>
      <c r="CF5" s="2204"/>
      <c r="CG5" s="2204"/>
      <c r="CH5" s="2204"/>
      <c r="CI5" s="2204"/>
      <c r="CJ5" s="2204"/>
      <c r="CK5" s="2204"/>
      <c r="CL5" s="2204"/>
      <c r="CM5" s="2204"/>
      <c r="CN5" s="2204"/>
      <c r="CO5" s="2204"/>
      <c r="CP5" s="2205"/>
      <c r="CQ5" s="314"/>
      <c r="CR5" s="585" t="s">
        <v>835</v>
      </c>
      <c r="CS5" s="585" t="s">
        <v>835</v>
      </c>
      <c r="CT5" s="585" t="s">
        <v>835</v>
      </c>
      <c r="CU5" s="558"/>
      <c r="CV5" s="585" t="s">
        <v>835</v>
      </c>
      <c r="CW5" s="585" t="s">
        <v>835</v>
      </c>
      <c r="CX5" s="585" t="s">
        <v>835</v>
      </c>
      <c r="CY5" s="585" t="s">
        <v>835</v>
      </c>
      <c r="CZ5" s="585" t="s">
        <v>835</v>
      </c>
      <c r="DA5" s="558" t="s">
        <v>835</v>
      </c>
      <c r="DB5" s="558" t="s">
        <v>836</v>
      </c>
      <c r="DC5" s="558" t="s">
        <v>836</v>
      </c>
      <c r="DD5" s="2294"/>
      <c r="DE5" s="2295"/>
      <c r="DF5" s="425"/>
    </row>
    <row r="6" spans="1:115" s="311" customFormat="1" ht="18" customHeight="1">
      <c r="A6" s="314"/>
      <c r="B6" s="2194" t="s">
        <v>1143</v>
      </c>
      <c r="C6" s="2195"/>
      <c r="D6" s="2195"/>
      <c r="E6" s="2196"/>
      <c r="F6" s="2305" t="str">
        <f>入力シート!K17&amp;IF(AND(入力シート!B47,入力シート!K49&lt;&gt;""),"／"&amp;入力シート!K49,"")&amp;IF(AND(入力シート!B482,入力シート!B79,入力シート!K81&lt;&gt;""),"／"&amp;入力シート!K81,"")</f>
        <v/>
      </c>
      <c r="G6" s="2306"/>
      <c r="H6" s="2306"/>
      <c r="I6" s="2306"/>
      <c r="J6" s="2306"/>
      <c r="K6" s="2306"/>
      <c r="L6" s="2306"/>
      <c r="M6" s="2306"/>
      <c r="N6" s="2306"/>
      <c r="O6" s="2306"/>
      <c r="P6" s="2306"/>
      <c r="Q6" s="2306"/>
      <c r="R6" s="2306"/>
      <c r="S6" s="2306"/>
      <c r="T6" s="2306"/>
      <c r="U6" s="2306"/>
      <c r="V6" s="2306"/>
      <c r="W6" s="2306"/>
      <c r="X6" s="2306"/>
      <c r="Y6" s="2306"/>
      <c r="Z6" s="2306"/>
      <c r="AA6" s="2306"/>
      <c r="AB6" s="2306"/>
      <c r="AC6" s="2306"/>
      <c r="AD6" s="2306"/>
      <c r="AE6" s="2306"/>
      <c r="AF6" s="2306"/>
      <c r="AG6" s="2306"/>
      <c r="AH6" s="2306"/>
      <c r="AI6" s="2307"/>
      <c r="AJ6" s="310"/>
      <c r="AK6" s="2178"/>
      <c r="AL6" s="2179"/>
      <c r="AM6" s="2199"/>
      <c r="AN6" s="2199"/>
      <c r="AO6" s="2199"/>
      <c r="AP6" s="2199"/>
      <c r="AQ6" s="2199"/>
      <c r="AR6" s="2200"/>
      <c r="AS6" s="2206"/>
      <c r="AT6" s="2207"/>
      <c r="AU6" s="2207"/>
      <c r="AV6" s="2207"/>
      <c r="AW6" s="2207"/>
      <c r="AX6" s="2207"/>
      <c r="AY6" s="2207"/>
      <c r="AZ6" s="2207"/>
      <c r="BA6" s="2207"/>
      <c r="BB6" s="2207"/>
      <c r="BC6" s="2207"/>
      <c r="BD6" s="2207"/>
      <c r="BE6" s="2207"/>
      <c r="BF6" s="2207"/>
      <c r="BG6" s="2207"/>
      <c r="BH6" s="2207"/>
      <c r="BI6" s="2207"/>
      <c r="BJ6" s="2207"/>
      <c r="BK6" s="2207"/>
      <c r="BL6" s="2207"/>
      <c r="BM6" s="2207"/>
      <c r="BN6" s="2207"/>
      <c r="BO6" s="2207"/>
      <c r="BP6" s="2207"/>
      <c r="BQ6" s="2207"/>
      <c r="BR6" s="2207"/>
      <c r="BS6" s="2207"/>
      <c r="BT6" s="2207"/>
      <c r="BU6" s="2207"/>
      <c r="BV6" s="2207"/>
      <c r="BW6" s="2207"/>
      <c r="BX6" s="2207"/>
      <c r="BY6" s="2207"/>
      <c r="BZ6" s="2207"/>
      <c r="CA6" s="2207"/>
      <c r="CB6" s="2207"/>
      <c r="CC6" s="2207"/>
      <c r="CD6" s="2207"/>
      <c r="CE6" s="2207"/>
      <c r="CF6" s="2207"/>
      <c r="CG6" s="2207"/>
      <c r="CH6" s="2207"/>
      <c r="CI6" s="2207"/>
      <c r="CJ6" s="2207"/>
      <c r="CK6" s="2207"/>
      <c r="CL6" s="2207"/>
      <c r="CM6" s="2207"/>
      <c r="CN6" s="2207"/>
      <c r="CO6" s="2207"/>
      <c r="CP6" s="2208"/>
      <c r="CQ6" s="314"/>
      <c r="CR6" s="585"/>
      <c r="CS6" s="585"/>
      <c r="CT6" s="585"/>
      <c r="CU6" s="558"/>
      <c r="CV6" s="585"/>
      <c r="CW6" s="585"/>
      <c r="CX6" s="585"/>
      <c r="CY6" s="585"/>
      <c r="CZ6" s="585"/>
      <c r="DA6" s="558"/>
      <c r="DB6" s="558"/>
      <c r="DC6" s="558"/>
      <c r="DD6" s="737"/>
      <c r="DE6" s="738"/>
      <c r="DF6" s="425"/>
    </row>
    <row r="7" spans="1:115" s="311" customFormat="1" ht="18" customHeight="1">
      <c r="A7" s="314"/>
      <c r="B7" s="2194" t="s">
        <v>1424</v>
      </c>
      <c r="C7" s="2195"/>
      <c r="D7" s="2195"/>
      <c r="E7" s="2196"/>
      <c r="F7" s="2191" t="str">
        <f>IF(入力シート!K126="","",入力シート!K126)</f>
        <v/>
      </c>
      <c r="G7" s="2191"/>
      <c r="H7" s="2191"/>
      <c r="I7" s="2191"/>
      <c r="J7" s="2191"/>
      <c r="K7" s="2194" t="s">
        <v>1425</v>
      </c>
      <c r="L7" s="2195"/>
      <c r="M7" s="2195"/>
      <c r="N7" s="2196"/>
      <c r="O7" s="2217" t="str">
        <f>IF(入力シート!K127="なし",入力シート!K127,IF(入力シート!K127="","",入力シート!K127&amp;"（"&amp;入力シート!K128&amp;"）"))</f>
        <v/>
      </c>
      <c r="P7" s="2215"/>
      <c r="Q7" s="2215"/>
      <c r="R7" s="2215"/>
      <c r="S7" s="2215"/>
      <c r="T7" s="2215"/>
      <c r="U7" s="2215"/>
      <c r="V7" s="2215"/>
      <c r="W7" s="2216"/>
      <c r="X7" s="1052"/>
      <c r="Y7" s="1052"/>
      <c r="Z7" s="1052"/>
      <c r="AA7" s="1052"/>
      <c r="AB7" s="1052"/>
      <c r="AC7" s="1052"/>
      <c r="AD7" s="1052"/>
      <c r="AE7" s="1052"/>
      <c r="AF7" s="1052"/>
      <c r="AG7" s="1052"/>
      <c r="AH7" s="1052"/>
      <c r="AI7" s="1052"/>
      <c r="AJ7" s="310"/>
      <c r="AK7" s="2178"/>
      <c r="AL7" s="2179"/>
      <c r="AM7" s="2199"/>
      <c r="AN7" s="2199"/>
      <c r="AO7" s="2199"/>
      <c r="AP7" s="2199"/>
      <c r="AQ7" s="2199"/>
      <c r="AR7" s="2200"/>
      <c r="AS7" s="2206"/>
      <c r="AT7" s="2207"/>
      <c r="AU7" s="2207"/>
      <c r="AV7" s="2207"/>
      <c r="AW7" s="2207"/>
      <c r="AX7" s="2207"/>
      <c r="AY7" s="2207"/>
      <c r="AZ7" s="2207"/>
      <c r="BA7" s="2207"/>
      <c r="BB7" s="2207"/>
      <c r="BC7" s="2207"/>
      <c r="BD7" s="2207"/>
      <c r="BE7" s="2207"/>
      <c r="BF7" s="2207"/>
      <c r="BG7" s="2207"/>
      <c r="BH7" s="2207"/>
      <c r="BI7" s="2207"/>
      <c r="BJ7" s="2207"/>
      <c r="BK7" s="2207"/>
      <c r="BL7" s="2207"/>
      <c r="BM7" s="2207"/>
      <c r="BN7" s="2207"/>
      <c r="BO7" s="2207"/>
      <c r="BP7" s="2207"/>
      <c r="BQ7" s="2207"/>
      <c r="BR7" s="2207"/>
      <c r="BS7" s="2207"/>
      <c r="BT7" s="2207"/>
      <c r="BU7" s="2207"/>
      <c r="BV7" s="2207"/>
      <c r="BW7" s="2207"/>
      <c r="BX7" s="2207"/>
      <c r="BY7" s="2207"/>
      <c r="BZ7" s="2207"/>
      <c r="CA7" s="2207"/>
      <c r="CB7" s="2207"/>
      <c r="CC7" s="2207"/>
      <c r="CD7" s="2207"/>
      <c r="CE7" s="2207"/>
      <c r="CF7" s="2207"/>
      <c r="CG7" s="2207"/>
      <c r="CH7" s="2207"/>
      <c r="CI7" s="2207"/>
      <c r="CJ7" s="2207"/>
      <c r="CK7" s="2207"/>
      <c r="CL7" s="2207"/>
      <c r="CM7" s="2207"/>
      <c r="CN7" s="2207"/>
      <c r="CO7" s="2207"/>
      <c r="CP7" s="2208"/>
      <c r="CQ7" s="316"/>
      <c r="CR7" s="429" t="s">
        <v>127</v>
      </c>
      <c r="CS7" s="429" t="s">
        <v>849</v>
      </c>
      <c r="CT7" s="586" t="s">
        <v>135</v>
      </c>
      <c r="CU7" s="429"/>
      <c r="CV7" s="429" t="s">
        <v>128</v>
      </c>
      <c r="CW7" s="429" t="s">
        <v>129</v>
      </c>
      <c r="CX7" s="429" t="s">
        <v>130</v>
      </c>
      <c r="CY7" s="429" t="s">
        <v>131</v>
      </c>
      <c r="CZ7" s="429" t="s">
        <v>506</v>
      </c>
      <c r="DA7" s="429" t="s">
        <v>132</v>
      </c>
      <c r="DB7" s="429" t="s">
        <v>133</v>
      </c>
      <c r="DC7" s="429" t="s">
        <v>884</v>
      </c>
      <c r="DD7" s="2292" t="s">
        <v>216</v>
      </c>
      <c r="DE7" s="2293"/>
      <c r="DF7" s="430"/>
    </row>
    <row r="8" spans="1:115" s="311" customFormat="1" ht="18" customHeight="1">
      <c r="A8" s="314"/>
      <c r="B8" s="748" t="s">
        <v>837</v>
      </c>
      <c r="C8" s="742"/>
      <c r="D8" s="742"/>
      <c r="E8" s="742"/>
      <c r="F8" s="1074"/>
      <c r="G8" s="1074"/>
      <c r="H8" s="1074"/>
      <c r="I8" s="1074"/>
      <c r="J8" s="1075"/>
      <c r="K8" s="1075"/>
      <c r="L8" s="1075"/>
      <c r="M8" s="1075"/>
      <c r="N8" s="1076"/>
      <c r="O8" s="1076"/>
      <c r="P8" s="1076"/>
      <c r="Q8" s="1076"/>
      <c r="R8" s="1076"/>
      <c r="S8" s="1077"/>
      <c r="T8" s="1077"/>
      <c r="U8" s="1077"/>
      <c r="V8" s="1077"/>
      <c r="W8" s="1077"/>
      <c r="X8" s="1077"/>
      <c r="Y8" s="1077"/>
      <c r="Z8" s="1077"/>
      <c r="AA8" s="1077"/>
      <c r="AB8" s="1077"/>
      <c r="AC8" s="1077"/>
      <c r="AD8" s="1077"/>
      <c r="AE8" s="1077"/>
      <c r="AF8" s="1077"/>
      <c r="AG8" s="1077"/>
      <c r="AH8" s="1077"/>
      <c r="AI8" s="1077"/>
      <c r="AJ8" s="310"/>
      <c r="AK8" s="2178"/>
      <c r="AL8" s="2179"/>
      <c r="AM8" s="2199"/>
      <c r="AN8" s="2199"/>
      <c r="AO8" s="2199"/>
      <c r="AP8" s="2199"/>
      <c r="AQ8" s="2199"/>
      <c r="AR8" s="2200"/>
      <c r="AS8" s="2206"/>
      <c r="AT8" s="2207"/>
      <c r="AU8" s="2207"/>
      <c r="AV8" s="2207"/>
      <c r="AW8" s="2207"/>
      <c r="AX8" s="2207"/>
      <c r="AY8" s="2207"/>
      <c r="AZ8" s="2207"/>
      <c r="BA8" s="2207"/>
      <c r="BB8" s="2207"/>
      <c r="BC8" s="2207"/>
      <c r="BD8" s="2207"/>
      <c r="BE8" s="2207"/>
      <c r="BF8" s="2207"/>
      <c r="BG8" s="2207"/>
      <c r="BH8" s="2207"/>
      <c r="BI8" s="2207"/>
      <c r="BJ8" s="2207"/>
      <c r="BK8" s="2207"/>
      <c r="BL8" s="2207"/>
      <c r="BM8" s="2207"/>
      <c r="BN8" s="2207"/>
      <c r="BO8" s="2207"/>
      <c r="BP8" s="2207"/>
      <c r="BQ8" s="2207"/>
      <c r="BR8" s="2207"/>
      <c r="BS8" s="2207"/>
      <c r="BT8" s="2207"/>
      <c r="BU8" s="2207"/>
      <c r="BV8" s="2207"/>
      <c r="BW8" s="2207"/>
      <c r="BX8" s="2207"/>
      <c r="BY8" s="2207"/>
      <c r="BZ8" s="2207"/>
      <c r="CA8" s="2207"/>
      <c r="CB8" s="2207"/>
      <c r="CC8" s="2207"/>
      <c r="CD8" s="2207"/>
      <c r="CE8" s="2207"/>
      <c r="CF8" s="2207"/>
      <c r="CG8" s="2207"/>
      <c r="CH8" s="2207"/>
      <c r="CI8" s="2207"/>
      <c r="CJ8" s="2207"/>
      <c r="CK8" s="2207"/>
      <c r="CL8" s="2207"/>
      <c r="CM8" s="2207"/>
      <c r="CN8" s="2207"/>
      <c r="CO8" s="2207"/>
      <c r="CP8" s="2208"/>
      <c r="CQ8" s="317"/>
      <c r="CR8" s="429" t="s">
        <v>134</v>
      </c>
      <c r="CS8" s="429" t="s">
        <v>847</v>
      </c>
      <c r="CT8" s="586" t="s">
        <v>547</v>
      </c>
      <c r="CU8" s="429"/>
      <c r="CV8" s="429" t="s">
        <v>136</v>
      </c>
      <c r="CW8" s="429" t="s">
        <v>864</v>
      </c>
      <c r="CX8" s="429" t="s">
        <v>137</v>
      </c>
      <c r="CY8" s="429" t="s">
        <v>885</v>
      </c>
      <c r="CZ8" s="429" t="s">
        <v>505</v>
      </c>
      <c r="DA8" s="429" t="s">
        <v>138</v>
      </c>
      <c r="DB8" s="429" t="s">
        <v>139</v>
      </c>
      <c r="DC8" s="429" t="s">
        <v>832</v>
      </c>
      <c r="DD8" s="2296"/>
      <c r="DE8" s="2297"/>
      <c r="DF8" s="431"/>
    </row>
    <row r="9" spans="1:115" s="311" customFormat="1" ht="18" customHeight="1">
      <c r="A9" s="314"/>
      <c r="B9" s="2194" t="s">
        <v>1145</v>
      </c>
      <c r="C9" s="2195"/>
      <c r="D9" s="2195"/>
      <c r="E9" s="2196"/>
      <c r="F9" s="2191" t="str">
        <f>IF(入力シート!K129="","",入力シート!K129)</f>
        <v/>
      </c>
      <c r="G9" s="2191"/>
      <c r="H9" s="2191"/>
      <c r="I9" s="2191"/>
      <c r="J9" s="2191"/>
      <c r="K9" s="2192" t="s">
        <v>562</v>
      </c>
      <c r="L9" s="2192"/>
      <c r="M9" s="2192"/>
      <c r="N9" s="2192"/>
      <c r="O9" s="2188" t="str">
        <f>IF(入力シート!K130="","",入力シート!K130)</f>
        <v/>
      </c>
      <c r="P9" s="2189"/>
      <c r="Q9" s="2189"/>
      <c r="R9" s="2189"/>
      <c r="S9" s="2189"/>
      <c r="T9" s="2189"/>
      <c r="U9" s="2189"/>
      <c r="V9" s="2189"/>
      <c r="W9" s="2189"/>
      <c r="X9" s="2189"/>
      <c r="Y9" s="2190"/>
      <c r="Z9" s="2194" t="s">
        <v>108</v>
      </c>
      <c r="AA9" s="2195"/>
      <c r="AB9" s="2195"/>
      <c r="AC9" s="2196"/>
      <c r="AD9" s="2217" t="str">
        <f>IF(F9="登録申請中","－",IF(入力シート!K131="","",入力シート!K131))</f>
        <v/>
      </c>
      <c r="AE9" s="2215"/>
      <c r="AF9" s="2215"/>
      <c r="AG9" s="2215"/>
      <c r="AH9" s="2215"/>
      <c r="AI9" s="2216"/>
      <c r="AJ9" s="310"/>
      <c r="AK9" s="2178"/>
      <c r="AL9" s="2179"/>
      <c r="AM9" s="2199"/>
      <c r="AN9" s="2199"/>
      <c r="AO9" s="2199"/>
      <c r="AP9" s="2199"/>
      <c r="AQ9" s="2199"/>
      <c r="AR9" s="2200"/>
      <c r="AS9" s="2206"/>
      <c r="AT9" s="2207"/>
      <c r="AU9" s="2207"/>
      <c r="AV9" s="2207"/>
      <c r="AW9" s="2207"/>
      <c r="AX9" s="2207"/>
      <c r="AY9" s="2207"/>
      <c r="AZ9" s="2207"/>
      <c r="BA9" s="2207"/>
      <c r="BB9" s="2207"/>
      <c r="BC9" s="2207"/>
      <c r="BD9" s="2207"/>
      <c r="BE9" s="2207"/>
      <c r="BF9" s="2207"/>
      <c r="BG9" s="2207"/>
      <c r="BH9" s="2207"/>
      <c r="BI9" s="2207"/>
      <c r="BJ9" s="2207"/>
      <c r="BK9" s="2207"/>
      <c r="BL9" s="2207"/>
      <c r="BM9" s="2207"/>
      <c r="BN9" s="2207"/>
      <c r="BO9" s="2207"/>
      <c r="BP9" s="2207"/>
      <c r="BQ9" s="2207"/>
      <c r="BR9" s="2207"/>
      <c r="BS9" s="2207"/>
      <c r="BT9" s="2207"/>
      <c r="BU9" s="2207"/>
      <c r="BV9" s="2207"/>
      <c r="BW9" s="2207"/>
      <c r="BX9" s="2207"/>
      <c r="BY9" s="2207"/>
      <c r="BZ9" s="2207"/>
      <c r="CA9" s="2207"/>
      <c r="CB9" s="2207"/>
      <c r="CC9" s="2207"/>
      <c r="CD9" s="2207"/>
      <c r="CE9" s="2207"/>
      <c r="CF9" s="2207"/>
      <c r="CG9" s="2207"/>
      <c r="CH9" s="2207"/>
      <c r="CI9" s="2207"/>
      <c r="CJ9" s="2207"/>
      <c r="CK9" s="2207"/>
      <c r="CL9" s="2207"/>
      <c r="CM9" s="2207"/>
      <c r="CN9" s="2207"/>
      <c r="CO9" s="2207"/>
      <c r="CP9" s="2208"/>
      <c r="CQ9" s="316"/>
      <c r="CR9" s="429" t="s">
        <v>770</v>
      </c>
      <c r="CS9" s="429" t="s">
        <v>848</v>
      </c>
      <c r="CT9" s="586" t="s">
        <v>549</v>
      </c>
      <c r="CU9" s="429"/>
      <c r="CV9" s="429" t="s">
        <v>140</v>
      </c>
      <c r="CW9" s="429" t="s">
        <v>141</v>
      </c>
      <c r="CX9" s="429" t="s">
        <v>142</v>
      </c>
      <c r="CY9" s="429" t="s">
        <v>886</v>
      </c>
      <c r="CZ9" s="429"/>
      <c r="DA9" s="429"/>
      <c r="DB9" s="429" t="s">
        <v>143</v>
      </c>
      <c r="DC9" s="429"/>
      <c r="DD9" s="2294"/>
      <c r="DE9" s="2295"/>
      <c r="DF9" s="430"/>
    </row>
    <row r="10" spans="1:115" s="311" customFormat="1" ht="18" customHeight="1">
      <c r="A10" s="314"/>
      <c r="B10" s="748" t="s">
        <v>1426</v>
      </c>
      <c r="C10" s="742"/>
      <c r="D10" s="742"/>
      <c r="E10" s="742"/>
      <c r="F10" s="1074"/>
      <c r="G10" s="1074"/>
      <c r="H10" s="1074"/>
      <c r="I10" s="1074"/>
      <c r="J10" s="1075"/>
      <c r="K10" s="1057"/>
      <c r="L10" s="1057"/>
      <c r="M10" s="1057"/>
      <c r="N10" s="1057"/>
      <c r="O10" s="1076"/>
      <c r="P10" s="1076"/>
      <c r="Q10" s="1076"/>
      <c r="R10" s="1076"/>
      <c r="S10" s="1077"/>
      <c r="T10" s="1077"/>
      <c r="U10" s="1077"/>
      <c r="V10" s="1077"/>
      <c r="W10" s="1077"/>
      <c r="X10" s="1077"/>
      <c r="Y10" s="1077"/>
      <c r="Z10" s="1077"/>
      <c r="AA10" s="1077"/>
      <c r="AB10" s="1077"/>
      <c r="AC10" s="1077"/>
      <c r="AD10" s="1077"/>
      <c r="AE10" s="1077"/>
      <c r="AF10" s="1077"/>
      <c r="AG10" s="1077"/>
      <c r="AH10" s="1077"/>
      <c r="AI10" s="1077"/>
      <c r="AJ10" s="310"/>
      <c r="AK10" s="2178"/>
      <c r="AL10" s="2179"/>
      <c r="AM10" s="2199"/>
      <c r="AN10" s="2199"/>
      <c r="AO10" s="2199"/>
      <c r="AP10" s="2199"/>
      <c r="AQ10" s="2199"/>
      <c r="AR10" s="2200"/>
      <c r="AS10" s="2206"/>
      <c r="AT10" s="2207"/>
      <c r="AU10" s="2207"/>
      <c r="AV10" s="2207"/>
      <c r="AW10" s="2207"/>
      <c r="AX10" s="2207"/>
      <c r="AY10" s="2207"/>
      <c r="AZ10" s="2207"/>
      <c r="BA10" s="2207"/>
      <c r="BB10" s="2207"/>
      <c r="BC10" s="2207"/>
      <c r="BD10" s="2207"/>
      <c r="BE10" s="2207"/>
      <c r="BF10" s="2207"/>
      <c r="BG10" s="2207"/>
      <c r="BH10" s="2207"/>
      <c r="BI10" s="2207"/>
      <c r="BJ10" s="2207"/>
      <c r="BK10" s="2207"/>
      <c r="BL10" s="2207"/>
      <c r="BM10" s="2207"/>
      <c r="BN10" s="2207"/>
      <c r="BO10" s="2207"/>
      <c r="BP10" s="2207"/>
      <c r="BQ10" s="2207"/>
      <c r="BR10" s="2207"/>
      <c r="BS10" s="2207"/>
      <c r="BT10" s="2207"/>
      <c r="BU10" s="2207"/>
      <c r="BV10" s="2207"/>
      <c r="BW10" s="2207"/>
      <c r="BX10" s="2207"/>
      <c r="BY10" s="2207"/>
      <c r="BZ10" s="2207"/>
      <c r="CA10" s="2207"/>
      <c r="CB10" s="2207"/>
      <c r="CC10" s="2207"/>
      <c r="CD10" s="2207"/>
      <c r="CE10" s="2207"/>
      <c r="CF10" s="2207"/>
      <c r="CG10" s="2207"/>
      <c r="CH10" s="2207"/>
      <c r="CI10" s="2207"/>
      <c r="CJ10" s="2207"/>
      <c r="CK10" s="2207"/>
      <c r="CL10" s="2207"/>
      <c r="CM10" s="2207"/>
      <c r="CN10" s="2207"/>
      <c r="CO10" s="2207"/>
      <c r="CP10" s="2208"/>
      <c r="CQ10" s="317"/>
      <c r="CR10" s="432"/>
      <c r="CS10" s="432"/>
      <c r="CT10" s="429" t="s">
        <v>506</v>
      </c>
      <c r="CU10" s="432"/>
      <c r="CV10" s="429" t="s">
        <v>144</v>
      </c>
      <c r="CW10" s="429" t="s">
        <v>145</v>
      </c>
      <c r="CX10" s="429" t="s">
        <v>146</v>
      </c>
      <c r="CY10" s="429" t="s">
        <v>887</v>
      </c>
      <c r="CZ10" s="2298" t="s">
        <v>151</v>
      </c>
      <c r="DA10" s="2298" t="s">
        <v>152</v>
      </c>
      <c r="DB10" s="429" t="s">
        <v>147</v>
      </c>
      <c r="DC10" s="429"/>
      <c r="DD10" s="2300" t="s">
        <v>153</v>
      </c>
      <c r="DE10" s="2302" t="s">
        <v>154</v>
      </c>
      <c r="DF10" s="431"/>
    </row>
    <row r="11" spans="1:115" s="311" customFormat="1" ht="18" customHeight="1">
      <c r="A11" s="314"/>
      <c r="B11" s="2192" t="s">
        <v>1145</v>
      </c>
      <c r="C11" s="2192"/>
      <c r="D11" s="2192"/>
      <c r="E11" s="2192"/>
      <c r="F11" s="2191" t="str">
        <f>IF(入力シート!K132="","",入力シート!K132)</f>
        <v/>
      </c>
      <c r="G11" s="2191"/>
      <c r="H11" s="2191"/>
      <c r="I11" s="2191"/>
      <c r="J11" s="2191"/>
      <c r="K11" s="2192" t="s">
        <v>1144</v>
      </c>
      <c r="L11" s="2192"/>
      <c r="M11" s="2192"/>
      <c r="N11" s="2192"/>
      <c r="O11" s="2193" t="str">
        <f>IF(入力シート!K133="","",入力シート!K133)</f>
        <v/>
      </c>
      <c r="P11" s="2193"/>
      <c r="Q11" s="2193"/>
      <c r="R11" s="2193"/>
      <c r="S11" s="2193"/>
      <c r="T11" s="2193"/>
      <c r="U11" s="2193"/>
      <c r="V11" s="2193"/>
      <c r="W11" s="2193"/>
      <c r="X11" s="2193"/>
      <c r="Y11" s="2193"/>
      <c r="Z11" s="2192" t="s">
        <v>108</v>
      </c>
      <c r="AA11" s="2192"/>
      <c r="AB11" s="2192"/>
      <c r="AC11" s="2192"/>
      <c r="AD11" s="2217" t="str">
        <f>IF(F11="登録予定","－",IF(入力シート!K135="","",入力シート!K135))</f>
        <v/>
      </c>
      <c r="AE11" s="2215"/>
      <c r="AF11" s="2215"/>
      <c r="AG11" s="2215"/>
      <c r="AH11" s="2215"/>
      <c r="AI11" s="2216"/>
      <c r="AJ11" s="310"/>
      <c r="AK11" s="2180"/>
      <c r="AL11" s="2181"/>
      <c r="AM11" s="2201"/>
      <c r="AN11" s="2201"/>
      <c r="AO11" s="2201"/>
      <c r="AP11" s="2201"/>
      <c r="AQ11" s="2201"/>
      <c r="AR11" s="2202"/>
      <c r="AS11" s="2209"/>
      <c r="AT11" s="2210"/>
      <c r="AU11" s="2210"/>
      <c r="AV11" s="2210"/>
      <c r="AW11" s="2210"/>
      <c r="AX11" s="2210"/>
      <c r="AY11" s="2210"/>
      <c r="AZ11" s="2210"/>
      <c r="BA11" s="2210"/>
      <c r="BB11" s="2210"/>
      <c r="BC11" s="2210"/>
      <c r="BD11" s="2210"/>
      <c r="BE11" s="2210"/>
      <c r="BF11" s="2210"/>
      <c r="BG11" s="2210"/>
      <c r="BH11" s="2210"/>
      <c r="BI11" s="2210"/>
      <c r="BJ11" s="2210"/>
      <c r="BK11" s="2210"/>
      <c r="BL11" s="2210"/>
      <c r="BM11" s="2210"/>
      <c r="BN11" s="2210"/>
      <c r="BO11" s="2210"/>
      <c r="BP11" s="2210"/>
      <c r="BQ11" s="2210"/>
      <c r="BR11" s="2210"/>
      <c r="BS11" s="2210"/>
      <c r="BT11" s="2210"/>
      <c r="BU11" s="2210"/>
      <c r="BV11" s="2210"/>
      <c r="BW11" s="2210"/>
      <c r="BX11" s="2210"/>
      <c r="BY11" s="2210"/>
      <c r="BZ11" s="2210"/>
      <c r="CA11" s="2210"/>
      <c r="CB11" s="2210"/>
      <c r="CC11" s="2210"/>
      <c r="CD11" s="2210"/>
      <c r="CE11" s="2210"/>
      <c r="CF11" s="2210"/>
      <c r="CG11" s="2210"/>
      <c r="CH11" s="2210"/>
      <c r="CI11" s="2210"/>
      <c r="CJ11" s="2210"/>
      <c r="CK11" s="2210"/>
      <c r="CL11" s="2210"/>
      <c r="CM11" s="2210"/>
      <c r="CN11" s="2210"/>
      <c r="CO11" s="2210"/>
      <c r="CP11" s="2211"/>
      <c r="CQ11" s="317"/>
      <c r="CR11" s="432"/>
      <c r="CS11" s="432"/>
      <c r="CT11" s="432"/>
      <c r="CU11" s="432"/>
      <c r="CV11" s="429" t="s">
        <v>148</v>
      </c>
      <c r="CW11" s="429" t="s">
        <v>149</v>
      </c>
      <c r="CX11" s="429" t="s">
        <v>150</v>
      </c>
      <c r="CY11" s="429" t="s">
        <v>888</v>
      </c>
      <c r="CZ11" s="2299"/>
      <c r="DA11" s="2299"/>
      <c r="DB11" s="429"/>
      <c r="DC11" s="429"/>
      <c r="DD11" s="2301"/>
      <c r="DE11" s="2301"/>
      <c r="DF11" s="431"/>
    </row>
    <row r="12" spans="1:115" s="311" customFormat="1" ht="18" customHeight="1">
      <c r="A12" s="314"/>
      <c r="B12" s="749" t="s">
        <v>1130</v>
      </c>
      <c r="C12" s="621"/>
      <c r="D12" s="621"/>
      <c r="E12" s="621"/>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310"/>
      <c r="AK12" s="2176" t="s">
        <v>482</v>
      </c>
      <c r="AL12" s="2177"/>
      <c r="AM12" s="2197" t="s">
        <v>155</v>
      </c>
      <c r="AN12" s="2197"/>
      <c r="AO12" s="2197"/>
      <c r="AP12" s="2197"/>
      <c r="AQ12" s="2197"/>
      <c r="AR12" s="2198"/>
      <c r="AS12" s="2203" t="str">
        <f>IF(入力シート２!J25="","",入力シート２!J25)</f>
        <v/>
      </c>
      <c r="AT12" s="2204"/>
      <c r="AU12" s="2204"/>
      <c r="AV12" s="2204"/>
      <c r="AW12" s="2204"/>
      <c r="AX12" s="2204"/>
      <c r="AY12" s="2204"/>
      <c r="AZ12" s="2204"/>
      <c r="BA12" s="2204"/>
      <c r="BB12" s="2204"/>
      <c r="BC12" s="2204"/>
      <c r="BD12" s="2204"/>
      <c r="BE12" s="2204"/>
      <c r="BF12" s="2204"/>
      <c r="BG12" s="2204"/>
      <c r="BH12" s="2204"/>
      <c r="BI12" s="2204"/>
      <c r="BJ12" s="2204"/>
      <c r="BK12" s="2204"/>
      <c r="BL12" s="2204"/>
      <c r="BM12" s="2204"/>
      <c r="BN12" s="2204"/>
      <c r="BO12" s="2204"/>
      <c r="BP12" s="2204"/>
      <c r="BQ12" s="2204"/>
      <c r="BR12" s="2204"/>
      <c r="BS12" s="2204"/>
      <c r="BT12" s="2204"/>
      <c r="BU12" s="2204"/>
      <c r="BV12" s="2204"/>
      <c r="BW12" s="2204"/>
      <c r="BX12" s="2204"/>
      <c r="BY12" s="2204"/>
      <c r="BZ12" s="2204"/>
      <c r="CA12" s="2204"/>
      <c r="CB12" s="2204"/>
      <c r="CC12" s="2204"/>
      <c r="CD12" s="2204"/>
      <c r="CE12" s="2204"/>
      <c r="CF12" s="2204"/>
      <c r="CG12" s="2204"/>
      <c r="CH12" s="2204"/>
      <c r="CI12" s="2204"/>
      <c r="CJ12" s="2204"/>
      <c r="CK12" s="2204"/>
      <c r="CL12" s="2204"/>
      <c r="CM12" s="2204"/>
      <c r="CN12" s="2204"/>
      <c r="CO12" s="2204"/>
      <c r="CP12" s="2205"/>
      <c r="CQ12" s="316"/>
      <c r="CR12" s="429"/>
      <c r="CS12" s="429"/>
      <c r="CT12" s="429"/>
      <c r="CU12" s="429"/>
      <c r="CV12" s="429" t="s">
        <v>156</v>
      </c>
      <c r="CW12" s="429" t="s">
        <v>157</v>
      </c>
      <c r="CX12" s="429" t="s">
        <v>158</v>
      </c>
      <c r="CY12" s="429"/>
      <c r="CZ12" s="429" t="s">
        <v>889</v>
      </c>
      <c r="DA12" s="585" t="s">
        <v>835</v>
      </c>
      <c r="DB12" s="429"/>
      <c r="DC12" s="429"/>
      <c r="DD12" s="429"/>
      <c r="DE12" s="436"/>
      <c r="DF12" s="430"/>
    </row>
    <row r="13" spans="1:115" s="311" customFormat="1" ht="18" customHeight="1">
      <c r="A13" s="314"/>
      <c r="B13" s="2232" t="s">
        <v>169</v>
      </c>
      <c r="C13" s="2233"/>
      <c r="D13" s="2233"/>
      <c r="E13" s="2234"/>
      <c r="F13" s="2314" t="str">
        <f>IF(入力シート!K139="","",入力シート!K139)</f>
        <v/>
      </c>
      <c r="G13" s="2314"/>
      <c r="H13" s="2314"/>
      <c r="I13" s="2314"/>
      <c r="J13" s="2314"/>
      <c r="K13" s="2314"/>
      <c r="L13" s="2314"/>
      <c r="M13" s="2314"/>
      <c r="N13" s="2314"/>
      <c r="O13" s="2314"/>
      <c r="P13" s="2314"/>
      <c r="Q13" s="2314"/>
      <c r="R13" s="2314"/>
      <c r="S13" s="2314"/>
      <c r="T13" s="2314"/>
      <c r="U13" s="2314"/>
      <c r="V13" s="2314"/>
      <c r="W13" s="2314"/>
      <c r="X13" s="2314"/>
      <c r="Y13" s="2314"/>
      <c r="Z13" s="2314"/>
      <c r="AA13" s="2314"/>
      <c r="AB13" s="2314"/>
      <c r="AC13" s="2314"/>
      <c r="AD13" s="2314"/>
      <c r="AE13" s="2314"/>
      <c r="AF13" s="2314"/>
      <c r="AG13" s="2314"/>
      <c r="AH13" s="2314"/>
      <c r="AI13" s="2314"/>
      <c r="AJ13" s="310"/>
      <c r="AK13" s="2178"/>
      <c r="AL13" s="2179"/>
      <c r="AM13" s="2199"/>
      <c r="AN13" s="2199"/>
      <c r="AO13" s="2199"/>
      <c r="AP13" s="2199"/>
      <c r="AQ13" s="2199"/>
      <c r="AR13" s="2200"/>
      <c r="AS13" s="2206"/>
      <c r="AT13" s="2207"/>
      <c r="AU13" s="2207"/>
      <c r="AV13" s="2207"/>
      <c r="AW13" s="2207"/>
      <c r="AX13" s="2207"/>
      <c r="AY13" s="2207"/>
      <c r="AZ13" s="2207"/>
      <c r="BA13" s="2207"/>
      <c r="BB13" s="2207"/>
      <c r="BC13" s="2207"/>
      <c r="BD13" s="2207"/>
      <c r="BE13" s="2207"/>
      <c r="BF13" s="2207"/>
      <c r="BG13" s="2207"/>
      <c r="BH13" s="2207"/>
      <c r="BI13" s="2207"/>
      <c r="BJ13" s="2207"/>
      <c r="BK13" s="2207"/>
      <c r="BL13" s="2207"/>
      <c r="BM13" s="2207"/>
      <c r="BN13" s="2207"/>
      <c r="BO13" s="2207"/>
      <c r="BP13" s="2207"/>
      <c r="BQ13" s="2207"/>
      <c r="BR13" s="2207"/>
      <c r="BS13" s="2207"/>
      <c r="BT13" s="2207"/>
      <c r="BU13" s="2207"/>
      <c r="BV13" s="2207"/>
      <c r="BW13" s="2207"/>
      <c r="BX13" s="2207"/>
      <c r="BY13" s="2207"/>
      <c r="BZ13" s="2207"/>
      <c r="CA13" s="2207"/>
      <c r="CB13" s="2207"/>
      <c r="CC13" s="2207"/>
      <c r="CD13" s="2207"/>
      <c r="CE13" s="2207"/>
      <c r="CF13" s="2207"/>
      <c r="CG13" s="2207"/>
      <c r="CH13" s="2207"/>
      <c r="CI13" s="2207"/>
      <c r="CJ13" s="2207"/>
      <c r="CK13" s="2207"/>
      <c r="CL13" s="2207"/>
      <c r="CM13" s="2207"/>
      <c r="CN13" s="2207"/>
      <c r="CO13" s="2207"/>
      <c r="CP13" s="2208"/>
      <c r="CQ13" s="316"/>
      <c r="CR13" s="429"/>
      <c r="CS13" s="429"/>
      <c r="CT13" s="429"/>
      <c r="CU13" s="429"/>
      <c r="CV13" s="429" t="s">
        <v>159</v>
      </c>
      <c r="CW13" s="429" t="s">
        <v>160</v>
      </c>
      <c r="CX13" s="429" t="s">
        <v>161</v>
      </c>
      <c r="CY13" s="429"/>
      <c r="CZ13" s="429" t="s">
        <v>162</v>
      </c>
      <c r="DA13" s="429" t="s">
        <v>572</v>
      </c>
      <c r="DB13" s="429"/>
      <c r="DC13" s="429"/>
      <c r="DD13" s="429" t="s">
        <v>163</v>
      </c>
      <c r="DE13" s="436" t="s">
        <v>890</v>
      </c>
      <c r="DF13" s="430"/>
    </row>
    <row r="14" spans="1:115" s="311" customFormat="1" ht="18" customHeight="1">
      <c r="A14" s="314"/>
      <c r="B14" s="2182" t="s">
        <v>1146</v>
      </c>
      <c r="C14" s="2183"/>
      <c r="D14" s="2183"/>
      <c r="E14" s="2184"/>
      <c r="F14" s="1065" t="s">
        <v>74</v>
      </c>
      <c r="G14" s="2311" t="str">
        <f>IF(入力シート!K151="","",LEFT(入力シート!K151,3)&amp;"-"&amp;RIGHT(入力シート!K151,4))</f>
        <v/>
      </c>
      <c r="H14" s="2311"/>
      <c r="I14" s="2311"/>
      <c r="J14" s="2192" t="s">
        <v>457</v>
      </c>
      <c r="K14" s="2192"/>
      <c r="L14" s="2191" t="str">
        <f>IF(入力シート!K152="","",入力シート!K152)</f>
        <v/>
      </c>
      <c r="M14" s="2191"/>
      <c r="N14" s="2192" t="s">
        <v>458</v>
      </c>
      <c r="O14" s="2192"/>
      <c r="P14" s="2315" t="str">
        <f>IF(入力シート!K153="","",入力シート!K153)</f>
        <v/>
      </c>
      <c r="Q14" s="2315"/>
      <c r="R14" s="2315"/>
      <c r="S14" s="2315"/>
      <c r="T14" s="2315"/>
      <c r="U14" s="2315"/>
      <c r="V14" s="2315"/>
      <c r="W14" s="2315"/>
      <c r="X14" s="2315"/>
      <c r="Y14" s="2315"/>
      <c r="Z14" s="2315"/>
      <c r="AA14" s="2315"/>
      <c r="AB14" s="2315"/>
      <c r="AC14" s="2315"/>
      <c r="AD14" s="2315"/>
      <c r="AE14" s="2315"/>
      <c r="AF14" s="2315"/>
      <c r="AG14" s="2315"/>
      <c r="AH14" s="2315"/>
      <c r="AI14" s="2315"/>
      <c r="AJ14" s="310"/>
      <c r="AK14" s="2178"/>
      <c r="AL14" s="2179"/>
      <c r="AM14" s="2199"/>
      <c r="AN14" s="2199"/>
      <c r="AO14" s="2199"/>
      <c r="AP14" s="2199"/>
      <c r="AQ14" s="2199"/>
      <c r="AR14" s="2200"/>
      <c r="AS14" s="2206"/>
      <c r="AT14" s="2207"/>
      <c r="AU14" s="2207"/>
      <c r="AV14" s="2207"/>
      <c r="AW14" s="2207"/>
      <c r="AX14" s="2207"/>
      <c r="AY14" s="2207"/>
      <c r="AZ14" s="2207"/>
      <c r="BA14" s="2207"/>
      <c r="BB14" s="2207"/>
      <c r="BC14" s="2207"/>
      <c r="BD14" s="2207"/>
      <c r="BE14" s="2207"/>
      <c r="BF14" s="2207"/>
      <c r="BG14" s="2207"/>
      <c r="BH14" s="2207"/>
      <c r="BI14" s="2207"/>
      <c r="BJ14" s="2207"/>
      <c r="BK14" s="2207"/>
      <c r="BL14" s="2207"/>
      <c r="BM14" s="2207"/>
      <c r="BN14" s="2207"/>
      <c r="BO14" s="2207"/>
      <c r="BP14" s="2207"/>
      <c r="BQ14" s="2207"/>
      <c r="BR14" s="2207"/>
      <c r="BS14" s="2207"/>
      <c r="BT14" s="2207"/>
      <c r="BU14" s="2207"/>
      <c r="BV14" s="2207"/>
      <c r="BW14" s="2207"/>
      <c r="BX14" s="2207"/>
      <c r="BY14" s="2207"/>
      <c r="BZ14" s="2207"/>
      <c r="CA14" s="2207"/>
      <c r="CB14" s="2207"/>
      <c r="CC14" s="2207"/>
      <c r="CD14" s="2207"/>
      <c r="CE14" s="2207"/>
      <c r="CF14" s="2207"/>
      <c r="CG14" s="2207"/>
      <c r="CH14" s="2207"/>
      <c r="CI14" s="2207"/>
      <c r="CJ14" s="2207"/>
      <c r="CK14" s="2207"/>
      <c r="CL14" s="2207"/>
      <c r="CM14" s="2207"/>
      <c r="CN14" s="2207"/>
      <c r="CO14" s="2207"/>
      <c r="CP14" s="2208"/>
      <c r="CQ14" s="316"/>
      <c r="CR14" s="429"/>
      <c r="CS14" s="429"/>
      <c r="CT14" s="429"/>
      <c r="CU14" s="429"/>
      <c r="CV14" s="429"/>
      <c r="CW14" s="429" t="s">
        <v>865</v>
      </c>
      <c r="CX14" s="429" t="s">
        <v>164</v>
      </c>
      <c r="CY14" s="429"/>
      <c r="CZ14" s="429" t="s">
        <v>165</v>
      </c>
      <c r="DA14" s="429" t="s">
        <v>563</v>
      </c>
      <c r="DB14" s="429"/>
      <c r="DC14" s="429"/>
      <c r="DD14" s="429" t="s">
        <v>166</v>
      </c>
      <c r="DE14" s="436"/>
      <c r="DF14" s="434"/>
    </row>
    <row r="15" spans="1:115" s="311" customFormat="1" ht="18" customHeight="1">
      <c r="A15" s="314"/>
      <c r="B15" s="2185"/>
      <c r="C15" s="2186"/>
      <c r="D15" s="2186"/>
      <c r="E15" s="2187"/>
      <c r="F15" s="2305" t="str">
        <f>IF(入力シート!K154="","",入力シート!K154)</f>
        <v/>
      </c>
      <c r="G15" s="2306"/>
      <c r="H15" s="2306"/>
      <c r="I15" s="2306"/>
      <c r="J15" s="2306"/>
      <c r="K15" s="2306"/>
      <c r="L15" s="2306"/>
      <c r="M15" s="2306"/>
      <c r="N15" s="2306"/>
      <c r="O15" s="2306"/>
      <c r="P15" s="2306"/>
      <c r="Q15" s="2306"/>
      <c r="R15" s="2306"/>
      <c r="S15" s="2306"/>
      <c r="T15" s="2306"/>
      <c r="U15" s="2306"/>
      <c r="V15" s="2306"/>
      <c r="W15" s="2306"/>
      <c r="X15" s="2306"/>
      <c r="Y15" s="2306"/>
      <c r="Z15" s="2306"/>
      <c r="AA15" s="2306"/>
      <c r="AB15" s="2306"/>
      <c r="AC15" s="2306"/>
      <c r="AD15" s="2306"/>
      <c r="AE15" s="2306"/>
      <c r="AF15" s="2306"/>
      <c r="AG15" s="2306"/>
      <c r="AH15" s="2306"/>
      <c r="AI15" s="2307"/>
      <c r="AJ15" s="310"/>
      <c r="AK15" s="2178"/>
      <c r="AL15" s="2179"/>
      <c r="AM15" s="2199"/>
      <c r="AN15" s="2199"/>
      <c r="AO15" s="2199"/>
      <c r="AP15" s="2199"/>
      <c r="AQ15" s="2199"/>
      <c r="AR15" s="2200"/>
      <c r="AS15" s="2206"/>
      <c r="AT15" s="2207"/>
      <c r="AU15" s="2207"/>
      <c r="AV15" s="2207"/>
      <c r="AW15" s="2207"/>
      <c r="AX15" s="2207"/>
      <c r="AY15" s="2207"/>
      <c r="AZ15" s="2207"/>
      <c r="BA15" s="2207"/>
      <c r="BB15" s="2207"/>
      <c r="BC15" s="2207"/>
      <c r="BD15" s="2207"/>
      <c r="BE15" s="2207"/>
      <c r="BF15" s="2207"/>
      <c r="BG15" s="2207"/>
      <c r="BH15" s="2207"/>
      <c r="BI15" s="2207"/>
      <c r="BJ15" s="2207"/>
      <c r="BK15" s="2207"/>
      <c r="BL15" s="2207"/>
      <c r="BM15" s="2207"/>
      <c r="BN15" s="2207"/>
      <c r="BO15" s="2207"/>
      <c r="BP15" s="2207"/>
      <c r="BQ15" s="2207"/>
      <c r="BR15" s="2207"/>
      <c r="BS15" s="2207"/>
      <c r="BT15" s="2207"/>
      <c r="BU15" s="2207"/>
      <c r="BV15" s="2207"/>
      <c r="BW15" s="2207"/>
      <c r="BX15" s="2207"/>
      <c r="BY15" s="2207"/>
      <c r="BZ15" s="2207"/>
      <c r="CA15" s="2207"/>
      <c r="CB15" s="2207"/>
      <c r="CC15" s="2207"/>
      <c r="CD15" s="2207"/>
      <c r="CE15" s="2207"/>
      <c r="CF15" s="2207"/>
      <c r="CG15" s="2207"/>
      <c r="CH15" s="2207"/>
      <c r="CI15" s="2207"/>
      <c r="CJ15" s="2207"/>
      <c r="CK15" s="2207"/>
      <c r="CL15" s="2207"/>
      <c r="CM15" s="2207"/>
      <c r="CN15" s="2207"/>
      <c r="CO15" s="2207"/>
      <c r="CP15" s="2208"/>
      <c r="CQ15" s="316"/>
      <c r="CR15" s="429"/>
      <c r="CS15" s="429"/>
      <c r="CT15" s="429"/>
      <c r="CU15" s="429"/>
      <c r="CV15" s="429"/>
      <c r="CW15" s="429" t="s">
        <v>167</v>
      </c>
      <c r="CX15" s="429"/>
      <c r="CY15" s="429"/>
      <c r="CZ15" s="429" t="s">
        <v>508</v>
      </c>
      <c r="DA15" s="429" t="s">
        <v>506</v>
      </c>
      <c r="DB15" s="429"/>
      <c r="DC15" s="429"/>
      <c r="DD15" s="429" t="s">
        <v>168</v>
      </c>
      <c r="DE15" s="433" t="s">
        <v>869</v>
      </c>
      <c r="DF15" s="434"/>
    </row>
    <row r="16" spans="1:115" s="311" customFormat="1" ht="18" customHeight="1">
      <c r="A16" s="314"/>
      <c r="B16" s="2194" t="s">
        <v>118</v>
      </c>
      <c r="C16" s="2195"/>
      <c r="D16" s="2195"/>
      <c r="E16" s="2196"/>
      <c r="F16" s="2191" t="str">
        <f>IF(入力シート!K145="","",入力シート!K145)</f>
        <v/>
      </c>
      <c r="G16" s="2191"/>
      <c r="H16" s="2191"/>
      <c r="I16" s="2191"/>
      <c r="J16" s="2191"/>
      <c r="K16" s="2194" t="s">
        <v>510</v>
      </c>
      <c r="L16" s="2195"/>
      <c r="M16" s="2195"/>
      <c r="N16" s="2196"/>
      <c r="O16" s="2303" t="str">
        <f>IF(入力シート!K146="","",入力シート!K146)</f>
        <v/>
      </c>
      <c r="P16" s="2304"/>
      <c r="Q16" s="2304"/>
      <c r="R16" s="2304"/>
      <c r="S16" s="1084" t="s">
        <v>1427</v>
      </c>
      <c r="T16" s="2221" t="s">
        <v>1148</v>
      </c>
      <c r="U16" s="2221"/>
      <c r="V16" s="2221"/>
      <c r="W16" s="2221"/>
      <c r="X16" s="2218" t="str">
        <f>IF(入力シート!K159="","",入力シート!K159)</f>
        <v/>
      </c>
      <c r="Y16" s="2219"/>
      <c r="Z16" s="2219"/>
      <c r="AA16" s="2220"/>
      <c r="AB16" s="2221" t="s">
        <v>187</v>
      </c>
      <c r="AC16" s="2221"/>
      <c r="AD16" s="2221"/>
      <c r="AE16" s="2221"/>
      <c r="AF16" s="2222" t="str">
        <f>IFERROR(IF(入力シート!K161="なし","－",IF(入力シート!K163="","",入力シート!K163*100)),"")</f>
        <v/>
      </c>
      <c r="AG16" s="2223"/>
      <c r="AH16" s="2223"/>
      <c r="AI16" s="1086" t="s">
        <v>1457</v>
      </c>
      <c r="AJ16" s="310"/>
      <c r="AK16" s="2178"/>
      <c r="AL16" s="2179"/>
      <c r="AM16" s="2199"/>
      <c r="AN16" s="2199"/>
      <c r="AO16" s="2199"/>
      <c r="AP16" s="2199"/>
      <c r="AQ16" s="2199"/>
      <c r="AR16" s="2200"/>
      <c r="AS16" s="2206"/>
      <c r="AT16" s="2207"/>
      <c r="AU16" s="2207"/>
      <c r="AV16" s="2207"/>
      <c r="AW16" s="2207"/>
      <c r="AX16" s="2207"/>
      <c r="AY16" s="2207"/>
      <c r="AZ16" s="2207"/>
      <c r="BA16" s="2207"/>
      <c r="BB16" s="2207"/>
      <c r="BC16" s="2207"/>
      <c r="BD16" s="2207"/>
      <c r="BE16" s="2207"/>
      <c r="BF16" s="2207"/>
      <c r="BG16" s="2207"/>
      <c r="BH16" s="2207"/>
      <c r="BI16" s="2207"/>
      <c r="BJ16" s="2207"/>
      <c r="BK16" s="2207"/>
      <c r="BL16" s="2207"/>
      <c r="BM16" s="2207"/>
      <c r="BN16" s="2207"/>
      <c r="BO16" s="2207"/>
      <c r="BP16" s="2207"/>
      <c r="BQ16" s="2207"/>
      <c r="BR16" s="2207"/>
      <c r="BS16" s="2207"/>
      <c r="BT16" s="2207"/>
      <c r="BU16" s="2207"/>
      <c r="BV16" s="2207"/>
      <c r="BW16" s="2207"/>
      <c r="BX16" s="2207"/>
      <c r="BY16" s="2207"/>
      <c r="BZ16" s="2207"/>
      <c r="CA16" s="2207"/>
      <c r="CB16" s="2207"/>
      <c r="CC16" s="2207"/>
      <c r="CD16" s="2207"/>
      <c r="CE16" s="2207"/>
      <c r="CF16" s="2207"/>
      <c r="CG16" s="2207"/>
      <c r="CH16" s="2207"/>
      <c r="CI16" s="2207"/>
      <c r="CJ16" s="2207"/>
      <c r="CK16" s="2207"/>
      <c r="CL16" s="2207"/>
      <c r="CM16" s="2207"/>
      <c r="CN16" s="2207"/>
      <c r="CO16" s="2207"/>
      <c r="CP16" s="2208"/>
      <c r="CQ16" s="316"/>
      <c r="CR16" s="429"/>
      <c r="CS16" s="429"/>
      <c r="CT16" s="429"/>
      <c r="CU16" s="429"/>
      <c r="CV16" s="429"/>
      <c r="CW16" s="429" t="s">
        <v>173</v>
      </c>
      <c r="CX16" s="429"/>
      <c r="CY16" s="429"/>
      <c r="CZ16" s="429" t="s">
        <v>171</v>
      </c>
      <c r="DA16" s="429"/>
      <c r="DB16" s="429"/>
      <c r="DC16" s="429"/>
      <c r="DD16" s="587" t="s">
        <v>509</v>
      </c>
      <c r="DE16" s="429" t="s">
        <v>871</v>
      </c>
      <c r="DF16" s="434"/>
    </row>
    <row r="17" spans="1:110" s="311" customFormat="1" ht="18" customHeight="1">
      <c r="A17" s="314"/>
      <c r="B17" s="2192" t="s">
        <v>125</v>
      </c>
      <c r="C17" s="2192"/>
      <c r="D17" s="2192"/>
      <c r="E17" s="2192"/>
      <c r="F17" s="2191" t="str">
        <f>IF(入力シート!K140="","",入力シート!K140)</f>
        <v/>
      </c>
      <c r="G17" s="2191"/>
      <c r="H17" s="2191"/>
      <c r="I17" s="2191"/>
      <c r="J17" s="2191"/>
      <c r="K17" s="2194" t="s">
        <v>172</v>
      </c>
      <c r="L17" s="2195"/>
      <c r="M17" s="2195"/>
      <c r="N17" s="2196"/>
      <c r="O17" s="2248" t="str">
        <f>IF(入力シート!K147="","",入力シート!K147)</f>
        <v/>
      </c>
      <c r="P17" s="2249"/>
      <c r="Q17" s="2249"/>
      <c r="R17" s="2249"/>
      <c r="S17" s="1084" t="s">
        <v>1427</v>
      </c>
      <c r="T17" s="2221" t="s">
        <v>186</v>
      </c>
      <c r="U17" s="2221"/>
      <c r="V17" s="2221"/>
      <c r="W17" s="2221"/>
      <c r="X17" s="2212" t="str">
        <f>IF($X$16="なし","－",IF(入力シート!$K160="","",入力シート!$K160))</f>
        <v/>
      </c>
      <c r="Y17" s="2213"/>
      <c r="Z17" s="2213"/>
      <c r="AA17" s="2214"/>
      <c r="AB17" s="2221" t="s">
        <v>1168</v>
      </c>
      <c r="AC17" s="2221"/>
      <c r="AD17" s="2221"/>
      <c r="AE17" s="2221"/>
      <c r="AF17" s="2218" t="str">
        <f>IF(入力シート!K144="","",入力シート!K144)</f>
        <v/>
      </c>
      <c r="AG17" s="2219"/>
      <c r="AH17" s="2219"/>
      <c r="AI17" s="1087" t="s">
        <v>179</v>
      </c>
      <c r="AJ17" s="310"/>
      <c r="AK17" s="2178"/>
      <c r="AL17" s="2179"/>
      <c r="AM17" s="2199"/>
      <c r="AN17" s="2199"/>
      <c r="AO17" s="2199"/>
      <c r="AP17" s="2199"/>
      <c r="AQ17" s="2199"/>
      <c r="AR17" s="2200"/>
      <c r="AS17" s="2206"/>
      <c r="AT17" s="2207"/>
      <c r="AU17" s="2207"/>
      <c r="AV17" s="2207"/>
      <c r="AW17" s="2207"/>
      <c r="AX17" s="2207"/>
      <c r="AY17" s="2207"/>
      <c r="AZ17" s="2207"/>
      <c r="BA17" s="2207"/>
      <c r="BB17" s="2207"/>
      <c r="BC17" s="2207"/>
      <c r="BD17" s="2207"/>
      <c r="BE17" s="2207"/>
      <c r="BF17" s="2207"/>
      <c r="BG17" s="2207"/>
      <c r="BH17" s="2207"/>
      <c r="BI17" s="2207"/>
      <c r="BJ17" s="2207"/>
      <c r="BK17" s="2207"/>
      <c r="BL17" s="2207"/>
      <c r="BM17" s="2207"/>
      <c r="BN17" s="2207"/>
      <c r="BO17" s="2207"/>
      <c r="BP17" s="2207"/>
      <c r="BQ17" s="2207"/>
      <c r="BR17" s="2207"/>
      <c r="BS17" s="2207"/>
      <c r="BT17" s="2207"/>
      <c r="BU17" s="2207"/>
      <c r="BV17" s="2207"/>
      <c r="BW17" s="2207"/>
      <c r="BX17" s="2207"/>
      <c r="BY17" s="2207"/>
      <c r="BZ17" s="2207"/>
      <c r="CA17" s="2207"/>
      <c r="CB17" s="2207"/>
      <c r="CC17" s="2207"/>
      <c r="CD17" s="2207"/>
      <c r="CE17" s="2207"/>
      <c r="CF17" s="2207"/>
      <c r="CG17" s="2207"/>
      <c r="CH17" s="2207"/>
      <c r="CI17" s="2207"/>
      <c r="CJ17" s="2207"/>
      <c r="CK17" s="2207"/>
      <c r="CL17" s="2207"/>
      <c r="CM17" s="2207"/>
      <c r="CN17" s="2207"/>
      <c r="CO17" s="2207"/>
      <c r="CP17" s="2208"/>
      <c r="CQ17" s="316"/>
      <c r="CR17" s="429"/>
      <c r="CS17" s="429"/>
      <c r="CT17" s="429"/>
      <c r="CU17" s="429"/>
      <c r="CV17" s="429"/>
      <c r="CW17" s="429" t="s">
        <v>178</v>
      </c>
      <c r="CX17" s="429"/>
      <c r="CY17" s="429"/>
      <c r="CZ17" s="429" t="s">
        <v>174</v>
      </c>
      <c r="DA17" s="429"/>
      <c r="DB17" s="429"/>
      <c r="DC17" s="429"/>
      <c r="DD17" s="587" t="s">
        <v>185</v>
      </c>
      <c r="DE17" s="429" t="s">
        <v>873</v>
      </c>
      <c r="DF17" s="430"/>
    </row>
    <row r="18" spans="1:110" s="311" customFormat="1" ht="18" customHeight="1">
      <c r="A18" s="314"/>
      <c r="B18" s="2226" t="s">
        <v>170</v>
      </c>
      <c r="C18" s="2227"/>
      <c r="D18" s="2227"/>
      <c r="E18" s="2228"/>
      <c r="F18" s="2191" t="str">
        <f>IF(入力シート!K141="","",入力シート!K141)</f>
        <v/>
      </c>
      <c r="G18" s="2191"/>
      <c r="H18" s="2191"/>
      <c r="I18" s="2191"/>
      <c r="J18" s="2217"/>
      <c r="K18" s="1073" t="s">
        <v>175</v>
      </c>
      <c r="L18" s="1051" t="str">
        <f>IF(入力シート!K149="","",入力シート!K149)</f>
        <v/>
      </c>
      <c r="M18" s="1085" t="s">
        <v>176</v>
      </c>
      <c r="N18" s="1073" t="s">
        <v>177</v>
      </c>
      <c r="O18" s="1051" t="str">
        <f>IF(入力シート!K148="","",入力シート!K148)</f>
        <v/>
      </c>
      <c r="P18" s="1085" t="s">
        <v>176</v>
      </c>
      <c r="Q18" s="1073" t="s">
        <v>1428</v>
      </c>
      <c r="R18" s="1051" t="str">
        <f>IF(入力シート!K150="","",入力シート!K150)</f>
        <v/>
      </c>
      <c r="S18" s="1085" t="s">
        <v>176</v>
      </c>
      <c r="T18" s="2221"/>
      <c r="U18" s="2221"/>
      <c r="V18" s="2221"/>
      <c r="W18" s="2221"/>
      <c r="X18" s="2212" t="str">
        <f>IF($X$16="あり",IF(入力シート!K161="","－",入力シート!K161),IF($X$16="なし","－",""))</f>
        <v/>
      </c>
      <c r="Y18" s="2213"/>
      <c r="Z18" s="2213"/>
      <c r="AA18" s="2214"/>
      <c r="AB18" s="1057"/>
      <c r="AC18" s="1057"/>
      <c r="AD18" s="1057"/>
      <c r="AE18" s="1057"/>
      <c r="AF18" s="1057"/>
      <c r="AG18" s="1057"/>
      <c r="AH18" s="1057"/>
      <c r="AI18" s="1057"/>
      <c r="AJ18" s="621"/>
      <c r="AK18" s="2180"/>
      <c r="AL18" s="2181"/>
      <c r="AM18" s="2201"/>
      <c r="AN18" s="2201"/>
      <c r="AO18" s="2201"/>
      <c r="AP18" s="2201"/>
      <c r="AQ18" s="2201"/>
      <c r="AR18" s="2202"/>
      <c r="AS18" s="2209"/>
      <c r="AT18" s="2210"/>
      <c r="AU18" s="2210"/>
      <c r="AV18" s="2210"/>
      <c r="AW18" s="2210"/>
      <c r="AX18" s="2210"/>
      <c r="AY18" s="2210"/>
      <c r="AZ18" s="2210"/>
      <c r="BA18" s="2210"/>
      <c r="BB18" s="2210"/>
      <c r="BC18" s="2210"/>
      <c r="BD18" s="2210"/>
      <c r="BE18" s="2210"/>
      <c r="BF18" s="2210"/>
      <c r="BG18" s="2210"/>
      <c r="BH18" s="2210"/>
      <c r="BI18" s="2210"/>
      <c r="BJ18" s="2210"/>
      <c r="BK18" s="2210"/>
      <c r="BL18" s="2210"/>
      <c r="BM18" s="2210"/>
      <c r="BN18" s="2210"/>
      <c r="BO18" s="2210"/>
      <c r="BP18" s="2210"/>
      <c r="BQ18" s="2210"/>
      <c r="BR18" s="2210"/>
      <c r="BS18" s="2210"/>
      <c r="BT18" s="2210"/>
      <c r="BU18" s="2210"/>
      <c r="BV18" s="2210"/>
      <c r="BW18" s="2210"/>
      <c r="BX18" s="2210"/>
      <c r="BY18" s="2210"/>
      <c r="BZ18" s="2210"/>
      <c r="CA18" s="2210"/>
      <c r="CB18" s="2210"/>
      <c r="CC18" s="2210"/>
      <c r="CD18" s="2210"/>
      <c r="CE18" s="2210"/>
      <c r="CF18" s="2210"/>
      <c r="CG18" s="2210"/>
      <c r="CH18" s="2210"/>
      <c r="CI18" s="2210"/>
      <c r="CJ18" s="2210"/>
      <c r="CK18" s="2210"/>
      <c r="CL18" s="2210"/>
      <c r="CM18" s="2210"/>
      <c r="CN18" s="2210"/>
      <c r="CO18" s="2210"/>
      <c r="CP18" s="2211"/>
      <c r="CQ18" s="316"/>
      <c r="CR18" s="429"/>
      <c r="CS18" s="429"/>
      <c r="CT18" s="429"/>
      <c r="CU18" s="429"/>
      <c r="CV18" s="429"/>
      <c r="CW18" s="429" t="s">
        <v>184</v>
      </c>
      <c r="CX18" s="429"/>
      <c r="CY18" s="429"/>
      <c r="CZ18" s="429" t="s">
        <v>511</v>
      </c>
      <c r="DA18" s="429"/>
      <c r="DB18" s="429"/>
      <c r="DC18" s="429"/>
      <c r="DD18" s="587" t="s">
        <v>189</v>
      </c>
      <c r="DE18" s="588" t="s">
        <v>874</v>
      </c>
      <c r="DF18" s="430"/>
    </row>
    <row r="19" spans="1:110" s="311" customFormat="1" ht="18" customHeight="1">
      <c r="A19" s="314"/>
      <c r="B19" s="2229"/>
      <c r="C19" s="2230"/>
      <c r="D19" s="2230"/>
      <c r="E19" s="2231"/>
      <c r="F19" s="2308" t="str">
        <f>IF(入力シート!K142="","",入力シート!K142)</f>
        <v/>
      </c>
      <c r="G19" s="2308"/>
      <c r="H19" s="2308"/>
      <c r="I19" s="2308"/>
      <c r="J19" s="2309"/>
      <c r="K19" s="2192" t="s">
        <v>1147</v>
      </c>
      <c r="L19" s="2192"/>
      <c r="M19" s="2192"/>
      <c r="N19" s="2192"/>
      <c r="O19" s="2310" t="str">
        <f>IF(入力シート!K143="","",入力シート!K143)</f>
        <v/>
      </c>
      <c r="P19" s="2310"/>
      <c r="Q19" s="2310"/>
      <c r="R19" s="2310"/>
      <c r="S19" s="2310"/>
      <c r="T19" s="2221"/>
      <c r="U19" s="2221"/>
      <c r="V19" s="2221"/>
      <c r="W19" s="2221"/>
      <c r="X19" s="2212" t="str">
        <f>IF($X$16="あり",IF(入力シート!K162="","－",入力シート!K162),IF($X$16="なし","－",""))</f>
        <v/>
      </c>
      <c r="Y19" s="2213"/>
      <c r="Z19" s="2213"/>
      <c r="AA19" s="2214"/>
      <c r="AB19" s="1057"/>
      <c r="AC19" s="1057"/>
      <c r="AD19" s="1057"/>
      <c r="AE19" s="1057"/>
      <c r="AF19" s="1057"/>
      <c r="AG19" s="1057"/>
      <c r="AH19" s="1057"/>
      <c r="AI19" s="1057"/>
      <c r="AJ19" s="621"/>
      <c r="AK19" s="2312" t="s">
        <v>838</v>
      </c>
      <c r="AL19" s="2312"/>
      <c r="AM19" s="2312"/>
      <c r="AN19" s="2312"/>
      <c r="AO19" s="2312"/>
      <c r="AP19" s="2312"/>
      <c r="AQ19" s="2312"/>
      <c r="AR19" s="2312"/>
      <c r="AS19" s="2312"/>
      <c r="AT19" s="2312"/>
      <c r="AU19" s="2312"/>
      <c r="AV19" s="2312"/>
      <c r="AW19" s="2312"/>
      <c r="AX19" s="2312"/>
      <c r="AY19" s="2312"/>
      <c r="AZ19" s="2312"/>
      <c r="BA19" s="2312"/>
      <c r="BB19" s="2312"/>
      <c r="BC19" s="2312"/>
      <c r="BD19" s="2312"/>
      <c r="BE19" s="2312"/>
      <c r="BF19" s="2312"/>
      <c r="BG19" s="2312"/>
      <c r="BH19" s="2312"/>
      <c r="BI19" s="2312"/>
      <c r="BJ19" s="2312"/>
      <c r="BK19" s="2312"/>
      <c r="BL19" s="2312"/>
      <c r="BM19" s="2312"/>
      <c r="BN19" s="2312"/>
      <c r="BO19" s="2312"/>
      <c r="BP19" s="2312"/>
      <c r="BQ19" s="2312"/>
      <c r="BR19" s="2312"/>
      <c r="BS19" s="2312"/>
      <c r="BT19" s="2312"/>
      <c r="BU19" s="2312"/>
      <c r="BV19" s="2312"/>
      <c r="BW19" s="2312"/>
      <c r="BX19" s="2312"/>
      <c r="BY19" s="2312"/>
      <c r="BZ19" s="2312"/>
      <c r="CA19" s="2312"/>
      <c r="CB19" s="2312"/>
      <c r="CC19" s="2312"/>
      <c r="CD19" s="2312"/>
      <c r="CE19" s="2312"/>
      <c r="CF19" s="2312"/>
      <c r="CG19" s="2312"/>
      <c r="CH19" s="2312"/>
      <c r="CI19" s="2312"/>
      <c r="CJ19" s="2312"/>
      <c r="CK19" s="2312"/>
      <c r="CL19" s="2312"/>
      <c r="CM19" s="2312"/>
      <c r="CN19" s="2312"/>
      <c r="CO19" s="2312"/>
      <c r="CP19" s="2313"/>
      <c r="CQ19" s="316"/>
      <c r="CR19" s="429"/>
      <c r="CS19" s="429"/>
      <c r="CT19" s="429"/>
      <c r="CU19" s="429"/>
      <c r="CV19" s="429"/>
      <c r="CW19" s="429"/>
      <c r="CX19" s="429"/>
      <c r="CY19" s="429"/>
      <c r="CZ19" s="429"/>
      <c r="DA19" s="429"/>
      <c r="DB19" s="429"/>
      <c r="DC19" s="429"/>
      <c r="DD19" s="587"/>
      <c r="DE19" s="436"/>
      <c r="DF19" s="430"/>
    </row>
    <row r="20" spans="1:110" s="311" customFormat="1" ht="18" customHeight="1">
      <c r="A20" s="314"/>
      <c r="B20" s="2194" t="s">
        <v>1434</v>
      </c>
      <c r="C20" s="2195"/>
      <c r="D20" s="2195"/>
      <c r="E20" s="2196"/>
      <c r="F20" s="2191" t="str">
        <f>IF(入力シート!K155="","",入力シート!K155)</f>
        <v/>
      </c>
      <c r="G20" s="2191"/>
      <c r="H20" s="2191"/>
      <c r="I20" s="2191"/>
      <c r="J20" s="2191"/>
      <c r="K20" s="2194" t="s">
        <v>1455</v>
      </c>
      <c r="L20" s="2195"/>
      <c r="M20" s="2195"/>
      <c r="N20" s="2196"/>
      <c r="O20" s="2250" t="str">
        <f>IF(OR(F20="なし",COUNTIF(F20,"*取得済")=1),"－",IF(入力シート!K156="","",入力シート!K156))</f>
        <v/>
      </c>
      <c r="P20" s="2250"/>
      <c r="Q20" s="2250"/>
      <c r="R20" s="2250"/>
      <c r="S20" s="2250"/>
      <c r="T20" s="2194" t="s">
        <v>1433</v>
      </c>
      <c r="U20" s="2195"/>
      <c r="V20" s="2195"/>
      <c r="W20" s="2196"/>
      <c r="X20" s="2218" t="str">
        <f>IF(入力シート!K157="","",入力シート!K157)</f>
        <v/>
      </c>
      <c r="Y20" s="2219"/>
      <c r="Z20" s="2219"/>
      <c r="AA20" s="2220"/>
      <c r="AB20" s="2194" t="s">
        <v>1456</v>
      </c>
      <c r="AC20" s="2195"/>
      <c r="AD20" s="2195"/>
      <c r="AE20" s="2196"/>
      <c r="AF20" s="2218" t="str">
        <f>IF(X20="なし","－",IF(入力シート!K158="","",入力シート!K158))</f>
        <v/>
      </c>
      <c r="AG20" s="2219"/>
      <c r="AH20" s="2219"/>
      <c r="AI20" s="2220"/>
      <c r="AJ20" s="621"/>
      <c r="AK20" s="2194" t="s">
        <v>180</v>
      </c>
      <c r="AL20" s="2195"/>
      <c r="AM20" s="2195"/>
      <c r="AN20" s="2195"/>
      <c r="AO20" s="2195"/>
      <c r="AP20" s="2195"/>
      <c r="AQ20" s="2195"/>
      <c r="AR20" s="2196"/>
      <c r="AS20" s="1064" t="s">
        <v>891</v>
      </c>
      <c r="AT20" s="2195" t="s">
        <v>892</v>
      </c>
      <c r="AU20" s="2195"/>
      <c r="AV20" s="2195"/>
      <c r="AW20" s="2195"/>
      <c r="AX20" s="2195"/>
      <c r="AY20" s="2195"/>
      <c r="AZ20" s="2196"/>
      <c r="BA20" s="2192" t="s">
        <v>154</v>
      </c>
      <c r="BB20" s="2192"/>
      <c r="BC20" s="2192"/>
      <c r="BD20" s="2192"/>
      <c r="BE20" s="2192"/>
      <c r="BF20" s="2192"/>
      <c r="BG20" s="2192"/>
      <c r="BH20" s="2192"/>
      <c r="BI20" s="2192"/>
      <c r="BJ20" s="2192"/>
      <c r="BK20" s="2192" t="s">
        <v>181</v>
      </c>
      <c r="BL20" s="2192"/>
      <c r="BM20" s="2192"/>
      <c r="BN20" s="2192"/>
      <c r="BO20" s="2192"/>
      <c r="BP20" s="2192"/>
      <c r="BQ20" s="2192"/>
      <c r="BR20" s="2192"/>
      <c r="BS20" s="2192"/>
      <c r="BT20" s="2192"/>
      <c r="BU20" s="2192"/>
      <c r="BV20" s="2192"/>
      <c r="BW20" s="2192"/>
      <c r="BX20" s="2192"/>
      <c r="BY20" s="2192"/>
      <c r="BZ20" s="2192"/>
      <c r="CA20" s="2192"/>
      <c r="CB20" s="2192"/>
      <c r="CC20" s="2192"/>
      <c r="CD20" s="2192"/>
      <c r="CE20" s="2192"/>
      <c r="CF20" s="2192"/>
      <c r="CG20" s="2192"/>
      <c r="CH20" s="2192"/>
      <c r="CI20" s="2192"/>
      <c r="CJ20" s="2192"/>
      <c r="CK20" s="2192"/>
      <c r="CL20" s="2192"/>
      <c r="CM20" s="2192" t="s">
        <v>182</v>
      </c>
      <c r="CN20" s="2192"/>
      <c r="CO20" s="2192" t="s">
        <v>183</v>
      </c>
      <c r="CP20" s="2192"/>
      <c r="CQ20" s="316"/>
      <c r="CR20" s="429"/>
      <c r="CS20" s="429"/>
      <c r="CT20" s="429"/>
      <c r="CU20" s="429"/>
      <c r="CV20" s="429"/>
      <c r="CW20" s="429" t="s">
        <v>190</v>
      </c>
      <c r="CX20" s="429"/>
      <c r="CY20" s="429"/>
      <c r="CZ20" s="429"/>
      <c r="DA20" s="429"/>
      <c r="DB20" s="429"/>
      <c r="DC20" s="429"/>
      <c r="DD20" s="587" t="s">
        <v>195</v>
      </c>
      <c r="DE20" s="436"/>
      <c r="DF20" s="430"/>
    </row>
    <row r="21" spans="1:110" s="311" customFormat="1" ht="18" customHeight="1">
      <c r="A21" s="314"/>
      <c r="B21" s="750" t="s">
        <v>839</v>
      </c>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310"/>
      <c r="AK21" s="2323" t="s">
        <v>483</v>
      </c>
      <c r="AL21" s="2324"/>
      <c r="AM21" s="2329" t="s">
        <v>188</v>
      </c>
      <c r="AN21" s="2329"/>
      <c r="AO21" s="2329"/>
      <c r="AP21" s="2329"/>
      <c r="AQ21" s="2329"/>
      <c r="AR21" s="2330"/>
      <c r="AS21" s="1088" t="str">
        <f>IF(入力シート２!J33="","",入力シート２!J33)</f>
        <v/>
      </c>
      <c r="AT21" s="2335" t="str">
        <f>IF(入力シート２!K33="","",入力シート２!K33)</f>
        <v/>
      </c>
      <c r="AU21" s="2336"/>
      <c r="AV21" s="2336"/>
      <c r="AW21" s="2336"/>
      <c r="AX21" s="2336"/>
      <c r="AY21" s="2336"/>
      <c r="AZ21" s="2337"/>
      <c r="BA21" s="2345" t="str">
        <f>IF(入力シート２!R33="","",入力シート２!R33)</f>
        <v/>
      </c>
      <c r="BB21" s="2336"/>
      <c r="BC21" s="2336"/>
      <c r="BD21" s="2336"/>
      <c r="BE21" s="2336"/>
      <c r="BF21" s="2336"/>
      <c r="BG21" s="2336"/>
      <c r="BH21" s="2336"/>
      <c r="BI21" s="2336"/>
      <c r="BJ21" s="2337"/>
      <c r="BK21" s="2345" t="str">
        <f>IF(入力シート２!AB33="","",入力シート２!AB33)</f>
        <v/>
      </c>
      <c r="BL21" s="2336"/>
      <c r="BM21" s="2336"/>
      <c r="BN21" s="2336"/>
      <c r="BO21" s="2336"/>
      <c r="BP21" s="2336"/>
      <c r="BQ21" s="2336"/>
      <c r="BR21" s="2336"/>
      <c r="BS21" s="2336"/>
      <c r="BT21" s="2336"/>
      <c r="BU21" s="2336"/>
      <c r="BV21" s="2336"/>
      <c r="BW21" s="2336"/>
      <c r="BX21" s="2336"/>
      <c r="BY21" s="2336"/>
      <c r="BZ21" s="2336"/>
      <c r="CA21" s="2336"/>
      <c r="CB21" s="2336"/>
      <c r="CC21" s="2336"/>
      <c r="CD21" s="2336"/>
      <c r="CE21" s="2336"/>
      <c r="CF21" s="2336"/>
      <c r="CG21" s="2336"/>
      <c r="CH21" s="2336"/>
      <c r="CI21" s="2336"/>
      <c r="CJ21" s="2336"/>
      <c r="CK21" s="2336"/>
      <c r="CL21" s="2337"/>
      <c r="CM21" s="2346" t="str">
        <f>IF(入力シート２!BD33="","",入力シート２!BD33)</f>
        <v/>
      </c>
      <c r="CN21" s="2346"/>
      <c r="CO21" s="2316" t="str">
        <f>IF(入力シート２!BF33="","",入力シート２!BF33)</f>
        <v/>
      </c>
      <c r="CP21" s="2317"/>
      <c r="CQ21" s="316"/>
      <c r="CR21" s="429"/>
      <c r="CS21" s="429"/>
      <c r="CT21" s="429"/>
      <c r="CU21" s="429"/>
      <c r="CV21" s="429"/>
      <c r="CW21" s="429" t="s">
        <v>194</v>
      </c>
      <c r="CX21" s="429"/>
      <c r="CY21" s="429"/>
      <c r="CZ21" s="429"/>
      <c r="DA21" s="429"/>
      <c r="DB21" s="589"/>
      <c r="DC21" s="429"/>
      <c r="DD21" s="587"/>
      <c r="DE21" s="429" t="s">
        <v>870</v>
      </c>
      <c r="DF21" s="430"/>
    </row>
    <row r="22" spans="1:110" s="311" customFormat="1" ht="18" customHeight="1">
      <c r="A22" s="314"/>
      <c r="B22" s="2235" t="s">
        <v>1149</v>
      </c>
      <c r="C22" s="2235"/>
      <c r="D22" s="2235"/>
      <c r="E22" s="2235"/>
      <c r="F22" s="2235"/>
      <c r="G22" s="2235"/>
      <c r="H22" s="2235"/>
      <c r="I22" s="2235"/>
      <c r="J22" s="2235"/>
      <c r="K22" s="2235"/>
      <c r="L22" s="2235"/>
      <c r="M22" s="2235"/>
      <c r="N22" s="2235"/>
      <c r="O22" s="2318" t="s">
        <v>132</v>
      </c>
      <c r="P22" s="2318"/>
      <c r="Q22" s="2318"/>
      <c r="R22" s="2318"/>
      <c r="S22" s="2318"/>
      <c r="T22" s="2318"/>
      <c r="U22" s="2318"/>
      <c r="V22" s="2318"/>
      <c r="W22" s="2318"/>
      <c r="X22" s="2318"/>
      <c r="Y22" s="2318"/>
      <c r="Z22" s="2318"/>
      <c r="AA22" s="2318"/>
      <c r="AB22" s="2318"/>
      <c r="AC22" s="2318"/>
      <c r="AD22" s="2318"/>
      <c r="AE22" s="2318"/>
      <c r="AF22" s="2318"/>
      <c r="AG22" s="2318"/>
      <c r="AH22" s="2318"/>
      <c r="AI22" s="2318"/>
      <c r="AJ22" s="310"/>
      <c r="AK22" s="2325"/>
      <c r="AL22" s="2326"/>
      <c r="AM22" s="2331"/>
      <c r="AN22" s="2331"/>
      <c r="AO22" s="2331"/>
      <c r="AP22" s="2331"/>
      <c r="AQ22" s="2331"/>
      <c r="AR22" s="2332"/>
      <c r="AS22" s="1089" t="str">
        <f>IF(入力シート２!J34="","",入力シート２!J34)</f>
        <v/>
      </c>
      <c r="AT22" s="2319" t="str">
        <f>IF(入力シート２!K34="","",入力シート２!K34)</f>
        <v/>
      </c>
      <c r="AU22" s="2320"/>
      <c r="AV22" s="2320"/>
      <c r="AW22" s="2320"/>
      <c r="AX22" s="2320"/>
      <c r="AY22" s="2320"/>
      <c r="AZ22" s="2321"/>
      <c r="BA22" s="2322" t="str">
        <f>IF(入力シート２!R34="","",入力シート２!R34)</f>
        <v/>
      </c>
      <c r="BB22" s="2320"/>
      <c r="BC22" s="2320"/>
      <c r="BD22" s="2320"/>
      <c r="BE22" s="2320"/>
      <c r="BF22" s="2320"/>
      <c r="BG22" s="2320"/>
      <c r="BH22" s="2320"/>
      <c r="BI22" s="2320"/>
      <c r="BJ22" s="2321"/>
      <c r="BK22" s="2322" t="str">
        <f>IF(入力シート２!AB34="","",入力シート２!AB34)</f>
        <v/>
      </c>
      <c r="BL22" s="2320"/>
      <c r="BM22" s="2320"/>
      <c r="BN22" s="2320"/>
      <c r="BO22" s="2320"/>
      <c r="BP22" s="2320"/>
      <c r="BQ22" s="2320"/>
      <c r="BR22" s="2320"/>
      <c r="BS22" s="2320"/>
      <c r="BT22" s="2320"/>
      <c r="BU22" s="2320"/>
      <c r="BV22" s="2320"/>
      <c r="BW22" s="2320"/>
      <c r="BX22" s="2320"/>
      <c r="BY22" s="2320"/>
      <c r="BZ22" s="2320"/>
      <c r="CA22" s="2320"/>
      <c r="CB22" s="2320"/>
      <c r="CC22" s="2320"/>
      <c r="CD22" s="2320"/>
      <c r="CE22" s="2320"/>
      <c r="CF22" s="2320"/>
      <c r="CG22" s="2320"/>
      <c r="CH22" s="2320"/>
      <c r="CI22" s="2320"/>
      <c r="CJ22" s="2320"/>
      <c r="CK22" s="2320"/>
      <c r="CL22" s="2321"/>
      <c r="CM22" s="2339" t="str">
        <f>IF(入力シート２!BD34="","",入力シート２!BD34)</f>
        <v/>
      </c>
      <c r="CN22" s="2340"/>
      <c r="CO22" s="2339" t="str">
        <f>IF(入力シート２!BF34="","",入力シート２!BF34)</f>
        <v>　</v>
      </c>
      <c r="CP22" s="2340"/>
      <c r="CQ22" s="316"/>
      <c r="CR22" s="429"/>
      <c r="CS22" s="429"/>
      <c r="CT22" s="429"/>
      <c r="CU22" s="429"/>
      <c r="CV22" s="429"/>
      <c r="CW22" s="429" t="s">
        <v>201</v>
      </c>
      <c r="CX22" s="429"/>
      <c r="CY22" s="429"/>
      <c r="CZ22" s="429"/>
      <c r="DA22" s="429"/>
      <c r="DB22" s="586"/>
      <c r="DC22" s="429"/>
      <c r="DD22" s="587"/>
      <c r="DE22" s="429" t="s">
        <v>191</v>
      </c>
      <c r="DF22" s="430"/>
    </row>
    <row r="23" spans="1:110" s="311" customFormat="1" ht="18" customHeight="1">
      <c r="A23" s="314"/>
      <c r="B23" s="2182" t="s">
        <v>192</v>
      </c>
      <c r="C23" s="2183"/>
      <c r="D23" s="2183"/>
      <c r="E23" s="2183"/>
      <c r="F23" s="2183"/>
      <c r="G23" s="2183"/>
      <c r="H23" s="2183"/>
      <c r="I23" s="2183"/>
      <c r="J23" s="2183"/>
      <c r="K23" s="2183"/>
      <c r="L23" s="2183"/>
      <c r="M23" s="2183"/>
      <c r="N23" s="2184"/>
      <c r="O23" s="2232" t="s">
        <v>193</v>
      </c>
      <c r="P23" s="2233"/>
      <c r="Q23" s="2233"/>
      <c r="R23" s="2233"/>
      <c r="S23" s="2233"/>
      <c r="T23" s="2233"/>
      <c r="U23" s="2233"/>
      <c r="V23" s="2233"/>
      <c r="W23" s="2233"/>
      <c r="X23" s="2233"/>
      <c r="Y23" s="2233"/>
      <c r="Z23" s="2233"/>
      <c r="AA23" s="2233"/>
      <c r="AB23" s="2233"/>
      <c r="AC23" s="2233"/>
      <c r="AD23" s="2233"/>
      <c r="AE23" s="2233"/>
      <c r="AF23" s="2233"/>
      <c r="AG23" s="2233"/>
      <c r="AH23" s="2233"/>
      <c r="AI23" s="2234"/>
      <c r="AJ23" s="310"/>
      <c r="AK23" s="2325"/>
      <c r="AL23" s="2326"/>
      <c r="AM23" s="2331"/>
      <c r="AN23" s="2331"/>
      <c r="AO23" s="2331"/>
      <c r="AP23" s="2331"/>
      <c r="AQ23" s="2331"/>
      <c r="AR23" s="2332"/>
      <c r="AS23" s="1089" t="str">
        <f>IF(入力シート２!J35="","",入力シート２!J35)</f>
        <v/>
      </c>
      <c r="AT23" s="2319" t="str">
        <f>IF(入力シート２!K35="","",入力シート２!K35)</f>
        <v/>
      </c>
      <c r="AU23" s="2320"/>
      <c r="AV23" s="2320"/>
      <c r="AW23" s="2320"/>
      <c r="AX23" s="2320"/>
      <c r="AY23" s="2320"/>
      <c r="AZ23" s="2321"/>
      <c r="BA23" s="2322" t="str">
        <f>IF(入力シート２!R35="","",入力シート２!R35)</f>
        <v/>
      </c>
      <c r="BB23" s="2320"/>
      <c r="BC23" s="2320"/>
      <c r="BD23" s="2320"/>
      <c r="BE23" s="2320"/>
      <c r="BF23" s="2320"/>
      <c r="BG23" s="2320"/>
      <c r="BH23" s="2320"/>
      <c r="BI23" s="2320"/>
      <c r="BJ23" s="2321"/>
      <c r="BK23" s="2322" t="str">
        <f>IF(入力シート２!AB35="","",入力シート２!AB35)</f>
        <v/>
      </c>
      <c r="BL23" s="2320"/>
      <c r="BM23" s="2320"/>
      <c r="BN23" s="2320"/>
      <c r="BO23" s="2320"/>
      <c r="BP23" s="2320"/>
      <c r="BQ23" s="2320"/>
      <c r="BR23" s="2320"/>
      <c r="BS23" s="2320"/>
      <c r="BT23" s="2320"/>
      <c r="BU23" s="2320"/>
      <c r="BV23" s="2320"/>
      <c r="BW23" s="2320"/>
      <c r="BX23" s="2320"/>
      <c r="BY23" s="2320"/>
      <c r="BZ23" s="2320"/>
      <c r="CA23" s="2320"/>
      <c r="CB23" s="2320"/>
      <c r="CC23" s="2320"/>
      <c r="CD23" s="2320"/>
      <c r="CE23" s="2320"/>
      <c r="CF23" s="2320"/>
      <c r="CG23" s="2320"/>
      <c r="CH23" s="2320"/>
      <c r="CI23" s="2320"/>
      <c r="CJ23" s="2320"/>
      <c r="CK23" s="2320"/>
      <c r="CL23" s="2321"/>
      <c r="CM23" s="2339" t="str">
        <f>IF(入力シート２!BD35="","",入力シート２!BD35)</f>
        <v>　</v>
      </c>
      <c r="CN23" s="2340"/>
      <c r="CO23" s="2339" t="str">
        <f>IF(入力シート２!BF35="","",入力シート２!BF35)</f>
        <v>　</v>
      </c>
      <c r="CP23" s="2340"/>
      <c r="CQ23" s="316"/>
      <c r="CR23" s="429"/>
      <c r="CS23" s="429"/>
      <c r="CT23" s="429"/>
      <c r="CU23" s="429"/>
      <c r="CV23" s="429"/>
      <c r="CW23" s="429" t="s">
        <v>204</v>
      </c>
      <c r="CX23" s="429"/>
      <c r="CY23" s="429"/>
      <c r="CZ23" s="429"/>
      <c r="DA23" s="429"/>
      <c r="DB23" s="586"/>
      <c r="DC23" s="429"/>
      <c r="DD23" s="586"/>
      <c r="DE23" s="429" t="s">
        <v>196</v>
      </c>
      <c r="DF23" s="430"/>
    </row>
    <row r="24" spans="1:110" s="311" customFormat="1" ht="18" customHeight="1">
      <c r="A24" s="314"/>
      <c r="B24" s="2245"/>
      <c r="C24" s="2246"/>
      <c r="D24" s="2246"/>
      <c r="E24" s="2246"/>
      <c r="F24" s="2246"/>
      <c r="G24" s="2246"/>
      <c r="H24" s="2246"/>
      <c r="I24" s="2246"/>
      <c r="J24" s="2246"/>
      <c r="K24" s="2246"/>
      <c r="L24" s="2246"/>
      <c r="M24" s="2246"/>
      <c r="N24" s="2247"/>
      <c r="O24" s="2348" t="s">
        <v>197</v>
      </c>
      <c r="P24" s="2348"/>
      <c r="Q24" s="2348"/>
      <c r="R24" s="2348"/>
      <c r="S24" s="2348"/>
      <c r="T24" s="2341" t="s">
        <v>198</v>
      </c>
      <c r="U24" s="2341"/>
      <c r="V24" s="2341"/>
      <c r="W24" s="2341"/>
      <c r="X24" s="2341"/>
      <c r="Y24" s="2182" t="s">
        <v>199</v>
      </c>
      <c r="Z24" s="2183"/>
      <c r="AA24" s="2183"/>
      <c r="AB24" s="2183"/>
      <c r="AC24" s="2184"/>
      <c r="AD24" s="2182" t="s">
        <v>200</v>
      </c>
      <c r="AE24" s="2183"/>
      <c r="AF24" s="2184"/>
      <c r="AG24" s="2221" t="s">
        <v>516</v>
      </c>
      <c r="AH24" s="2221"/>
      <c r="AI24" s="2221"/>
      <c r="AJ24" s="310"/>
      <c r="AK24" s="2325"/>
      <c r="AL24" s="2326"/>
      <c r="AM24" s="2331"/>
      <c r="AN24" s="2331"/>
      <c r="AO24" s="2331"/>
      <c r="AP24" s="2331"/>
      <c r="AQ24" s="2331"/>
      <c r="AR24" s="2332"/>
      <c r="AS24" s="1089" t="str">
        <f>IF(入力シート２!J36="","",入力シート２!J36)</f>
        <v/>
      </c>
      <c r="AT24" s="2319" t="str">
        <f>IF(入力シート２!K36="","",入力シート２!K36)</f>
        <v/>
      </c>
      <c r="AU24" s="2320"/>
      <c r="AV24" s="2320"/>
      <c r="AW24" s="2320"/>
      <c r="AX24" s="2320"/>
      <c r="AY24" s="2320"/>
      <c r="AZ24" s="2321"/>
      <c r="BA24" s="2322" t="str">
        <f>IF(入力シート２!R36="","",入力シート２!R36)</f>
        <v/>
      </c>
      <c r="BB24" s="2320"/>
      <c r="BC24" s="2320"/>
      <c r="BD24" s="2320"/>
      <c r="BE24" s="2320"/>
      <c r="BF24" s="2320"/>
      <c r="BG24" s="2320"/>
      <c r="BH24" s="2320"/>
      <c r="BI24" s="2320"/>
      <c r="BJ24" s="2321"/>
      <c r="BK24" s="2322" t="str">
        <f>IF(入力シート２!AB36="","",入力シート２!AB36)</f>
        <v/>
      </c>
      <c r="BL24" s="2320"/>
      <c r="BM24" s="2320"/>
      <c r="BN24" s="2320"/>
      <c r="BO24" s="2320"/>
      <c r="BP24" s="2320"/>
      <c r="BQ24" s="2320"/>
      <c r="BR24" s="2320"/>
      <c r="BS24" s="2320"/>
      <c r="BT24" s="2320"/>
      <c r="BU24" s="2320"/>
      <c r="BV24" s="2320"/>
      <c r="BW24" s="2320"/>
      <c r="BX24" s="2320"/>
      <c r="BY24" s="2320"/>
      <c r="BZ24" s="2320"/>
      <c r="CA24" s="2320"/>
      <c r="CB24" s="2320"/>
      <c r="CC24" s="2320"/>
      <c r="CD24" s="2320"/>
      <c r="CE24" s="2320"/>
      <c r="CF24" s="2320"/>
      <c r="CG24" s="2320"/>
      <c r="CH24" s="2320"/>
      <c r="CI24" s="2320"/>
      <c r="CJ24" s="2320"/>
      <c r="CK24" s="2320"/>
      <c r="CL24" s="2321"/>
      <c r="CM24" s="2339" t="str">
        <f>IF(入力シート２!BD36="","",入力シート２!BD36)</f>
        <v>　</v>
      </c>
      <c r="CN24" s="2340"/>
      <c r="CO24" s="2339" t="str">
        <f>IF(入力シート２!BF36="","",入力シート２!BF36)</f>
        <v>　</v>
      </c>
      <c r="CP24" s="2340"/>
      <c r="CQ24" s="316"/>
      <c r="CR24" s="429"/>
      <c r="CS24" s="429"/>
      <c r="CT24" s="429"/>
      <c r="CU24" s="429"/>
      <c r="CV24" s="429"/>
      <c r="CW24" s="429" t="s">
        <v>206</v>
      </c>
      <c r="CX24" s="429"/>
      <c r="CY24" s="429"/>
      <c r="CZ24" s="429"/>
      <c r="DA24" s="429"/>
      <c r="DB24" s="429"/>
      <c r="DC24" s="429"/>
      <c r="DD24" s="586"/>
      <c r="DE24" s="429" t="s">
        <v>875</v>
      </c>
      <c r="DF24" s="430"/>
    </row>
    <row r="25" spans="1:110" s="311" customFormat="1" ht="18" customHeight="1">
      <c r="A25" s="314"/>
      <c r="B25" s="2185"/>
      <c r="C25" s="2186"/>
      <c r="D25" s="2186"/>
      <c r="E25" s="2186"/>
      <c r="F25" s="2186"/>
      <c r="G25" s="2186"/>
      <c r="H25" s="2186"/>
      <c r="I25" s="2186"/>
      <c r="J25" s="2186"/>
      <c r="K25" s="2186"/>
      <c r="L25" s="2186"/>
      <c r="M25" s="2186"/>
      <c r="N25" s="2187"/>
      <c r="O25" s="2349" t="s">
        <v>203</v>
      </c>
      <c r="P25" s="2349"/>
      <c r="Q25" s="2349"/>
      <c r="R25" s="2349"/>
      <c r="S25" s="2349"/>
      <c r="T25" s="2349" t="s">
        <v>203</v>
      </c>
      <c r="U25" s="2349"/>
      <c r="V25" s="2349"/>
      <c r="W25" s="2349"/>
      <c r="X25" s="2349"/>
      <c r="Y25" s="2185" t="s">
        <v>203</v>
      </c>
      <c r="Z25" s="2186"/>
      <c r="AA25" s="2186"/>
      <c r="AB25" s="2186"/>
      <c r="AC25" s="2187"/>
      <c r="AD25" s="2185" t="s">
        <v>518</v>
      </c>
      <c r="AE25" s="2186"/>
      <c r="AF25" s="2187"/>
      <c r="AG25" s="2221"/>
      <c r="AH25" s="2221"/>
      <c r="AI25" s="2221"/>
      <c r="AJ25" s="310"/>
      <c r="AK25" s="2325"/>
      <c r="AL25" s="2326"/>
      <c r="AM25" s="2331"/>
      <c r="AN25" s="2331"/>
      <c r="AO25" s="2331"/>
      <c r="AP25" s="2331"/>
      <c r="AQ25" s="2331"/>
      <c r="AR25" s="2332"/>
      <c r="AS25" s="1090" t="str">
        <f>IF(入力シート２!J37="","",入力シート２!J37)</f>
        <v/>
      </c>
      <c r="AT25" s="2319" t="str">
        <f>IF(入力シート２!K37="","",入力シート２!K37)</f>
        <v/>
      </c>
      <c r="AU25" s="2320"/>
      <c r="AV25" s="2320"/>
      <c r="AW25" s="2320"/>
      <c r="AX25" s="2320"/>
      <c r="AY25" s="2320"/>
      <c r="AZ25" s="2321"/>
      <c r="BA25" s="2322" t="str">
        <f>IF(入力シート２!R37="","",入力シート２!R37)</f>
        <v/>
      </c>
      <c r="BB25" s="2320"/>
      <c r="BC25" s="2320"/>
      <c r="BD25" s="2320"/>
      <c r="BE25" s="2320"/>
      <c r="BF25" s="2320"/>
      <c r="BG25" s="2320"/>
      <c r="BH25" s="2320"/>
      <c r="BI25" s="2320"/>
      <c r="BJ25" s="2321"/>
      <c r="BK25" s="2322" t="str">
        <f>IF(入力シート２!AB37="","",入力シート２!AB37)</f>
        <v/>
      </c>
      <c r="BL25" s="2320"/>
      <c r="BM25" s="2320"/>
      <c r="BN25" s="2320"/>
      <c r="BO25" s="2320"/>
      <c r="BP25" s="2320"/>
      <c r="BQ25" s="2320"/>
      <c r="BR25" s="2320"/>
      <c r="BS25" s="2320"/>
      <c r="BT25" s="2320"/>
      <c r="BU25" s="2320"/>
      <c r="BV25" s="2320"/>
      <c r="BW25" s="2320"/>
      <c r="BX25" s="2320"/>
      <c r="BY25" s="2320"/>
      <c r="BZ25" s="2320"/>
      <c r="CA25" s="2320"/>
      <c r="CB25" s="2320"/>
      <c r="CC25" s="2320"/>
      <c r="CD25" s="2320"/>
      <c r="CE25" s="2320"/>
      <c r="CF25" s="2320"/>
      <c r="CG25" s="2320"/>
      <c r="CH25" s="2320"/>
      <c r="CI25" s="2320"/>
      <c r="CJ25" s="2320"/>
      <c r="CK25" s="2320"/>
      <c r="CL25" s="2321"/>
      <c r="CM25" s="2339" t="str">
        <f>IF(入力シート２!BD37="","",入力シート２!BD37)</f>
        <v>　</v>
      </c>
      <c r="CN25" s="2340"/>
      <c r="CO25" s="2339" t="str">
        <f>IF(入力シート２!BF37="","",入力シート２!BF37)</f>
        <v>　</v>
      </c>
      <c r="CP25" s="2340"/>
      <c r="CQ25" s="316"/>
      <c r="CR25" s="437"/>
      <c r="CS25" s="438"/>
      <c r="CT25" s="438"/>
      <c r="CU25" s="438"/>
      <c r="CV25" s="438"/>
      <c r="CW25" s="429" t="s">
        <v>208</v>
      </c>
      <c r="CX25" s="438"/>
      <c r="CY25" s="438"/>
      <c r="CZ25" s="438"/>
      <c r="DA25" s="438"/>
      <c r="DB25" s="438"/>
      <c r="DC25" s="438"/>
      <c r="DD25" s="590"/>
      <c r="DE25" s="429" t="s">
        <v>202</v>
      </c>
      <c r="DF25" s="430"/>
    </row>
    <row r="26" spans="1:110" s="311" customFormat="1" ht="18" customHeight="1">
      <c r="A26" s="314"/>
      <c r="B26" s="2242" t="s">
        <v>564</v>
      </c>
      <c r="C26" s="2243"/>
      <c r="D26" s="2243"/>
      <c r="E26" s="2243"/>
      <c r="F26" s="2243"/>
      <c r="G26" s="2243"/>
      <c r="H26" s="2243"/>
      <c r="I26" s="2243"/>
      <c r="J26" s="2243"/>
      <c r="K26" s="2243"/>
      <c r="L26" s="2243"/>
      <c r="M26" s="2243"/>
      <c r="N26" s="2244"/>
      <c r="O26" s="2251">
        <f>入力シート!K170</f>
        <v>0</v>
      </c>
      <c r="P26" s="2252"/>
      <c r="Q26" s="2252"/>
      <c r="R26" s="2252"/>
      <c r="S26" s="2253"/>
      <c r="T26" s="2251">
        <f>入力シート!K179</f>
        <v>0</v>
      </c>
      <c r="U26" s="2252"/>
      <c r="V26" s="2252"/>
      <c r="W26" s="2252"/>
      <c r="X26" s="2253"/>
      <c r="Y26" s="2342">
        <f>ROUNDDOWN(O26-T26,1)</f>
        <v>0</v>
      </c>
      <c r="Z26" s="2343"/>
      <c r="AA26" s="2343"/>
      <c r="AB26" s="2343"/>
      <c r="AC26" s="2344"/>
      <c r="AD26" s="2347" t="str">
        <f>IF(OR(O26="",O26=0),"-",ROUNDDOWN(Y26/O26*100,1))</f>
        <v>-</v>
      </c>
      <c r="AE26" s="2347"/>
      <c r="AF26" s="2347"/>
      <c r="AG26" s="2338" t="e">
        <f>IF(OR(O26="",O26="0"),"-",ROUNDUP(T26/O26,2))</f>
        <v>#DIV/0!</v>
      </c>
      <c r="AH26" s="2338"/>
      <c r="AI26" s="2338"/>
      <c r="AJ26" s="310"/>
      <c r="AK26" s="2325"/>
      <c r="AL26" s="2326"/>
      <c r="AM26" s="2331"/>
      <c r="AN26" s="2331"/>
      <c r="AO26" s="2331"/>
      <c r="AP26" s="2331"/>
      <c r="AQ26" s="2331"/>
      <c r="AR26" s="2332"/>
      <c r="AS26" s="1089" t="str">
        <f>IF(入力シート２!J38="","",入力シート２!J38)</f>
        <v/>
      </c>
      <c r="AT26" s="2319" t="str">
        <f>IF(入力シート２!K38="","",入力シート２!K38)</f>
        <v/>
      </c>
      <c r="AU26" s="2320"/>
      <c r="AV26" s="2320"/>
      <c r="AW26" s="2320"/>
      <c r="AX26" s="2320"/>
      <c r="AY26" s="2320"/>
      <c r="AZ26" s="2321"/>
      <c r="BA26" s="2322" t="str">
        <f>IF(入力シート２!R38="","",入力シート２!R38)</f>
        <v/>
      </c>
      <c r="BB26" s="2320"/>
      <c r="BC26" s="2320"/>
      <c r="BD26" s="2320"/>
      <c r="BE26" s="2320"/>
      <c r="BF26" s="2320"/>
      <c r="BG26" s="2320"/>
      <c r="BH26" s="2320"/>
      <c r="BI26" s="2320"/>
      <c r="BJ26" s="2321"/>
      <c r="BK26" s="2322" t="str">
        <f>IF(入力シート２!AB38="","",入力シート２!AB38)</f>
        <v/>
      </c>
      <c r="BL26" s="2320"/>
      <c r="BM26" s="2320"/>
      <c r="BN26" s="2320"/>
      <c r="BO26" s="2320"/>
      <c r="BP26" s="2320"/>
      <c r="BQ26" s="2320"/>
      <c r="BR26" s="2320"/>
      <c r="BS26" s="2320"/>
      <c r="BT26" s="2320"/>
      <c r="BU26" s="2320"/>
      <c r="BV26" s="2320"/>
      <c r="BW26" s="2320"/>
      <c r="BX26" s="2320"/>
      <c r="BY26" s="2320"/>
      <c r="BZ26" s="2320"/>
      <c r="CA26" s="2320"/>
      <c r="CB26" s="2320"/>
      <c r="CC26" s="2320"/>
      <c r="CD26" s="2320"/>
      <c r="CE26" s="2320"/>
      <c r="CF26" s="2320"/>
      <c r="CG26" s="2320"/>
      <c r="CH26" s="2320"/>
      <c r="CI26" s="2320"/>
      <c r="CJ26" s="2320"/>
      <c r="CK26" s="2320"/>
      <c r="CL26" s="2321"/>
      <c r="CM26" s="2339" t="str">
        <f>IF(入力シート２!BD38="","",入力シート２!BD38)</f>
        <v>　</v>
      </c>
      <c r="CN26" s="2340"/>
      <c r="CO26" s="2339" t="str">
        <f>IF(入力シート２!BF38="","",入力シート２!BF38)</f>
        <v>　</v>
      </c>
      <c r="CP26" s="2340"/>
      <c r="CQ26" s="316"/>
      <c r="CR26" s="2365" t="s">
        <v>124</v>
      </c>
      <c r="CS26" s="2366"/>
      <c r="CT26" s="2366"/>
      <c r="CU26" s="2366"/>
      <c r="CV26" s="2366"/>
      <c r="CW26" s="2366"/>
      <c r="CX26" s="2366"/>
      <c r="CY26" s="2366"/>
      <c r="CZ26" s="2366"/>
      <c r="DA26" s="2366"/>
      <c r="DB26" s="2366"/>
      <c r="DC26" s="2366"/>
      <c r="DD26" s="2367"/>
      <c r="DE26" s="429" t="s">
        <v>205</v>
      </c>
      <c r="DF26" s="430"/>
    </row>
    <row r="27" spans="1:110" s="311" customFormat="1" ht="18" customHeight="1">
      <c r="A27" s="314"/>
      <c r="B27" s="2353" t="s">
        <v>565</v>
      </c>
      <c r="C27" s="2354"/>
      <c r="D27" s="2354"/>
      <c r="E27" s="2354"/>
      <c r="F27" s="2354"/>
      <c r="G27" s="2354"/>
      <c r="H27" s="2354"/>
      <c r="I27" s="2354"/>
      <c r="J27" s="2354"/>
      <c r="K27" s="2354"/>
      <c r="L27" s="2354"/>
      <c r="M27" s="2354"/>
      <c r="N27" s="2355"/>
      <c r="O27" s="2251">
        <f>入力シート!K171</f>
        <v>0</v>
      </c>
      <c r="P27" s="2252"/>
      <c r="Q27" s="2252"/>
      <c r="R27" s="2252"/>
      <c r="S27" s="2253"/>
      <c r="T27" s="2251">
        <f>入力シート!K180</f>
        <v>0</v>
      </c>
      <c r="U27" s="2252"/>
      <c r="V27" s="2252"/>
      <c r="W27" s="2252"/>
      <c r="X27" s="2253"/>
      <c r="Y27" s="2342">
        <f>ROUNDDOWN(O27-T27,1)</f>
        <v>0</v>
      </c>
      <c r="Z27" s="2343"/>
      <c r="AA27" s="2343"/>
      <c r="AB27" s="2343"/>
      <c r="AC27" s="2344"/>
      <c r="AD27" s="2347" t="str">
        <f>IF(OR(O27="",O27=0),"-",ROUNDDOWN(Y27/O27*100,1))</f>
        <v>-</v>
      </c>
      <c r="AE27" s="2347"/>
      <c r="AF27" s="2347"/>
      <c r="AG27" s="2338" t="e">
        <f>IF(OR(O27="",O27="0"),"-",ROUNDUP(T27/O27,2))</f>
        <v>#DIV/0!</v>
      </c>
      <c r="AH27" s="2338"/>
      <c r="AI27" s="2338"/>
      <c r="AJ27" s="310"/>
      <c r="AK27" s="2325"/>
      <c r="AL27" s="2326"/>
      <c r="AM27" s="2331"/>
      <c r="AN27" s="2331"/>
      <c r="AO27" s="2331"/>
      <c r="AP27" s="2331"/>
      <c r="AQ27" s="2331"/>
      <c r="AR27" s="2332"/>
      <c r="AS27" s="1089" t="str">
        <f>IF(入力シート２!J39="","",入力シート２!J39)</f>
        <v/>
      </c>
      <c r="AT27" s="2319" t="str">
        <f>IF(入力シート２!K39="","",入力シート２!K39)</f>
        <v/>
      </c>
      <c r="AU27" s="2320"/>
      <c r="AV27" s="2320"/>
      <c r="AW27" s="2320"/>
      <c r="AX27" s="2320"/>
      <c r="AY27" s="2320"/>
      <c r="AZ27" s="2321"/>
      <c r="BA27" s="2322" t="str">
        <f>IF(入力シート２!R39="","",入力シート２!R39)</f>
        <v/>
      </c>
      <c r="BB27" s="2320"/>
      <c r="BC27" s="2320"/>
      <c r="BD27" s="2320"/>
      <c r="BE27" s="2320"/>
      <c r="BF27" s="2320"/>
      <c r="BG27" s="2320"/>
      <c r="BH27" s="2320"/>
      <c r="BI27" s="2320"/>
      <c r="BJ27" s="2321"/>
      <c r="BK27" s="2322" t="str">
        <f>IF(入力シート２!AB39="","",入力シート２!AB39)</f>
        <v/>
      </c>
      <c r="BL27" s="2320"/>
      <c r="BM27" s="2320"/>
      <c r="BN27" s="2320"/>
      <c r="BO27" s="2320"/>
      <c r="BP27" s="2320"/>
      <c r="BQ27" s="2320"/>
      <c r="BR27" s="2320"/>
      <c r="BS27" s="2320"/>
      <c r="BT27" s="2320"/>
      <c r="BU27" s="2320"/>
      <c r="BV27" s="2320"/>
      <c r="BW27" s="2320"/>
      <c r="BX27" s="2320"/>
      <c r="BY27" s="2320"/>
      <c r="BZ27" s="2320"/>
      <c r="CA27" s="2320"/>
      <c r="CB27" s="2320"/>
      <c r="CC27" s="2320"/>
      <c r="CD27" s="2320"/>
      <c r="CE27" s="2320"/>
      <c r="CF27" s="2320"/>
      <c r="CG27" s="2320"/>
      <c r="CH27" s="2320"/>
      <c r="CI27" s="2320"/>
      <c r="CJ27" s="2320"/>
      <c r="CK27" s="2320"/>
      <c r="CL27" s="2321"/>
      <c r="CM27" s="2339" t="str">
        <f>IF(入力シート２!BD39="","",入力シート２!BD39)</f>
        <v>　</v>
      </c>
      <c r="CN27" s="2340"/>
      <c r="CO27" s="2339" t="str">
        <f>IF(入力シート２!BF39="","",入力シート２!BF39)</f>
        <v>　</v>
      </c>
      <c r="CP27" s="2340"/>
      <c r="CQ27" s="316"/>
      <c r="CR27" s="2356" t="s">
        <v>524</v>
      </c>
      <c r="CS27" s="2357"/>
      <c r="CT27" s="2372" t="s">
        <v>525</v>
      </c>
      <c r="CU27" s="2356" t="s">
        <v>526</v>
      </c>
      <c r="CV27" s="2357"/>
      <c r="CW27" s="2356" t="s">
        <v>288</v>
      </c>
      <c r="CX27" s="2357"/>
      <c r="CY27" s="2368" t="s">
        <v>300</v>
      </c>
      <c r="CZ27" s="2369"/>
      <c r="DA27" s="2357"/>
      <c r="DB27" s="2356" t="s">
        <v>315</v>
      </c>
      <c r="DC27" s="2369"/>
      <c r="DD27" s="2357"/>
      <c r="DE27" s="586" t="s">
        <v>207</v>
      </c>
      <c r="DF27" s="430"/>
    </row>
    <row r="28" spans="1:110" s="31" customFormat="1" ht="18" customHeight="1">
      <c r="A28" s="314"/>
      <c r="B28" s="2350" t="s">
        <v>566</v>
      </c>
      <c r="C28" s="2351"/>
      <c r="D28" s="2351"/>
      <c r="E28" s="2351"/>
      <c r="F28" s="2351"/>
      <c r="G28" s="2351"/>
      <c r="H28" s="2351"/>
      <c r="I28" s="2351"/>
      <c r="J28" s="2351"/>
      <c r="K28" s="2351"/>
      <c r="L28" s="2351"/>
      <c r="M28" s="2351"/>
      <c r="N28" s="2352"/>
      <c r="O28" s="2251">
        <f>入力シート!K172</f>
        <v>0</v>
      </c>
      <c r="P28" s="2252"/>
      <c r="Q28" s="2252"/>
      <c r="R28" s="2252"/>
      <c r="S28" s="2253"/>
      <c r="T28" s="2251">
        <f>入力シート!K181</f>
        <v>0</v>
      </c>
      <c r="U28" s="2252"/>
      <c r="V28" s="2252"/>
      <c r="W28" s="2252"/>
      <c r="X28" s="2253"/>
      <c r="Y28" s="2342">
        <f t="shared" ref="Y28:Y33" si="0">ROUNDDOWN(O28-T28,1)</f>
        <v>0</v>
      </c>
      <c r="Z28" s="2343"/>
      <c r="AA28" s="2343"/>
      <c r="AB28" s="2343"/>
      <c r="AC28" s="2344"/>
      <c r="AD28" s="2347" t="str">
        <f>IF(OR(O28="",O28=0),"-",ROUNDDOWN(Y28/O28*100,1))</f>
        <v>-</v>
      </c>
      <c r="AE28" s="2347"/>
      <c r="AF28" s="2347"/>
      <c r="AG28" s="2338" t="e">
        <f>IF(OR(O28="",O28="0"),"-",ROUNDUP(T28/O28,2))</f>
        <v>#DIV/0!</v>
      </c>
      <c r="AH28" s="2338"/>
      <c r="AI28" s="2338"/>
      <c r="AJ28" s="310"/>
      <c r="AK28" s="2325"/>
      <c r="AL28" s="2326"/>
      <c r="AM28" s="2331"/>
      <c r="AN28" s="2331"/>
      <c r="AO28" s="2331"/>
      <c r="AP28" s="2331"/>
      <c r="AQ28" s="2331"/>
      <c r="AR28" s="2332"/>
      <c r="AS28" s="1089" t="str">
        <f>IF(入力シート２!J40="","",入力シート２!J40)</f>
        <v/>
      </c>
      <c r="AT28" s="2319" t="str">
        <f>IF(入力シート２!K40="","",入力シート２!K40)</f>
        <v/>
      </c>
      <c r="AU28" s="2320"/>
      <c r="AV28" s="2320"/>
      <c r="AW28" s="2320"/>
      <c r="AX28" s="2320"/>
      <c r="AY28" s="2320"/>
      <c r="AZ28" s="2321"/>
      <c r="BA28" s="2322" t="str">
        <f>IF(入力シート２!R40="","",入力シート２!R40)</f>
        <v/>
      </c>
      <c r="BB28" s="2320"/>
      <c r="BC28" s="2320"/>
      <c r="BD28" s="2320"/>
      <c r="BE28" s="2320"/>
      <c r="BF28" s="2320"/>
      <c r="BG28" s="2320"/>
      <c r="BH28" s="2320"/>
      <c r="BI28" s="2320"/>
      <c r="BJ28" s="2321"/>
      <c r="BK28" s="2322" t="str">
        <f>IF(入力シート２!AB40="","",入力シート２!AB40)</f>
        <v/>
      </c>
      <c r="BL28" s="2320"/>
      <c r="BM28" s="2320"/>
      <c r="BN28" s="2320"/>
      <c r="BO28" s="2320"/>
      <c r="BP28" s="2320"/>
      <c r="BQ28" s="2320"/>
      <c r="BR28" s="2320"/>
      <c r="BS28" s="2320"/>
      <c r="BT28" s="2320"/>
      <c r="BU28" s="2320"/>
      <c r="BV28" s="2320"/>
      <c r="BW28" s="2320"/>
      <c r="BX28" s="2320"/>
      <c r="BY28" s="2320"/>
      <c r="BZ28" s="2320"/>
      <c r="CA28" s="2320"/>
      <c r="CB28" s="2320"/>
      <c r="CC28" s="2320"/>
      <c r="CD28" s="2320"/>
      <c r="CE28" s="2320"/>
      <c r="CF28" s="2320"/>
      <c r="CG28" s="2320"/>
      <c r="CH28" s="2320"/>
      <c r="CI28" s="2320"/>
      <c r="CJ28" s="2320"/>
      <c r="CK28" s="2320"/>
      <c r="CL28" s="2321"/>
      <c r="CM28" s="2339" t="str">
        <f>IF(入力シート２!BD40="","",入力シート２!BD40)</f>
        <v>　</v>
      </c>
      <c r="CN28" s="2340"/>
      <c r="CO28" s="2339" t="str">
        <f>IF(入力シート２!BF40="","",入力シート２!BF40)</f>
        <v>　</v>
      </c>
      <c r="CP28" s="2340"/>
      <c r="CQ28" s="235"/>
      <c r="CR28" s="2358"/>
      <c r="CS28" s="2359"/>
      <c r="CT28" s="2373"/>
      <c r="CU28" s="2358"/>
      <c r="CV28" s="2359"/>
      <c r="CW28" s="2358"/>
      <c r="CX28" s="2359"/>
      <c r="CY28" s="2358"/>
      <c r="CZ28" s="2370"/>
      <c r="DA28" s="2359"/>
      <c r="DB28" s="2358"/>
      <c r="DC28" s="2370"/>
      <c r="DD28" s="2359"/>
      <c r="DE28" s="586" t="s">
        <v>522</v>
      </c>
      <c r="DF28" s="235"/>
    </row>
    <row r="29" spans="1:110" s="311" customFormat="1" ht="18" customHeight="1">
      <c r="A29" s="314"/>
      <c r="B29" s="2239" t="s">
        <v>567</v>
      </c>
      <c r="C29" s="2240"/>
      <c r="D29" s="2240"/>
      <c r="E29" s="2240"/>
      <c r="F29" s="2240"/>
      <c r="G29" s="2240"/>
      <c r="H29" s="2240"/>
      <c r="I29" s="2240"/>
      <c r="J29" s="2240"/>
      <c r="K29" s="2240"/>
      <c r="L29" s="2240"/>
      <c r="M29" s="2240"/>
      <c r="N29" s="2241"/>
      <c r="O29" s="2251">
        <f>入力シート!K173</f>
        <v>0</v>
      </c>
      <c r="P29" s="2252"/>
      <c r="Q29" s="2252"/>
      <c r="R29" s="2252"/>
      <c r="S29" s="2253"/>
      <c r="T29" s="2251">
        <f>入力シート!K182</f>
        <v>0</v>
      </c>
      <c r="U29" s="2252"/>
      <c r="V29" s="2252"/>
      <c r="W29" s="2252"/>
      <c r="X29" s="2253"/>
      <c r="Y29" s="2342">
        <f>ROUNDDOWN(O29-T29,1)</f>
        <v>0</v>
      </c>
      <c r="Z29" s="2343"/>
      <c r="AA29" s="2343"/>
      <c r="AB29" s="2343"/>
      <c r="AC29" s="2344"/>
      <c r="AD29" s="2347" t="str">
        <f>IF(OR(O29="",O29=0),"-",ROUNDDOWN(Y29/O29*100,1))</f>
        <v>-</v>
      </c>
      <c r="AE29" s="2347"/>
      <c r="AF29" s="2347"/>
      <c r="AG29" s="2338" t="e">
        <f>IF(OR(O29="",O29="0"),"-",ROUNDUP(T29/O29,2))</f>
        <v>#DIV/0!</v>
      </c>
      <c r="AH29" s="2338"/>
      <c r="AI29" s="2338"/>
      <c r="AJ29" s="310"/>
      <c r="AK29" s="2325"/>
      <c r="AL29" s="2326"/>
      <c r="AM29" s="2331"/>
      <c r="AN29" s="2331"/>
      <c r="AO29" s="2331"/>
      <c r="AP29" s="2331"/>
      <c r="AQ29" s="2331"/>
      <c r="AR29" s="2332"/>
      <c r="AS29" s="1089" t="str">
        <f>IF(入力シート２!J41="","",入力シート２!J41)</f>
        <v/>
      </c>
      <c r="AT29" s="2319" t="str">
        <f>IF(入力シート２!K41="","",入力シート２!K41)</f>
        <v/>
      </c>
      <c r="AU29" s="2320"/>
      <c r="AV29" s="2320"/>
      <c r="AW29" s="2320"/>
      <c r="AX29" s="2320"/>
      <c r="AY29" s="2320"/>
      <c r="AZ29" s="2321"/>
      <c r="BA29" s="2322" t="str">
        <f>IF(入力シート２!R41="","",入力シート２!R41)</f>
        <v/>
      </c>
      <c r="BB29" s="2320"/>
      <c r="BC29" s="2320"/>
      <c r="BD29" s="2320"/>
      <c r="BE29" s="2320"/>
      <c r="BF29" s="2320"/>
      <c r="BG29" s="2320"/>
      <c r="BH29" s="2320"/>
      <c r="BI29" s="2320"/>
      <c r="BJ29" s="2321"/>
      <c r="BK29" s="2322" t="str">
        <f>IF(入力シート２!AB41="","",入力シート２!AB41)</f>
        <v/>
      </c>
      <c r="BL29" s="2320"/>
      <c r="BM29" s="2320"/>
      <c r="BN29" s="2320"/>
      <c r="BO29" s="2320"/>
      <c r="BP29" s="2320"/>
      <c r="BQ29" s="2320"/>
      <c r="BR29" s="2320"/>
      <c r="BS29" s="2320"/>
      <c r="BT29" s="2320"/>
      <c r="BU29" s="2320"/>
      <c r="BV29" s="2320"/>
      <c r="BW29" s="2320"/>
      <c r="BX29" s="2320"/>
      <c r="BY29" s="2320"/>
      <c r="BZ29" s="2320"/>
      <c r="CA29" s="2320"/>
      <c r="CB29" s="2320"/>
      <c r="CC29" s="2320"/>
      <c r="CD29" s="2320"/>
      <c r="CE29" s="2320"/>
      <c r="CF29" s="2320"/>
      <c r="CG29" s="2320"/>
      <c r="CH29" s="2320"/>
      <c r="CI29" s="2320"/>
      <c r="CJ29" s="2320"/>
      <c r="CK29" s="2320"/>
      <c r="CL29" s="2321"/>
      <c r="CM29" s="2339" t="str">
        <f>IF(入力シート２!BD41="","",入力シート２!BD41)</f>
        <v>　</v>
      </c>
      <c r="CN29" s="2340"/>
      <c r="CO29" s="2339" t="str">
        <f>IF(入力シート２!BF41="","",入力シート２!BF41)</f>
        <v>　</v>
      </c>
      <c r="CP29" s="2340"/>
      <c r="CQ29" s="316"/>
      <c r="CR29" s="2360"/>
      <c r="CS29" s="2361"/>
      <c r="CT29" s="2374"/>
      <c r="CU29" s="2360"/>
      <c r="CV29" s="2361"/>
      <c r="CW29" s="2360"/>
      <c r="CX29" s="2361"/>
      <c r="CY29" s="2360"/>
      <c r="CZ29" s="2371"/>
      <c r="DA29" s="2361"/>
      <c r="DB29" s="2360"/>
      <c r="DC29" s="2371"/>
      <c r="DD29" s="2361"/>
      <c r="DE29" s="589" t="s">
        <v>893</v>
      </c>
      <c r="DF29" s="435"/>
    </row>
    <row r="30" spans="1:110" s="311" customFormat="1" ht="18" customHeight="1">
      <c r="A30" s="314"/>
      <c r="B30" s="2236" t="s">
        <v>568</v>
      </c>
      <c r="C30" s="2237"/>
      <c r="D30" s="2237"/>
      <c r="E30" s="2237"/>
      <c r="F30" s="2237"/>
      <c r="G30" s="2237"/>
      <c r="H30" s="2237"/>
      <c r="I30" s="2237"/>
      <c r="J30" s="2237"/>
      <c r="K30" s="2237"/>
      <c r="L30" s="2237"/>
      <c r="M30" s="2237"/>
      <c r="N30" s="2238"/>
      <c r="O30" s="2251">
        <f>入力シート!K174</f>
        <v>0</v>
      </c>
      <c r="P30" s="2252"/>
      <c r="Q30" s="2252"/>
      <c r="R30" s="2252"/>
      <c r="S30" s="2253"/>
      <c r="T30" s="2251">
        <f>入力シート!K183</f>
        <v>0</v>
      </c>
      <c r="U30" s="2252"/>
      <c r="V30" s="2252"/>
      <c r="W30" s="2252"/>
      <c r="X30" s="2253"/>
      <c r="Y30" s="2342">
        <f t="shared" si="0"/>
        <v>0</v>
      </c>
      <c r="Z30" s="2343"/>
      <c r="AA30" s="2343"/>
      <c r="AB30" s="2343"/>
      <c r="AC30" s="2344"/>
      <c r="AD30" s="2347" t="str">
        <f>IF(OR(O30="",O30=0),"-",ROUNDDOWN(Y30/O30*100,1))</f>
        <v>-</v>
      </c>
      <c r="AE30" s="2347"/>
      <c r="AF30" s="2347"/>
      <c r="AG30" s="2338" t="e">
        <f>IF(OR(O30="",O30="0"),"-",ROUNDUP(T30/O30,2))</f>
        <v>#DIV/0!</v>
      </c>
      <c r="AH30" s="2338"/>
      <c r="AI30" s="2338"/>
      <c r="AJ30" s="310"/>
      <c r="AK30" s="2325"/>
      <c r="AL30" s="2326"/>
      <c r="AM30" s="2331"/>
      <c r="AN30" s="2331"/>
      <c r="AO30" s="2331"/>
      <c r="AP30" s="2331"/>
      <c r="AQ30" s="2331"/>
      <c r="AR30" s="2332"/>
      <c r="AS30" s="1090" t="str">
        <f>IF(入力シート２!J42="","",入力シート２!J42)</f>
        <v/>
      </c>
      <c r="AT30" s="2319" t="str">
        <f>IF(入力シート２!K42="","",入力シート２!K42)</f>
        <v/>
      </c>
      <c r="AU30" s="2320"/>
      <c r="AV30" s="2320"/>
      <c r="AW30" s="2320"/>
      <c r="AX30" s="2320"/>
      <c r="AY30" s="2320"/>
      <c r="AZ30" s="2321"/>
      <c r="BA30" s="2322" t="str">
        <f>IF(入力シート２!R42="","",入力シート２!R42)</f>
        <v/>
      </c>
      <c r="BB30" s="2320"/>
      <c r="BC30" s="2320"/>
      <c r="BD30" s="2320"/>
      <c r="BE30" s="2320"/>
      <c r="BF30" s="2320"/>
      <c r="BG30" s="2320"/>
      <c r="BH30" s="2320"/>
      <c r="BI30" s="2320"/>
      <c r="BJ30" s="2321"/>
      <c r="BK30" s="2413" t="str">
        <f>IF(入力シート２!AB42="","",入力シート２!AB42)</f>
        <v/>
      </c>
      <c r="BL30" s="2414"/>
      <c r="BM30" s="2414"/>
      <c r="BN30" s="2414"/>
      <c r="BO30" s="2414"/>
      <c r="BP30" s="2414"/>
      <c r="BQ30" s="2414"/>
      <c r="BR30" s="2414"/>
      <c r="BS30" s="2414"/>
      <c r="BT30" s="2414"/>
      <c r="BU30" s="2414"/>
      <c r="BV30" s="2414"/>
      <c r="BW30" s="2414"/>
      <c r="BX30" s="2414"/>
      <c r="BY30" s="2414"/>
      <c r="BZ30" s="2414"/>
      <c r="CA30" s="2414"/>
      <c r="CB30" s="2414"/>
      <c r="CC30" s="2414"/>
      <c r="CD30" s="2414"/>
      <c r="CE30" s="2414"/>
      <c r="CF30" s="2414"/>
      <c r="CG30" s="2414"/>
      <c r="CH30" s="2414"/>
      <c r="CI30" s="2414"/>
      <c r="CJ30" s="2414"/>
      <c r="CK30" s="2414"/>
      <c r="CL30" s="2415"/>
      <c r="CM30" s="2339" t="str">
        <f>IF(入力シート２!BD42="","",入力シート２!BD42)</f>
        <v>　</v>
      </c>
      <c r="CN30" s="2340"/>
      <c r="CO30" s="2339" t="str">
        <f>IF(入力シート２!BF42="","",入力シート２!BF42)</f>
        <v>　</v>
      </c>
      <c r="CP30" s="2340"/>
      <c r="CQ30" s="316"/>
      <c r="CR30" s="2390" t="s">
        <v>153</v>
      </c>
      <c r="CS30" s="2372" t="s">
        <v>154</v>
      </c>
      <c r="CT30" s="2390" t="s">
        <v>153</v>
      </c>
      <c r="CU30" s="2390" t="s">
        <v>153</v>
      </c>
      <c r="CV30" s="2372" t="s">
        <v>154</v>
      </c>
      <c r="CW30" s="2390" t="s">
        <v>153</v>
      </c>
      <c r="CX30" s="2372" t="s">
        <v>154</v>
      </c>
      <c r="CY30" s="2390" t="s">
        <v>217</v>
      </c>
      <c r="CZ30" s="2390" t="s">
        <v>218</v>
      </c>
      <c r="DA30" s="2372" t="s">
        <v>154</v>
      </c>
      <c r="DB30" s="2390" t="s">
        <v>217</v>
      </c>
      <c r="DC30" s="2390" t="s">
        <v>218</v>
      </c>
      <c r="DD30" s="2372" t="s">
        <v>154</v>
      </c>
      <c r="DE30" s="589"/>
      <c r="DF30" s="430"/>
    </row>
    <row r="31" spans="1:110" s="311" customFormat="1" ht="18" customHeight="1">
      <c r="A31" s="314"/>
      <c r="B31" s="2224" t="s">
        <v>210</v>
      </c>
      <c r="C31" s="2197"/>
      <c r="D31" s="2197"/>
      <c r="E31" s="2197"/>
      <c r="F31" s="2198"/>
      <c r="G31" s="2382" t="s">
        <v>530</v>
      </c>
      <c r="H31" s="2383"/>
      <c r="I31" s="2383"/>
      <c r="J31" s="2383"/>
      <c r="K31" s="2383"/>
      <c r="L31" s="2383"/>
      <c r="M31" s="2383"/>
      <c r="N31" s="2384"/>
      <c r="O31" s="2251">
        <f>入力シート!K176</f>
        <v>0</v>
      </c>
      <c r="P31" s="2252"/>
      <c r="Q31" s="2252"/>
      <c r="R31" s="2252"/>
      <c r="S31" s="2253"/>
      <c r="T31" s="2251">
        <f>入力シート!K185</f>
        <v>0</v>
      </c>
      <c r="U31" s="2252"/>
      <c r="V31" s="2252"/>
      <c r="W31" s="2252"/>
      <c r="X31" s="2253"/>
      <c r="Y31" s="2342">
        <f>ROUNDDOWN(O31-T31,1)</f>
        <v>0</v>
      </c>
      <c r="Z31" s="2343"/>
      <c r="AA31" s="2343"/>
      <c r="AB31" s="2343"/>
      <c r="AC31" s="2344"/>
      <c r="AD31" s="2364" t="s">
        <v>89</v>
      </c>
      <c r="AE31" s="2364"/>
      <c r="AF31" s="2364"/>
      <c r="AG31" s="2385" t="s">
        <v>89</v>
      </c>
      <c r="AH31" s="2385"/>
      <c r="AI31" s="2385"/>
      <c r="AJ31" s="310"/>
      <c r="AK31" s="2325"/>
      <c r="AL31" s="2326"/>
      <c r="AM31" s="2331"/>
      <c r="AN31" s="2331"/>
      <c r="AO31" s="2331"/>
      <c r="AP31" s="2331"/>
      <c r="AQ31" s="2331"/>
      <c r="AR31" s="2332"/>
      <c r="AS31" s="1089" t="str">
        <f>IF(入力シート２!J43="","",入力シート２!J43)</f>
        <v/>
      </c>
      <c r="AT31" s="2319" t="str">
        <f>IF(入力シート２!K43="","",入力シート２!K43)</f>
        <v/>
      </c>
      <c r="AU31" s="2320"/>
      <c r="AV31" s="2320"/>
      <c r="AW31" s="2320"/>
      <c r="AX31" s="2320"/>
      <c r="AY31" s="2320"/>
      <c r="AZ31" s="2321"/>
      <c r="BA31" s="2322" t="str">
        <f>IF(入力シート２!R43="","",入力シート２!R43)</f>
        <v/>
      </c>
      <c r="BB31" s="2320"/>
      <c r="BC31" s="2320"/>
      <c r="BD31" s="2320"/>
      <c r="BE31" s="2320"/>
      <c r="BF31" s="2320"/>
      <c r="BG31" s="2320"/>
      <c r="BH31" s="2320"/>
      <c r="BI31" s="2320"/>
      <c r="BJ31" s="2321"/>
      <c r="BK31" s="2413" t="str">
        <f>IF(入力シート２!AB43="","",入力シート２!AB43)</f>
        <v/>
      </c>
      <c r="BL31" s="2414"/>
      <c r="BM31" s="2414"/>
      <c r="BN31" s="2414"/>
      <c r="BO31" s="2414"/>
      <c r="BP31" s="2414"/>
      <c r="BQ31" s="2414"/>
      <c r="BR31" s="2414"/>
      <c r="BS31" s="2414"/>
      <c r="BT31" s="2414"/>
      <c r="BU31" s="2414"/>
      <c r="BV31" s="2414"/>
      <c r="BW31" s="2414"/>
      <c r="BX31" s="2414"/>
      <c r="BY31" s="2414"/>
      <c r="BZ31" s="2414"/>
      <c r="CA31" s="2414"/>
      <c r="CB31" s="2414"/>
      <c r="CC31" s="2414"/>
      <c r="CD31" s="2414"/>
      <c r="CE31" s="2414"/>
      <c r="CF31" s="2414"/>
      <c r="CG31" s="2414"/>
      <c r="CH31" s="2414"/>
      <c r="CI31" s="2414"/>
      <c r="CJ31" s="2414"/>
      <c r="CK31" s="2414"/>
      <c r="CL31" s="2415"/>
      <c r="CM31" s="2339" t="str">
        <f>IF(入力シート２!BD43="","",入力シート２!BD43)</f>
        <v>　</v>
      </c>
      <c r="CN31" s="2340"/>
      <c r="CO31" s="2339" t="str">
        <f>IF(入力シート２!BF43="","",入力シート２!BF43)</f>
        <v>　</v>
      </c>
      <c r="CP31" s="2340"/>
      <c r="CQ31" s="316"/>
      <c r="CR31" s="2374"/>
      <c r="CS31" s="2374"/>
      <c r="CT31" s="2374"/>
      <c r="CU31" s="2374"/>
      <c r="CV31" s="2374"/>
      <c r="CW31" s="2374"/>
      <c r="CX31" s="2374"/>
      <c r="CY31" s="2374"/>
      <c r="CZ31" s="2374"/>
      <c r="DA31" s="2374"/>
      <c r="DB31" s="2374"/>
      <c r="DC31" s="2374"/>
      <c r="DD31" s="2374"/>
      <c r="DE31" s="586" t="s">
        <v>209</v>
      </c>
      <c r="DF31" s="430"/>
    </row>
    <row r="32" spans="1:110" s="311" customFormat="1" ht="18" customHeight="1">
      <c r="A32" s="314"/>
      <c r="B32" s="2225"/>
      <c r="C32" s="2201"/>
      <c r="D32" s="2201"/>
      <c r="E32" s="2201"/>
      <c r="F32" s="2202"/>
      <c r="G32" s="2362" t="s">
        <v>529</v>
      </c>
      <c r="H32" s="2363"/>
      <c r="I32" s="2363"/>
      <c r="J32" s="2212" t="str">
        <f>IF(AND(入力シート!K184=0,入力シート!K187=""),"なし",IF(入力シート!K187="","",入力シート!K187))</f>
        <v>なし</v>
      </c>
      <c r="K32" s="2213"/>
      <c r="L32" s="2213"/>
      <c r="M32" s="2213"/>
      <c r="N32" s="2214"/>
      <c r="O32" s="2251">
        <f>入力シート!K175</f>
        <v>0</v>
      </c>
      <c r="P32" s="2252"/>
      <c r="Q32" s="2252"/>
      <c r="R32" s="2252"/>
      <c r="S32" s="2253"/>
      <c r="T32" s="2251">
        <f>入力シート!K184</f>
        <v>0</v>
      </c>
      <c r="U32" s="2252"/>
      <c r="V32" s="2252"/>
      <c r="W32" s="2252"/>
      <c r="X32" s="2253"/>
      <c r="Y32" s="2342">
        <f t="shared" si="0"/>
        <v>0</v>
      </c>
      <c r="Z32" s="2343"/>
      <c r="AA32" s="2343"/>
      <c r="AB32" s="2343"/>
      <c r="AC32" s="2344"/>
      <c r="AD32" s="2364" t="s">
        <v>89</v>
      </c>
      <c r="AE32" s="2364"/>
      <c r="AF32" s="2364"/>
      <c r="AG32" s="2385" t="s">
        <v>89</v>
      </c>
      <c r="AH32" s="2385"/>
      <c r="AI32" s="2385"/>
      <c r="AJ32" s="310"/>
      <c r="AK32" s="2327"/>
      <c r="AL32" s="2328"/>
      <c r="AM32" s="2333"/>
      <c r="AN32" s="2333"/>
      <c r="AO32" s="2333"/>
      <c r="AP32" s="2333"/>
      <c r="AQ32" s="2333"/>
      <c r="AR32" s="2334"/>
      <c r="AS32" s="1091" t="str">
        <f>IF(入力シート２!J44="","",入力シート２!J44)</f>
        <v/>
      </c>
      <c r="AT32" s="2375" t="str">
        <f>IF(入力シート２!K44="","",入力シート２!K44)</f>
        <v/>
      </c>
      <c r="AU32" s="2376"/>
      <c r="AV32" s="2376"/>
      <c r="AW32" s="2376"/>
      <c r="AX32" s="2376"/>
      <c r="AY32" s="2376"/>
      <c r="AZ32" s="2377"/>
      <c r="BA32" s="2379" t="str">
        <f>IF(入力シート２!R44="","",入力シート２!R44)</f>
        <v/>
      </c>
      <c r="BB32" s="2376"/>
      <c r="BC32" s="2376"/>
      <c r="BD32" s="2376"/>
      <c r="BE32" s="2376"/>
      <c r="BF32" s="2376"/>
      <c r="BG32" s="2376"/>
      <c r="BH32" s="2376"/>
      <c r="BI32" s="2376"/>
      <c r="BJ32" s="2377"/>
      <c r="BK32" s="2409" t="str">
        <f>IF(入力シート２!AB44="","",入力シート２!AB44)</f>
        <v/>
      </c>
      <c r="BL32" s="2410"/>
      <c r="BM32" s="2410"/>
      <c r="BN32" s="2410"/>
      <c r="BO32" s="2410"/>
      <c r="BP32" s="2410"/>
      <c r="BQ32" s="2410"/>
      <c r="BR32" s="2410"/>
      <c r="BS32" s="2410"/>
      <c r="BT32" s="2410"/>
      <c r="BU32" s="2410"/>
      <c r="BV32" s="2410"/>
      <c r="BW32" s="2410"/>
      <c r="BX32" s="2410"/>
      <c r="BY32" s="2410"/>
      <c r="BZ32" s="2410"/>
      <c r="CA32" s="2410"/>
      <c r="CB32" s="2410"/>
      <c r="CC32" s="2410"/>
      <c r="CD32" s="2410"/>
      <c r="CE32" s="2410"/>
      <c r="CF32" s="2410"/>
      <c r="CG32" s="2410"/>
      <c r="CH32" s="2410"/>
      <c r="CI32" s="2410"/>
      <c r="CJ32" s="2410"/>
      <c r="CK32" s="2410"/>
      <c r="CL32" s="2411"/>
      <c r="CM32" s="2391" t="str">
        <f>IF(入力シート２!BD44="","",入力シート２!BD44)</f>
        <v/>
      </c>
      <c r="CN32" s="2392"/>
      <c r="CO32" s="2380" t="str">
        <f>IF(入力シート２!BF44="","",入力シート２!BF44)</f>
        <v>　</v>
      </c>
      <c r="CP32" s="2381"/>
      <c r="CQ32" s="316"/>
      <c r="CR32" s="586"/>
      <c r="CS32" s="589" t="s">
        <v>894</v>
      </c>
      <c r="CT32" s="628"/>
      <c r="CU32" s="628"/>
      <c r="CV32" s="586"/>
      <c r="CW32" s="429"/>
      <c r="CX32" s="586"/>
      <c r="CY32" s="628"/>
      <c r="CZ32" s="628"/>
      <c r="DA32" s="628"/>
      <c r="DB32" s="628"/>
      <c r="DC32" s="628"/>
      <c r="DD32" s="628"/>
      <c r="DE32" s="586" t="s">
        <v>872</v>
      </c>
      <c r="DF32" s="430"/>
    </row>
    <row r="33" spans="1:114" s="311" customFormat="1" ht="18" customHeight="1">
      <c r="A33" s="314"/>
      <c r="B33" s="2232" t="s">
        <v>212</v>
      </c>
      <c r="C33" s="2233"/>
      <c r="D33" s="2233"/>
      <c r="E33" s="2233"/>
      <c r="F33" s="2233"/>
      <c r="G33" s="2233"/>
      <c r="H33" s="2233"/>
      <c r="I33" s="2233"/>
      <c r="J33" s="2233"/>
      <c r="K33" s="2233"/>
      <c r="L33" s="2233"/>
      <c r="M33" s="2233"/>
      <c r="N33" s="2234"/>
      <c r="O33" s="2251">
        <f>入力シート!K177</f>
        <v>0</v>
      </c>
      <c r="P33" s="2252"/>
      <c r="Q33" s="2252"/>
      <c r="R33" s="2252"/>
      <c r="S33" s="2253"/>
      <c r="T33" s="2251">
        <f>入力シート!K186</f>
        <v>0</v>
      </c>
      <c r="U33" s="2252"/>
      <c r="V33" s="2252"/>
      <c r="W33" s="2252"/>
      <c r="X33" s="2253"/>
      <c r="Y33" s="2342">
        <f t="shared" si="0"/>
        <v>0</v>
      </c>
      <c r="Z33" s="2343"/>
      <c r="AA33" s="2343"/>
      <c r="AB33" s="2343"/>
      <c r="AC33" s="2344"/>
      <c r="AD33" s="2364" t="s">
        <v>89</v>
      </c>
      <c r="AE33" s="2364"/>
      <c r="AF33" s="2364"/>
      <c r="AG33" s="2385" t="s">
        <v>89</v>
      </c>
      <c r="AH33" s="2385"/>
      <c r="AI33" s="2385"/>
      <c r="AJ33" s="310"/>
      <c r="AK33" s="2323" t="s">
        <v>484</v>
      </c>
      <c r="AL33" s="2324"/>
      <c r="AM33" s="2227" t="s">
        <v>213</v>
      </c>
      <c r="AN33" s="2227"/>
      <c r="AO33" s="2227"/>
      <c r="AP33" s="2227"/>
      <c r="AQ33" s="2227"/>
      <c r="AR33" s="2228"/>
      <c r="AS33" s="1088" t="str">
        <f>IF(入力シート２!J45="","",入力シート２!J45)</f>
        <v/>
      </c>
      <c r="AT33" s="2335" t="str">
        <f>IF(入力シート２!K45="","",入力シート２!K45)</f>
        <v/>
      </c>
      <c r="AU33" s="2336"/>
      <c r="AV33" s="2336"/>
      <c r="AW33" s="2336"/>
      <c r="AX33" s="2336"/>
      <c r="AY33" s="2336"/>
      <c r="AZ33" s="2337"/>
      <c r="BA33" s="2412" t="s">
        <v>89</v>
      </c>
      <c r="BB33" s="2412"/>
      <c r="BC33" s="2412"/>
      <c r="BD33" s="2412"/>
      <c r="BE33" s="2412"/>
      <c r="BF33" s="2412"/>
      <c r="BG33" s="2412"/>
      <c r="BH33" s="2412"/>
      <c r="BI33" s="2412"/>
      <c r="BJ33" s="2412"/>
      <c r="BK33" s="2345" t="str">
        <f>IF(入力シート２!AB45="","",入力シート２!AB45)</f>
        <v/>
      </c>
      <c r="BL33" s="2336"/>
      <c r="BM33" s="2336"/>
      <c r="BN33" s="2336"/>
      <c r="BO33" s="2336"/>
      <c r="BP33" s="2336"/>
      <c r="BQ33" s="2336"/>
      <c r="BR33" s="2336"/>
      <c r="BS33" s="2336"/>
      <c r="BT33" s="2336"/>
      <c r="BU33" s="2336"/>
      <c r="BV33" s="2336"/>
      <c r="BW33" s="2336"/>
      <c r="BX33" s="2336"/>
      <c r="BY33" s="2336"/>
      <c r="BZ33" s="2336"/>
      <c r="CA33" s="2336"/>
      <c r="CB33" s="2336"/>
      <c r="CC33" s="2336"/>
      <c r="CD33" s="2336"/>
      <c r="CE33" s="2336"/>
      <c r="CF33" s="2336"/>
      <c r="CG33" s="2336"/>
      <c r="CH33" s="2336"/>
      <c r="CI33" s="2336"/>
      <c r="CJ33" s="2336"/>
      <c r="CK33" s="2336"/>
      <c r="CL33" s="2337"/>
      <c r="CM33" s="2316" t="str">
        <f>IF(入力シート２!BD45="","",入力シート２!BD45)</f>
        <v/>
      </c>
      <c r="CN33" s="2317"/>
      <c r="CO33" s="2316" t="str">
        <f>IF(入力シート２!BF45="","",入力シート２!BF45)</f>
        <v>　</v>
      </c>
      <c r="CP33" s="2317"/>
      <c r="CQ33" s="316"/>
      <c r="CR33" s="586" t="s">
        <v>221</v>
      </c>
      <c r="CS33" s="589"/>
      <c r="CT33" s="429" t="s">
        <v>222</v>
      </c>
      <c r="CU33" s="429" t="s">
        <v>209</v>
      </c>
      <c r="CV33" s="436" t="s">
        <v>895</v>
      </c>
      <c r="CW33" s="429" t="s">
        <v>223</v>
      </c>
      <c r="CX33" s="436" t="s">
        <v>896</v>
      </c>
      <c r="CY33" s="429" t="s">
        <v>224</v>
      </c>
      <c r="CZ33" s="429" t="s">
        <v>225</v>
      </c>
      <c r="DA33" s="436" t="s">
        <v>897</v>
      </c>
      <c r="DB33" s="429" t="s">
        <v>226</v>
      </c>
      <c r="DC33" s="429" t="s">
        <v>227</v>
      </c>
      <c r="DD33" s="586" t="s">
        <v>831</v>
      </c>
      <c r="DE33" s="586" t="s">
        <v>211</v>
      </c>
      <c r="DF33" s="430"/>
    </row>
    <row r="34" spans="1:114" s="311" customFormat="1" ht="18" customHeight="1">
      <c r="A34" s="314"/>
      <c r="B34" s="2274" t="s">
        <v>214</v>
      </c>
      <c r="C34" s="2275"/>
      <c r="D34" s="2275"/>
      <c r="E34" s="2275"/>
      <c r="F34" s="2275"/>
      <c r="G34" s="2275"/>
      <c r="H34" s="2275"/>
      <c r="I34" s="2275"/>
      <c r="J34" s="2275"/>
      <c r="K34" s="2275"/>
      <c r="L34" s="2275"/>
      <c r="M34" s="2275"/>
      <c r="N34" s="2276"/>
      <c r="O34" s="2397">
        <f>SUM(O26:S33)</f>
        <v>0</v>
      </c>
      <c r="P34" s="2398"/>
      <c r="Q34" s="2398"/>
      <c r="R34" s="2398"/>
      <c r="S34" s="2399"/>
      <c r="T34" s="2397">
        <f>SUM(T26:X33)</f>
        <v>0</v>
      </c>
      <c r="U34" s="2398"/>
      <c r="V34" s="2398"/>
      <c r="W34" s="2398"/>
      <c r="X34" s="2399"/>
      <c r="Y34" s="2397">
        <f>ROUNDDOWN(O34-T34,1)</f>
        <v>0</v>
      </c>
      <c r="Z34" s="2398"/>
      <c r="AA34" s="2398"/>
      <c r="AB34" s="2398"/>
      <c r="AC34" s="2399"/>
      <c r="AD34" s="2400" t="str">
        <f>IF(O34=0,"-",ROUNDDOWN(Y34/O34*100,1))</f>
        <v>-</v>
      </c>
      <c r="AE34" s="2400"/>
      <c r="AF34" s="2400"/>
      <c r="AG34" s="2404" t="str">
        <f>IF(O34=0,"-",ROUNDUP(T34/O34,2))</f>
        <v>-</v>
      </c>
      <c r="AH34" s="2404"/>
      <c r="AI34" s="2404"/>
      <c r="AJ34" s="310"/>
      <c r="AK34" s="2327"/>
      <c r="AL34" s="2328"/>
      <c r="AM34" s="2230"/>
      <c r="AN34" s="2230"/>
      <c r="AO34" s="2230"/>
      <c r="AP34" s="2230"/>
      <c r="AQ34" s="2230"/>
      <c r="AR34" s="2231"/>
      <c r="AS34" s="1091" t="str">
        <f>IF(入力シート２!J46="","",入力シート２!J46)</f>
        <v/>
      </c>
      <c r="AT34" s="2375" t="str">
        <f>IF(入力シート２!K46="","",入力シート２!K46)</f>
        <v/>
      </c>
      <c r="AU34" s="2376"/>
      <c r="AV34" s="2376"/>
      <c r="AW34" s="2376"/>
      <c r="AX34" s="2376"/>
      <c r="AY34" s="2376"/>
      <c r="AZ34" s="2377"/>
      <c r="BA34" s="2378" t="s">
        <v>89</v>
      </c>
      <c r="BB34" s="2378"/>
      <c r="BC34" s="2378"/>
      <c r="BD34" s="2378"/>
      <c r="BE34" s="2378"/>
      <c r="BF34" s="2378"/>
      <c r="BG34" s="2378"/>
      <c r="BH34" s="2378"/>
      <c r="BI34" s="2378"/>
      <c r="BJ34" s="2378"/>
      <c r="BK34" s="2379" t="str">
        <f>IF(入力シート２!AB46="","",入力シート２!AB46)</f>
        <v/>
      </c>
      <c r="BL34" s="2376"/>
      <c r="BM34" s="2376"/>
      <c r="BN34" s="2376"/>
      <c r="BO34" s="2376"/>
      <c r="BP34" s="2376"/>
      <c r="BQ34" s="2376"/>
      <c r="BR34" s="2376"/>
      <c r="BS34" s="2376"/>
      <c r="BT34" s="2376"/>
      <c r="BU34" s="2376"/>
      <c r="BV34" s="2376"/>
      <c r="BW34" s="2376"/>
      <c r="BX34" s="2376"/>
      <c r="BY34" s="2376"/>
      <c r="BZ34" s="2376"/>
      <c r="CA34" s="2376"/>
      <c r="CB34" s="2376"/>
      <c r="CC34" s="2376"/>
      <c r="CD34" s="2376"/>
      <c r="CE34" s="2376"/>
      <c r="CF34" s="2376"/>
      <c r="CG34" s="2376"/>
      <c r="CH34" s="2376"/>
      <c r="CI34" s="2376"/>
      <c r="CJ34" s="2376"/>
      <c r="CK34" s="2376"/>
      <c r="CL34" s="2377"/>
      <c r="CM34" s="2380" t="str">
        <f>IF(入力シート２!BD46="","",入力シート２!BD46)</f>
        <v/>
      </c>
      <c r="CN34" s="2381"/>
      <c r="CO34" s="2380" t="str">
        <f>IF(入力シート２!BF46="","",入力シート２!BF46)</f>
        <v>　</v>
      </c>
      <c r="CP34" s="2381"/>
      <c r="CQ34" s="316"/>
      <c r="CR34" s="586" t="s">
        <v>229</v>
      </c>
      <c r="CS34" s="586" t="s">
        <v>239</v>
      </c>
      <c r="CT34" s="429" t="s">
        <v>230</v>
      </c>
      <c r="CU34" s="429" t="s">
        <v>719</v>
      </c>
      <c r="CV34" s="429"/>
      <c r="CW34" s="429" t="s">
        <v>231</v>
      </c>
      <c r="CX34" s="429"/>
      <c r="CY34" s="429" t="s">
        <v>232</v>
      </c>
      <c r="CZ34" s="429" t="s">
        <v>233</v>
      </c>
      <c r="DA34" s="429"/>
      <c r="DB34" s="429" t="s">
        <v>235</v>
      </c>
      <c r="DC34" s="429" t="s">
        <v>236</v>
      </c>
      <c r="DD34" s="586" t="s">
        <v>237</v>
      </c>
      <c r="DE34" s="586" t="s">
        <v>876</v>
      </c>
      <c r="DF34" s="430"/>
    </row>
    <row r="35" spans="1:114" s="311" customFormat="1" ht="18" customHeight="1">
      <c r="A35" s="314"/>
      <c r="B35" s="2271" t="s">
        <v>840</v>
      </c>
      <c r="C35" s="2272"/>
      <c r="D35" s="2272"/>
      <c r="E35" s="2272"/>
      <c r="F35" s="2272"/>
      <c r="G35" s="2272"/>
      <c r="H35" s="2272"/>
      <c r="I35" s="2272"/>
      <c r="J35" s="2272"/>
      <c r="K35" s="2272"/>
      <c r="L35" s="2272"/>
      <c r="M35" s="2272"/>
      <c r="N35" s="2273"/>
      <c r="O35" s="2386" t="str">
        <f>IF(O34=0,"-",ROUNDUP(O34/O16,0))</f>
        <v>-</v>
      </c>
      <c r="P35" s="2387"/>
      <c r="Q35" s="2387"/>
      <c r="R35" s="2387"/>
      <c r="S35" s="2388"/>
      <c r="T35" s="2386" t="str">
        <f>IF(T34=0,"-",ROUNDUP(T34/O16,0))</f>
        <v>-</v>
      </c>
      <c r="U35" s="2387"/>
      <c r="V35" s="2387"/>
      <c r="W35" s="2387"/>
      <c r="X35" s="2388"/>
      <c r="Y35" s="2386" t="str">
        <f>IF(Y34=0,"-",ROUNDUP(Y34/O16,0))</f>
        <v>-</v>
      </c>
      <c r="Z35" s="2387"/>
      <c r="AA35" s="2387"/>
      <c r="AB35" s="2387"/>
      <c r="AC35" s="2388"/>
      <c r="AD35" s="2416" t="s">
        <v>89</v>
      </c>
      <c r="AE35" s="2416"/>
      <c r="AF35" s="2416"/>
      <c r="AG35" s="2393" t="s">
        <v>89</v>
      </c>
      <c r="AH35" s="2393"/>
      <c r="AI35" s="2393"/>
      <c r="AJ35" s="310"/>
      <c r="AK35" s="2421" t="s">
        <v>852</v>
      </c>
      <c r="AL35" s="2422"/>
      <c r="AM35" s="2226" t="s">
        <v>853</v>
      </c>
      <c r="AN35" s="2227" t="s">
        <v>216</v>
      </c>
      <c r="AO35" s="2227"/>
      <c r="AP35" s="2227"/>
      <c r="AQ35" s="2227"/>
      <c r="AR35" s="2228"/>
      <c r="AS35" s="1088" t="str">
        <f>IF(入力シート２!J47="","",入力シート２!J47)</f>
        <v/>
      </c>
      <c r="AT35" s="2335" t="str">
        <f>IF(入力シート２!K47="","",入力シート２!K47)</f>
        <v/>
      </c>
      <c r="AU35" s="2336"/>
      <c r="AV35" s="2336"/>
      <c r="AW35" s="2336"/>
      <c r="AX35" s="2336"/>
      <c r="AY35" s="2336"/>
      <c r="AZ35" s="2337"/>
      <c r="BA35" s="2425" t="str">
        <f>IF(入力シート２!R47="","",入力シート２!R47)</f>
        <v/>
      </c>
      <c r="BB35" s="2426"/>
      <c r="BC35" s="2426"/>
      <c r="BD35" s="2426"/>
      <c r="BE35" s="2426"/>
      <c r="BF35" s="2426"/>
      <c r="BG35" s="2426"/>
      <c r="BH35" s="2426"/>
      <c r="BI35" s="2426"/>
      <c r="BJ35" s="2427"/>
      <c r="BK35" s="2345" t="str">
        <f>IF(入力シート２!AB47="","",入力シート２!AB47)</f>
        <v/>
      </c>
      <c r="BL35" s="2336"/>
      <c r="BM35" s="2336"/>
      <c r="BN35" s="2336"/>
      <c r="BO35" s="2336"/>
      <c r="BP35" s="2336"/>
      <c r="BQ35" s="2336"/>
      <c r="BR35" s="2336"/>
      <c r="BS35" s="2336"/>
      <c r="BT35" s="2336"/>
      <c r="BU35" s="2336"/>
      <c r="BV35" s="2336"/>
      <c r="BW35" s="2336"/>
      <c r="BX35" s="2336"/>
      <c r="BY35" s="2336"/>
      <c r="BZ35" s="2336"/>
      <c r="CA35" s="2336"/>
      <c r="CB35" s="2336"/>
      <c r="CC35" s="2336"/>
      <c r="CD35" s="2336"/>
      <c r="CE35" s="2336"/>
      <c r="CF35" s="2336"/>
      <c r="CG35" s="2336"/>
      <c r="CH35" s="2336"/>
      <c r="CI35" s="2336"/>
      <c r="CJ35" s="2336"/>
      <c r="CK35" s="2336"/>
      <c r="CL35" s="2337"/>
      <c r="CM35" s="2316" t="str">
        <f>IF(入力シート２!BD47="","",入力シート２!BD47)</f>
        <v/>
      </c>
      <c r="CN35" s="2317"/>
      <c r="CO35" s="2316" t="str">
        <f>IF(入力シート２!BF47="","",入力シート２!BF47)</f>
        <v>　</v>
      </c>
      <c r="CP35" s="2317"/>
      <c r="CQ35" s="316"/>
      <c r="CR35" s="586" t="s">
        <v>238</v>
      </c>
      <c r="CS35" s="586" t="s">
        <v>249</v>
      </c>
      <c r="CT35" s="591"/>
      <c r="CU35" s="591"/>
      <c r="CV35" s="429" t="s">
        <v>209</v>
      </c>
      <c r="CW35" s="429" t="s">
        <v>240</v>
      </c>
      <c r="CX35" s="429" t="s">
        <v>241</v>
      </c>
      <c r="CY35" s="429" t="s">
        <v>242</v>
      </c>
      <c r="CZ35" s="429" t="s">
        <v>883</v>
      </c>
      <c r="DA35" s="429" t="s">
        <v>234</v>
      </c>
      <c r="DB35" s="433" t="s">
        <v>244</v>
      </c>
      <c r="DC35" s="429" t="s">
        <v>245</v>
      </c>
      <c r="DD35" s="586" t="s">
        <v>246</v>
      </c>
      <c r="DE35" s="589" t="s">
        <v>898</v>
      </c>
      <c r="DF35" s="430"/>
    </row>
    <row r="36" spans="1:114" s="311" customFormat="1" ht="18" customHeight="1">
      <c r="A36" s="314"/>
      <c r="B36" s="2265" t="s">
        <v>220</v>
      </c>
      <c r="C36" s="2266"/>
      <c r="D36" s="2266"/>
      <c r="E36" s="2266"/>
      <c r="F36" s="2266"/>
      <c r="G36" s="2266"/>
      <c r="H36" s="2266"/>
      <c r="I36" s="2266"/>
      <c r="J36" s="2266"/>
      <c r="K36" s="2266"/>
      <c r="L36" s="2266"/>
      <c r="M36" s="2266"/>
      <c r="N36" s="2267"/>
      <c r="O36" s="2407">
        <f>O34-O33</f>
        <v>0</v>
      </c>
      <c r="P36" s="2407"/>
      <c r="Q36" s="2407"/>
      <c r="R36" s="2407"/>
      <c r="S36" s="2407"/>
      <c r="T36" s="2407">
        <f>T34-T33</f>
        <v>0</v>
      </c>
      <c r="U36" s="2407"/>
      <c r="V36" s="2407"/>
      <c r="W36" s="2407"/>
      <c r="X36" s="2407"/>
      <c r="Y36" s="2407">
        <f>ROUNDDOWN(O36-T36,1)</f>
        <v>0</v>
      </c>
      <c r="Z36" s="2407"/>
      <c r="AA36" s="2407"/>
      <c r="AB36" s="2407"/>
      <c r="AC36" s="2407"/>
      <c r="AD36" s="2408" t="str">
        <f>IF(O36=0,"-",ROUNDDOWN(Y36/O36*100,1))</f>
        <v>-</v>
      </c>
      <c r="AE36" s="2408"/>
      <c r="AF36" s="2408"/>
      <c r="AG36" s="2405" t="str">
        <f>IF(O36=0,"-",ROUNDUP(T36/O36,2))</f>
        <v>-</v>
      </c>
      <c r="AH36" s="2405"/>
      <c r="AI36" s="2406"/>
      <c r="AJ36" s="310"/>
      <c r="AK36" s="2423"/>
      <c r="AL36" s="2424"/>
      <c r="AM36" s="2401"/>
      <c r="AN36" s="2402"/>
      <c r="AO36" s="2402"/>
      <c r="AP36" s="2402"/>
      <c r="AQ36" s="2402"/>
      <c r="AR36" s="2403"/>
      <c r="AS36" s="1089" t="str">
        <f>IF(入力シート２!J48="","",入力シート２!J48)</f>
        <v/>
      </c>
      <c r="AT36" s="2319" t="str">
        <f>IF(入力シート２!K48="","",入力シート２!K48)</f>
        <v/>
      </c>
      <c r="AU36" s="2320"/>
      <c r="AV36" s="2320"/>
      <c r="AW36" s="2320"/>
      <c r="AX36" s="2320"/>
      <c r="AY36" s="2320"/>
      <c r="AZ36" s="2321"/>
      <c r="BA36" s="2394" t="str">
        <f>IF(入力シート２!R48="","",入力シート２!R48)</f>
        <v/>
      </c>
      <c r="BB36" s="2395"/>
      <c r="BC36" s="2395"/>
      <c r="BD36" s="2395"/>
      <c r="BE36" s="2395"/>
      <c r="BF36" s="2395"/>
      <c r="BG36" s="2395"/>
      <c r="BH36" s="2395"/>
      <c r="BI36" s="2395"/>
      <c r="BJ36" s="2396"/>
      <c r="BK36" s="2322" t="str">
        <f>IF(入力シート２!AB48="","",入力シート２!AB48)</f>
        <v/>
      </c>
      <c r="BL36" s="2320"/>
      <c r="BM36" s="2320"/>
      <c r="BN36" s="2320"/>
      <c r="BO36" s="2320"/>
      <c r="BP36" s="2320"/>
      <c r="BQ36" s="2320"/>
      <c r="BR36" s="2320"/>
      <c r="BS36" s="2320"/>
      <c r="BT36" s="2320"/>
      <c r="BU36" s="2320"/>
      <c r="BV36" s="2320"/>
      <c r="BW36" s="2320"/>
      <c r="BX36" s="2320"/>
      <c r="BY36" s="2320"/>
      <c r="BZ36" s="2320"/>
      <c r="CA36" s="2320"/>
      <c r="CB36" s="2320"/>
      <c r="CC36" s="2320"/>
      <c r="CD36" s="2320"/>
      <c r="CE36" s="2320"/>
      <c r="CF36" s="2320"/>
      <c r="CG36" s="2320"/>
      <c r="CH36" s="2320"/>
      <c r="CI36" s="2320"/>
      <c r="CJ36" s="2320"/>
      <c r="CK36" s="2320"/>
      <c r="CL36" s="2321"/>
      <c r="CM36" s="2339" t="str">
        <f>IF(入力シート２!BD48="","",入力シート２!BD48)</f>
        <v>　</v>
      </c>
      <c r="CN36" s="2340"/>
      <c r="CO36" s="2339" t="str">
        <f>IF(入力シート２!BF48="","",入力シート２!BF48)</f>
        <v>　</v>
      </c>
      <c r="CP36" s="2340"/>
      <c r="CQ36" s="235"/>
      <c r="CR36" s="586" t="s">
        <v>248</v>
      </c>
      <c r="CS36" s="586" t="s">
        <v>250</v>
      </c>
      <c r="CT36" s="591"/>
      <c r="CU36" s="591"/>
      <c r="CV36" s="429" t="s">
        <v>872</v>
      </c>
      <c r="CW36" s="429" t="s">
        <v>851</v>
      </c>
      <c r="CX36" s="429" t="s">
        <v>531</v>
      </c>
      <c r="CY36" s="591"/>
      <c r="CZ36" s="591"/>
      <c r="DA36" s="429" t="s">
        <v>243</v>
      </c>
      <c r="DB36" s="429"/>
      <c r="DC36" s="429"/>
      <c r="DD36" s="586" t="s">
        <v>255</v>
      </c>
      <c r="DE36" s="589"/>
      <c r="DF36" s="235"/>
    </row>
    <row r="37" spans="1:114" s="311" customFormat="1" ht="18" customHeight="1">
      <c r="A37" s="314"/>
      <c r="B37" s="2268" t="s">
        <v>968</v>
      </c>
      <c r="C37" s="2269"/>
      <c r="D37" s="2269"/>
      <c r="E37" s="2269"/>
      <c r="F37" s="2269"/>
      <c r="G37" s="2269"/>
      <c r="H37" s="2269"/>
      <c r="I37" s="2269"/>
      <c r="J37" s="2269"/>
      <c r="K37" s="2269"/>
      <c r="L37" s="2269"/>
      <c r="M37" s="2269"/>
      <c r="N37" s="2270"/>
      <c r="O37" s="2279" t="str">
        <f>IF(O36=0,"-",ROUNDUP(O36/O16,0))</f>
        <v>-</v>
      </c>
      <c r="P37" s="2280"/>
      <c r="Q37" s="2280"/>
      <c r="R37" s="2280"/>
      <c r="S37" s="2281"/>
      <c r="T37" s="2279" t="str">
        <f>IF(T36=0,"-",ROUNDUP(T36/O16,0))</f>
        <v>-</v>
      </c>
      <c r="U37" s="2280"/>
      <c r="V37" s="2280"/>
      <c r="W37" s="2280"/>
      <c r="X37" s="2281"/>
      <c r="Y37" s="2279" t="str">
        <f>IF(Y36=0,"-",ROUNDUP(Y36/O16,0))</f>
        <v>-</v>
      </c>
      <c r="Z37" s="2280"/>
      <c r="AA37" s="2280"/>
      <c r="AB37" s="2280"/>
      <c r="AC37" s="2281"/>
      <c r="AD37" s="2441" t="s">
        <v>89</v>
      </c>
      <c r="AE37" s="2441"/>
      <c r="AF37" s="2441"/>
      <c r="AG37" s="2444" t="s">
        <v>89</v>
      </c>
      <c r="AH37" s="2444"/>
      <c r="AI37" s="2445"/>
      <c r="AJ37" s="310"/>
      <c r="AK37" s="2423"/>
      <c r="AL37" s="2424"/>
      <c r="AM37" s="2401"/>
      <c r="AN37" s="2402"/>
      <c r="AO37" s="2402"/>
      <c r="AP37" s="2402"/>
      <c r="AQ37" s="2402"/>
      <c r="AR37" s="2403"/>
      <c r="AS37" s="1089" t="str">
        <f>IF(入力シート２!J49="","",入力シート２!J49)</f>
        <v/>
      </c>
      <c r="AT37" s="2319" t="str">
        <f>IF(入力シート２!K49="","",入力シート２!K49)</f>
        <v/>
      </c>
      <c r="AU37" s="2320"/>
      <c r="AV37" s="2320"/>
      <c r="AW37" s="2320"/>
      <c r="AX37" s="2320"/>
      <c r="AY37" s="2320"/>
      <c r="AZ37" s="2321"/>
      <c r="BA37" s="2394" t="str">
        <f>IF(入力シート２!R49="","",入力シート２!R49)</f>
        <v/>
      </c>
      <c r="BB37" s="2395"/>
      <c r="BC37" s="2395"/>
      <c r="BD37" s="2395"/>
      <c r="BE37" s="2395"/>
      <c r="BF37" s="2395"/>
      <c r="BG37" s="2395"/>
      <c r="BH37" s="2395"/>
      <c r="BI37" s="2395"/>
      <c r="BJ37" s="2396"/>
      <c r="BK37" s="2322" t="str">
        <f>IF(入力シート２!AB49="","",入力シート２!AB49)</f>
        <v/>
      </c>
      <c r="BL37" s="2320"/>
      <c r="BM37" s="2320"/>
      <c r="BN37" s="2320"/>
      <c r="BO37" s="2320"/>
      <c r="BP37" s="2320"/>
      <c r="BQ37" s="2320"/>
      <c r="BR37" s="2320"/>
      <c r="BS37" s="2320"/>
      <c r="BT37" s="2320"/>
      <c r="BU37" s="2320"/>
      <c r="BV37" s="2320"/>
      <c r="BW37" s="2320"/>
      <c r="BX37" s="2320"/>
      <c r="BY37" s="2320"/>
      <c r="BZ37" s="2320"/>
      <c r="CA37" s="2320"/>
      <c r="CB37" s="2320"/>
      <c r="CC37" s="2320"/>
      <c r="CD37" s="2320"/>
      <c r="CE37" s="2320"/>
      <c r="CF37" s="2320"/>
      <c r="CG37" s="2320"/>
      <c r="CH37" s="2320"/>
      <c r="CI37" s="2320"/>
      <c r="CJ37" s="2320"/>
      <c r="CK37" s="2320"/>
      <c r="CL37" s="2321"/>
      <c r="CM37" s="2339" t="str">
        <f>IF(入力シート２!BD49="","",入力シート２!BD49)</f>
        <v>　</v>
      </c>
      <c r="CN37" s="2340"/>
      <c r="CO37" s="2339" t="str">
        <f>IF(入力シート２!BF49="","",入力シート２!BF49)</f>
        <v>　</v>
      </c>
      <c r="CP37" s="2340"/>
      <c r="CQ37" s="316"/>
      <c r="CR37" s="586" t="s">
        <v>759</v>
      </c>
      <c r="CS37" s="586" t="s">
        <v>252</v>
      </c>
      <c r="CT37" s="429"/>
      <c r="CU37" s="429"/>
      <c r="CV37" s="436" t="s">
        <v>899</v>
      </c>
      <c r="CW37" s="592"/>
      <c r="CX37" s="429" t="s">
        <v>251</v>
      </c>
      <c r="CY37" s="429"/>
      <c r="CZ37" s="429"/>
      <c r="DA37" s="429" t="s">
        <v>882</v>
      </c>
      <c r="DB37" s="429"/>
      <c r="DC37" s="587"/>
      <c r="DD37" s="586" t="s">
        <v>259</v>
      </c>
      <c r="DE37" s="586" t="s">
        <v>219</v>
      </c>
      <c r="DF37" s="435"/>
    </row>
    <row r="38" spans="1:114" s="311" customFormat="1" ht="18" customHeight="1">
      <c r="A38" s="314"/>
      <c r="B38" s="2265" t="s">
        <v>228</v>
      </c>
      <c r="C38" s="2266"/>
      <c r="D38" s="2266"/>
      <c r="E38" s="2266"/>
      <c r="F38" s="2266"/>
      <c r="G38" s="2266"/>
      <c r="H38" s="2266"/>
      <c r="I38" s="2266"/>
      <c r="J38" s="2266"/>
      <c r="K38" s="2266"/>
      <c r="L38" s="2266"/>
      <c r="M38" s="2266"/>
      <c r="N38" s="2267"/>
      <c r="O38" s="2285">
        <f>O34-O32-O33</f>
        <v>0</v>
      </c>
      <c r="P38" s="2285"/>
      <c r="Q38" s="2285"/>
      <c r="R38" s="2285"/>
      <c r="S38" s="2285"/>
      <c r="T38" s="2285">
        <f>T34-T32-T33</f>
        <v>0</v>
      </c>
      <c r="U38" s="2285"/>
      <c r="V38" s="2285"/>
      <c r="W38" s="2285"/>
      <c r="X38" s="2285"/>
      <c r="Y38" s="2285">
        <f>ROUNDDOWN(O38-T38,1)</f>
        <v>0</v>
      </c>
      <c r="Z38" s="2285"/>
      <c r="AA38" s="2285"/>
      <c r="AB38" s="2285"/>
      <c r="AC38" s="2285"/>
      <c r="AD38" s="2436" t="str">
        <f>IF(O38=0,"-",ROUNDDOWN(Y38/O38*100,1))</f>
        <v>-</v>
      </c>
      <c r="AE38" s="2436"/>
      <c r="AF38" s="2436"/>
      <c r="AG38" s="2442" t="str">
        <f>IF(O38=0,"-",ROUNDUP(T38/O38,2))</f>
        <v>-</v>
      </c>
      <c r="AH38" s="2442"/>
      <c r="AI38" s="2443"/>
      <c r="AJ38" s="310"/>
      <c r="AK38" s="2423"/>
      <c r="AL38" s="2424"/>
      <c r="AM38" s="2401"/>
      <c r="AN38" s="2402"/>
      <c r="AO38" s="2402"/>
      <c r="AP38" s="2402"/>
      <c r="AQ38" s="2402"/>
      <c r="AR38" s="2403"/>
      <c r="AS38" s="1089" t="str">
        <f>IF(入力シート２!J50="","",入力シート２!J50)</f>
        <v/>
      </c>
      <c r="AT38" s="2319" t="str">
        <f>IF(入力シート２!K50="","",入力シート２!K50)</f>
        <v/>
      </c>
      <c r="AU38" s="2320"/>
      <c r="AV38" s="2320"/>
      <c r="AW38" s="2320"/>
      <c r="AX38" s="2320"/>
      <c r="AY38" s="2320"/>
      <c r="AZ38" s="2321"/>
      <c r="BA38" s="2394" t="str">
        <f>IF(入力シート２!R50="","",入力シート２!R50)</f>
        <v/>
      </c>
      <c r="BB38" s="2395"/>
      <c r="BC38" s="2395"/>
      <c r="BD38" s="2395"/>
      <c r="BE38" s="2395"/>
      <c r="BF38" s="2395"/>
      <c r="BG38" s="2395"/>
      <c r="BH38" s="2395"/>
      <c r="BI38" s="2395"/>
      <c r="BJ38" s="2396"/>
      <c r="BK38" s="2322" t="str">
        <f>IF(入力シート２!AB50="","",入力シート２!AB50)</f>
        <v/>
      </c>
      <c r="BL38" s="2320"/>
      <c r="BM38" s="2320"/>
      <c r="BN38" s="2320"/>
      <c r="BO38" s="2320"/>
      <c r="BP38" s="2320"/>
      <c r="BQ38" s="2320"/>
      <c r="BR38" s="2320"/>
      <c r="BS38" s="2320"/>
      <c r="BT38" s="2320"/>
      <c r="BU38" s="2320"/>
      <c r="BV38" s="2320"/>
      <c r="BW38" s="2320"/>
      <c r="BX38" s="2320"/>
      <c r="BY38" s="2320"/>
      <c r="BZ38" s="2320"/>
      <c r="CA38" s="2320"/>
      <c r="CB38" s="2320"/>
      <c r="CC38" s="2320"/>
      <c r="CD38" s="2320"/>
      <c r="CE38" s="2320"/>
      <c r="CF38" s="2320"/>
      <c r="CG38" s="2320"/>
      <c r="CH38" s="2320"/>
      <c r="CI38" s="2320"/>
      <c r="CJ38" s="2320"/>
      <c r="CK38" s="2320"/>
      <c r="CL38" s="2321"/>
      <c r="CM38" s="2339" t="str">
        <f>IF(入力シート２!BD50="","",入力シート２!BD50)</f>
        <v>　</v>
      </c>
      <c r="CN38" s="2340"/>
      <c r="CO38" s="2339" t="str">
        <f>IF(入力シート２!BF50="","",入力シート２!BF50)</f>
        <v>　</v>
      </c>
      <c r="CP38" s="2340"/>
      <c r="CQ38" s="631"/>
      <c r="CR38" s="586" t="s">
        <v>760</v>
      </c>
      <c r="CS38" s="593" t="s">
        <v>533</v>
      </c>
      <c r="CT38" s="433"/>
      <c r="CU38" s="433"/>
      <c r="CV38" s="429"/>
      <c r="CW38" s="592"/>
      <c r="CX38" s="429" t="s">
        <v>254</v>
      </c>
      <c r="CY38" s="433"/>
      <c r="CZ38" s="433"/>
      <c r="DA38" s="594" t="s">
        <v>900</v>
      </c>
      <c r="DB38" s="429"/>
      <c r="DC38" s="433"/>
      <c r="DD38" s="586"/>
      <c r="DE38" s="586" t="s">
        <v>260</v>
      </c>
      <c r="DF38" s="632"/>
    </row>
    <row r="39" spans="1:114" s="311" customFormat="1" ht="18" customHeight="1">
      <c r="A39" s="314"/>
      <c r="B39" s="2268" t="s">
        <v>968</v>
      </c>
      <c r="C39" s="2269"/>
      <c r="D39" s="2269"/>
      <c r="E39" s="2269"/>
      <c r="F39" s="2269"/>
      <c r="G39" s="2269"/>
      <c r="H39" s="2269"/>
      <c r="I39" s="2269"/>
      <c r="J39" s="2269"/>
      <c r="K39" s="2269"/>
      <c r="L39" s="2269"/>
      <c r="M39" s="2269"/>
      <c r="N39" s="2270"/>
      <c r="O39" s="2279" t="str">
        <f>IF(O38=0,"-",ROUNDUP(O38/O16,0))</f>
        <v>-</v>
      </c>
      <c r="P39" s="2280"/>
      <c r="Q39" s="2280"/>
      <c r="R39" s="2280"/>
      <c r="S39" s="2281"/>
      <c r="T39" s="2279" t="str">
        <f>IF(T38=0,"-",ROUNDUP(T38/O16,0))</f>
        <v>-</v>
      </c>
      <c r="U39" s="2280"/>
      <c r="V39" s="2280"/>
      <c r="W39" s="2280"/>
      <c r="X39" s="2281"/>
      <c r="Y39" s="2279" t="str">
        <f>IF(Y38=0,"-",ROUNDUP(Y38/O16,0))</f>
        <v>-</v>
      </c>
      <c r="Z39" s="2280"/>
      <c r="AA39" s="2280"/>
      <c r="AB39" s="2280"/>
      <c r="AC39" s="2281"/>
      <c r="AD39" s="2435" t="s">
        <v>89</v>
      </c>
      <c r="AE39" s="2435"/>
      <c r="AF39" s="2435"/>
      <c r="AG39" s="2419" t="s">
        <v>89</v>
      </c>
      <c r="AH39" s="2419"/>
      <c r="AI39" s="2420"/>
      <c r="AJ39" s="310"/>
      <c r="AK39" s="2423"/>
      <c r="AL39" s="2424"/>
      <c r="AM39" s="2401"/>
      <c r="AN39" s="2402"/>
      <c r="AO39" s="2402"/>
      <c r="AP39" s="2402"/>
      <c r="AQ39" s="2402"/>
      <c r="AR39" s="2403"/>
      <c r="AS39" s="1089" t="str">
        <f>IF(入力シート２!J51="","",入力シート２!J51)</f>
        <v/>
      </c>
      <c r="AT39" s="2319" t="str">
        <f>IF(入力シート２!K51="","",入力シート２!K51)</f>
        <v/>
      </c>
      <c r="AU39" s="2320"/>
      <c r="AV39" s="2320"/>
      <c r="AW39" s="2320"/>
      <c r="AX39" s="2320"/>
      <c r="AY39" s="2320"/>
      <c r="AZ39" s="2321"/>
      <c r="BA39" s="2394" t="str">
        <f>IF(入力シート２!R51="","",入力シート２!R51)</f>
        <v/>
      </c>
      <c r="BB39" s="2395"/>
      <c r="BC39" s="2395"/>
      <c r="BD39" s="2395"/>
      <c r="BE39" s="2395"/>
      <c r="BF39" s="2395"/>
      <c r="BG39" s="2395"/>
      <c r="BH39" s="2395"/>
      <c r="BI39" s="2395"/>
      <c r="BJ39" s="2396"/>
      <c r="BK39" s="2322" t="str">
        <f>IF(入力シート２!AB51="","",入力シート２!AB51)</f>
        <v/>
      </c>
      <c r="BL39" s="2320"/>
      <c r="BM39" s="2320"/>
      <c r="BN39" s="2320"/>
      <c r="BO39" s="2320"/>
      <c r="BP39" s="2320"/>
      <c r="BQ39" s="2320"/>
      <c r="BR39" s="2320"/>
      <c r="BS39" s="2320"/>
      <c r="BT39" s="2320"/>
      <c r="BU39" s="2320"/>
      <c r="BV39" s="2320"/>
      <c r="BW39" s="2320"/>
      <c r="BX39" s="2320"/>
      <c r="BY39" s="2320"/>
      <c r="BZ39" s="2320"/>
      <c r="CA39" s="2320"/>
      <c r="CB39" s="2320"/>
      <c r="CC39" s="2320"/>
      <c r="CD39" s="2320"/>
      <c r="CE39" s="2320"/>
      <c r="CF39" s="2320"/>
      <c r="CG39" s="2320"/>
      <c r="CH39" s="2320"/>
      <c r="CI39" s="2320"/>
      <c r="CJ39" s="2320"/>
      <c r="CK39" s="2320"/>
      <c r="CL39" s="2321"/>
      <c r="CM39" s="2339" t="str">
        <f>IF(入力シート２!BD51="","",入力シート２!BD51)</f>
        <v>　</v>
      </c>
      <c r="CN39" s="2340"/>
      <c r="CO39" s="2339" t="str">
        <f>IF(入力シート２!BF51="","",入力シート２!BF51)</f>
        <v>　</v>
      </c>
      <c r="CP39" s="2340"/>
      <c r="CQ39" s="631"/>
      <c r="CR39" s="586" t="s">
        <v>761</v>
      </c>
      <c r="CS39" s="593" t="s">
        <v>261</v>
      </c>
      <c r="CT39" s="432"/>
      <c r="CU39" s="429"/>
      <c r="CV39" s="429" t="s">
        <v>253</v>
      </c>
      <c r="CW39" s="592"/>
      <c r="CX39" s="429" t="s">
        <v>304</v>
      </c>
      <c r="CY39" s="429"/>
      <c r="CZ39" s="429"/>
      <c r="DA39" s="587"/>
      <c r="DB39" s="433"/>
      <c r="DC39" s="429"/>
      <c r="DD39" s="586"/>
      <c r="DE39" s="586" t="s">
        <v>532</v>
      </c>
      <c r="DF39" s="632"/>
    </row>
    <row r="40" spans="1:114" s="311" customFormat="1" ht="18" customHeight="1">
      <c r="A40" s="314"/>
      <c r="B40" s="2282" t="s">
        <v>247</v>
      </c>
      <c r="C40" s="2283"/>
      <c r="D40" s="2283"/>
      <c r="E40" s="2283"/>
      <c r="F40" s="2283"/>
      <c r="G40" s="2283"/>
      <c r="H40" s="2283"/>
      <c r="I40" s="2283"/>
      <c r="J40" s="2283"/>
      <c r="K40" s="2283"/>
      <c r="L40" s="2283"/>
      <c r="M40" s="2283"/>
      <c r="N40" s="2284"/>
      <c r="O40" s="2437">
        <f>O34-O32</f>
        <v>0</v>
      </c>
      <c r="P40" s="2438"/>
      <c r="Q40" s="2438"/>
      <c r="R40" s="2438"/>
      <c r="S40" s="2439"/>
      <c r="T40" s="2437">
        <f>T34-T32</f>
        <v>0</v>
      </c>
      <c r="U40" s="2438"/>
      <c r="V40" s="2438"/>
      <c r="W40" s="2438"/>
      <c r="X40" s="2439"/>
      <c r="Y40" s="2437">
        <f>O40-T40</f>
        <v>0</v>
      </c>
      <c r="Z40" s="2438"/>
      <c r="AA40" s="2438"/>
      <c r="AB40" s="2438"/>
      <c r="AC40" s="2439"/>
      <c r="AD40" s="2440" t="str">
        <f>IF(O40=0,"-",ROUNDDOWN(Y40/O40*100,1))</f>
        <v>-</v>
      </c>
      <c r="AE40" s="2440"/>
      <c r="AF40" s="2440"/>
      <c r="AG40" s="2389" t="str">
        <f>IF(O40=0,"-",ROUNDUP(T40/O40,2))</f>
        <v>-</v>
      </c>
      <c r="AH40" s="2389"/>
      <c r="AI40" s="2389"/>
      <c r="AJ40" s="310"/>
      <c r="AK40" s="2423"/>
      <c r="AL40" s="2424"/>
      <c r="AM40" s="2401"/>
      <c r="AN40" s="2402"/>
      <c r="AO40" s="2402"/>
      <c r="AP40" s="2402"/>
      <c r="AQ40" s="2402"/>
      <c r="AR40" s="2403"/>
      <c r="AS40" s="1089" t="str">
        <f>IF(入力シート２!J52="","",入力シート２!J52)</f>
        <v/>
      </c>
      <c r="AT40" s="2319" t="str">
        <f>IF(入力シート２!K52="","",入力シート２!K52)</f>
        <v/>
      </c>
      <c r="AU40" s="2320"/>
      <c r="AV40" s="2320"/>
      <c r="AW40" s="2320"/>
      <c r="AX40" s="2320"/>
      <c r="AY40" s="2320"/>
      <c r="AZ40" s="2321"/>
      <c r="BA40" s="2394" t="str">
        <f>IF(入力シート２!R52="","",入力シート２!R52)</f>
        <v/>
      </c>
      <c r="BB40" s="2395"/>
      <c r="BC40" s="2395"/>
      <c r="BD40" s="2395"/>
      <c r="BE40" s="2395"/>
      <c r="BF40" s="2395"/>
      <c r="BG40" s="2395"/>
      <c r="BH40" s="2395"/>
      <c r="BI40" s="2395"/>
      <c r="BJ40" s="2396"/>
      <c r="BK40" s="2322" t="str">
        <f>IF(入力シート２!AB52="","",入力シート２!AB52)</f>
        <v/>
      </c>
      <c r="BL40" s="2320"/>
      <c r="BM40" s="2320"/>
      <c r="BN40" s="2320"/>
      <c r="BO40" s="2320"/>
      <c r="BP40" s="2320"/>
      <c r="BQ40" s="2320"/>
      <c r="BR40" s="2320"/>
      <c r="BS40" s="2320"/>
      <c r="BT40" s="2320"/>
      <c r="BU40" s="2320"/>
      <c r="BV40" s="2320"/>
      <c r="BW40" s="2320"/>
      <c r="BX40" s="2320"/>
      <c r="BY40" s="2320"/>
      <c r="BZ40" s="2320"/>
      <c r="CA40" s="2320"/>
      <c r="CB40" s="2320"/>
      <c r="CC40" s="2320"/>
      <c r="CD40" s="2320"/>
      <c r="CE40" s="2320"/>
      <c r="CF40" s="2320"/>
      <c r="CG40" s="2320"/>
      <c r="CH40" s="2320"/>
      <c r="CI40" s="2320"/>
      <c r="CJ40" s="2320"/>
      <c r="CK40" s="2320"/>
      <c r="CL40" s="2321"/>
      <c r="CM40" s="2339" t="str">
        <f>IF(入力シート２!BD52="","",入力シート２!BD52)</f>
        <v>　</v>
      </c>
      <c r="CN40" s="2340"/>
      <c r="CO40" s="2339" t="str">
        <f>IF(入力シート２!BF52="","",入力シート２!BF52)</f>
        <v>　</v>
      </c>
      <c r="CP40" s="2340"/>
      <c r="CQ40" s="631"/>
      <c r="CR40" s="2417" t="s">
        <v>289</v>
      </c>
      <c r="CS40" s="589" t="s">
        <v>902</v>
      </c>
      <c r="CT40" s="432"/>
      <c r="CU40" s="429"/>
      <c r="CV40" s="429" t="s">
        <v>258</v>
      </c>
      <c r="CW40" s="429"/>
      <c r="CX40" s="588" t="s">
        <v>534</v>
      </c>
      <c r="CY40" s="429"/>
      <c r="CZ40" s="429"/>
      <c r="DA40" s="587" t="s">
        <v>753</v>
      </c>
      <c r="DB40" s="429"/>
      <c r="DC40" s="429"/>
      <c r="DD40" s="586"/>
      <c r="DE40" s="586" t="s">
        <v>877</v>
      </c>
      <c r="DF40" s="632"/>
    </row>
    <row r="41" spans="1:114" s="311" customFormat="1" ht="18" customHeight="1">
      <c r="A41" s="314"/>
      <c r="B41" s="2429" t="s">
        <v>840</v>
      </c>
      <c r="C41" s="2430"/>
      <c r="D41" s="2430"/>
      <c r="E41" s="2430"/>
      <c r="F41" s="2430"/>
      <c r="G41" s="2430"/>
      <c r="H41" s="2430"/>
      <c r="I41" s="2430"/>
      <c r="J41" s="2430"/>
      <c r="K41" s="2430"/>
      <c r="L41" s="2430"/>
      <c r="M41" s="2430"/>
      <c r="N41" s="2431"/>
      <c r="O41" s="2432" t="str">
        <f>IF(O40=0,"-",ROUNDUP(O40/O16,0))</f>
        <v>-</v>
      </c>
      <c r="P41" s="2433"/>
      <c r="Q41" s="2433"/>
      <c r="R41" s="2433"/>
      <c r="S41" s="2434"/>
      <c r="T41" s="2432" t="str">
        <f>IF(T40=0,"-",ROUNDUP(T40/O16,0))</f>
        <v>-</v>
      </c>
      <c r="U41" s="2433"/>
      <c r="V41" s="2433"/>
      <c r="W41" s="2433"/>
      <c r="X41" s="2434"/>
      <c r="Y41" s="2432" t="str">
        <f>IF(Y40=0,"-",ROUNDUP(Y40/O16,0))</f>
        <v>-</v>
      </c>
      <c r="Z41" s="2433"/>
      <c r="AA41" s="2433"/>
      <c r="AB41" s="2433"/>
      <c r="AC41" s="2434"/>
      <c r="AD41" s="2446" t="s">
        <v>89</v>
      </c>
      <c r="AE41" s="2446"/>
      <c r="AF41" s="2446"/>
      <c r="AG41" s="2447" t="s">
        <v>89</v>
      </c>
      <c r="AH41" s="2447"/>
      <c r="AI41" s="2447"/>
      <c r="AJ41" s="310"/>
      <c r="AK41" s="2423"/>
      <c r="AL41" s="2424"/>
      <c r="AM41" s="2401"/>
      <c r="AN41" s="2402"/>
      <c r="AO41" s="2402"/>
      <c r="AP41" s="2402"/>
      <c r="AQ41" s="2402"/>
      <c r="AR41" s="2403"/>
      <c r="AS41" s="1089" t="str">
        <f>IF(入力シート２!J53="","",入力シート２!J53)</f>
        <v/>
      </c>
      <c r="AT41" s="2319" t="str">
        <f>IF(入力シート２!K53="","",入力シート２!K53)</f>
        <v/>
      </c>
      <c r="AU41" s="2320"/>
      <c r="AV41" s="2320"/>
      <c r="AW41" s="2320"/>
      <c r="AX41" s="2320"/>
      <c r="AY41" s="2320"/>
      <c r="AZ41" s="2321"/>
      <c r="BA41" s="2394" t="str">
        <f>IF(入力シート２!R53="","",入力シート２!R53)</f>
        <v/>
      </c>
      <c r="BB41" s="2395"/>
      <c r="BC41" s="2395"/>
      <c r="BD41" s="2395"/>
      <c r="BE41" s="2395"/>
      <c r="BF41" s="2395"/>
      <c r="BG41" s="2395"/>
      <c r="BH41" s="2395"/>
      <c r="BI41" s="2395"/>
      <c r="BJ41" s="2396"/>
      <c r="BK41" s="2322" t="str">
        <f>IF(入力シート２!AB53="","",入力シート２!AB53)</f>
        <v/>
      </c>
      <c r="BL41" s="2320"/>
      <c r="BM41" s="2320"/>
      <c r="BN41" s="2320"/>
      <c r="BO41" s="2320"/>
      <c r="BP41" s="2320"/>
      <c r="BQ41" s="2320"/>
      <c r="BR41" s="2320"/>
      <c r="BS41" s="2320"/>
      <c r="BT41" s="2320"/>
      <c r="BU41" s="2320"/>
      <c r="BV41" s="2320"/>
      <c r="BW41" s="2320"/>
      <c r="BX41" s="2320"/>
      <c r="BY41" s="2320"/>
      <c r="BZ41" s="2320"/>
      <c r="CA41" s="2320"/>
      <c r="CB41" s="2320"/>
      <c r="CC41" s="2320"/>
      <c r="CD41" s="2320"/>
      <c r="CE41" s="2320"/>
      <c r="CF41" s="2320"/>
      <c r="CG41" s="2320"/>
      <c r="CH41" s="2320"/>
      <c r="CI41" s="2320"/>
      <c r="CJ41" s="2320"/>
      <c r="CK41" s="2320"/>
      <c r="CL41" s="2321"/>
      <c r="CM41" s="2339" t="str">
        <f>IF(入力シート２!BD53="","",入力シート２!BD53)</f>
        <v>　</v>
      </c>
      <c r="CN41" s="2340"/>
      <c r="CO41" s="2339" t="str">
        <f>IF(入力シート２!BF53="","",入力シート２!BF53)</f>
        <v>　</v>
      </c>
      <c r="CP41" s="2340"/>
      <c r="CQ41" s="631"/>
      <c r="CR41" s="2418"/>
      <c r="CS41" s="589"/>
      <c r="CT41" s="597"/>
      <c r="CU41" s="587"/>
      <c r="CV41" s="429" t="s">
        <v>754</v>
      </c>
      <c r="CW41" s="429"/>
      <c r="CX41" s="436" t="s">
        <v>903</v>
      </c>
      <c r="CY41" s="429"/>
      <c r="CZ41" s="429"/>
      <c r="DA41" s="436" t="s">
        <v>904</v>
      </c>
      <c r="DB41" s="429"/>
      <c r="DC41" s="587"/>
      <c r="DD41" s="586"/>
      <c r="DE41" s="586" t="s">
        <v>878</v>
      </c>
      <c r="DF41" s="632"/>
      <c r="DI41" s="441" t="s">
        <v>777</v>
      </c>
      <c r="DJ41" s="441" t="s">
        <v>778</v>
      </c>
    </row>
    <row r="42" spans="1:114" s="311" customFormat="1" ht="18" customHeight="1">
      <c r="A42" s="314"/>
      <c r="B42" s="2428" t="s">
        <v>841</v>
      </c>
      <c r="C42" s="2312"/>
      <c r="D42" s="2312"/>
      <c r="E42" s="2312"/>
      <c r="F42" s="2312"/>
      <c r="G42" s="2312"/>
      <c r="H42" s="2312"/>
      <c r="I42" s="2312"/>
      <c r="J42" s="2312"/>
      <c r="K42" s="2312"/>
      <c r="L42" s="2312"/>
      <c r="M42" s="2312"/>
      <c r="N42" s="2312"/>
      <c r="O42" s="2312"/>
      <c r="P42" s="2312"/>
      <c r="Q42" s="2312"/>
      <c r="R42" s="2312"/>
      <c r="S42" s="2312"/>
      <c r="T42" s="621"/>
      <c r="U42" s="746" t="s">
        <v>901</v>
      </c>
      <c r="V42" s="745"/>
      <c r="W42" s="745"/>
      <c r="X42" s="745"/>
      <c r="Y42" s="745"/>
      <c r="Z42" s="745"/>
      <c r="AA42" s="745"/>
      <c r="AB42" s="745"/>
      <c r="AC42" s="745"/>
      <c r="AD42" s="745"/>
      <c r="AE42" s="745"/>
      <c r="AF42" s="745"/>
      <c r="AG42" s="745"/>
      <c r="AH42" s="745"/>
      <c r="AI42" s="745"/>
      <c r="AJ42" s="310"/>
      <c r="AK42" s="2423"/>
      <c r="AL42" s="2424"/>
      <c r="AM42" s="2401"/>
      <c r="AN42" s="2402"/>
      <c r="AO42" s="2402"/>
      <c r="AP42" s="2402"/>
      <c r="AQ42" s="2402"/>
      <c r="AR42" s="2403"/>
      <c r="AS42" s="1089" t="str">
        <f>IF(入力シート２!J54="","",入力シート２!J54)</f>
        <v/>
      </c>
      <c r="AT42" s="2319" t="str">
        <f>IF(入力シート２!K54="","",入力シート２!K54)</f>
        <v/>
      </c>
      <c r="AU42" s="2320"/>
      <c r="AV42" s="2320"/>
      <c r="AW42" s="2320"/>
      <c r="AX42" s="2320"/>
      <c r="AY42" s="2320"/>
      <c r="AZ42" s="2321"/>
      <c r="BA42" s="2394" t="str">
        <f>IF(入力シート２!R54="","",入力シート２!R54)</f>
        <v/>
      </c>
      <c r="BB42" s="2395"/>
      <c r="BC42" s="2395"/>
      <c r="BD42" s="2395"/>
      <c r="BE42" s="2395"/>
      <c r="BF42" s="2395"/>
      <c r="BG42" s="2395"/>
      <c r="BH42" s="2395"/>
      <c r="BI42" s="2395"/>
      <c r="BJ42" s="2396"/>
      <c r="BK42" s="2322" t="str">
        <f>IF(入力シート２!AB54="","",入力シート２!AB54)</f>
        <v/>
      </c>
      <c r="BL42" s="2320"/>
      <c r="BM42" s="2320"/>
      <c r="BN42" s="2320"/>
      <c r="BO42" s="2320"/>
      <c r="BP42" s="2320"/>
      <c r="BQ42" s="2320"/>
      <c r="BR42" s="2320"/>
      <c r="BS42" s="2320"/>
      <c r="BT42" s="2320"/>
      <c r="BU42" s="2320"/>
      <c r="BV42" s="2320"/>
      <c r="BW42" s="2320"/>
      <c r="BX42" s="2320"/>
      <c r="BY42" s="2320"/>
      <c r="BZ42" s="2320"/>
      <c r="CA42" s="2320"/>
      <c r="CB42" s="2320"/>
      <c r="CC42" s="2320"/>
      <c r="CD42" s="2320"/>
      <c r="CE42" s="2320"/>
      <c r="CF42" s="2320"/>
      <c r="CG42" s="2320"/>
      <c r="CH42" s="2320"/>
      <c r="CI42" s="2320"/>
      <c r="CJ42" s="2320"/>
      <c r="CK42" s="2320"/>
      <c r="CL42" s="2321"/>
      <c r="CM42" s="2339" t="str">
        <f>IF(入力シート２!BD54="","",入力シート２!BD54)</f>
        <v>　</v>
      </c>
      <c r="CN42" s="2340"/>
      <c r="CO42" s="2339" t="str">
        <f>IF(入力シート２!BF54="","",入力シート２!BF54)</f>
        <v>　</v>
      </c>
      <c r="CP42" s="2340"/>
      <c r="CQ42" s="631"/>
      <c r="CR42" s="586"/>
      <c r="CS42" s="586" t="s">
        <v>263</v>
      </c>
      <c r="CT42" s="597"/>
      <c r="CU42" s="587"/>
      <c r="CV42" s="429" t="s">
        <v>262</v>
      </c>
      <c r="CW42" s="429"/>
      <c r="CX42" s="429"/>
      <c r="CY42" s="429"/>
      <c r="CZ42" s="429"/>
      <c r="DA42" s="601"/>
      <c r="DB42" s="429"/>
      <c r="DC42" s="587"/>
      <c r="DD42" s="586"/>
      <c r="DE42" s="589" t="s">
        <v>905</v>
      </c>
      <c r="DF42" s="632"/>
      <c r="DH42" s="440" t="s">
        <v>771</v>
      </c>
      <c r="DI42" s="620" t="e">
        <f t="shared" ref="DI42:DI48" si="1">ROUNDUP(O26/$O$16,0)</f>
        <v>#VALUE!</v>
      </c>
      <c r="DJ42" s="620" t="e">
        <f t="shared" ref="DJ42:DJ48" si="2">ROUNDUP(T26/$O$16,0)</f>
        <v>#VALUE!</v>
      </c>
    </row>
    <row r="43" spans="1:114" s="311" customFormat="1" ht="18" customHeight="1">
      <c r="A43" s="314"/>
      <c r="B43" s="2182" t="s">
        <v>256</v>
      </c>
      <c r="C43" s="2183"/>
      <c r="D43" s="2183"/>
      <c r="E43" s="2183"/>
      <c r="F43" s="2183"/>
      <c r="G43" s="2184"/>
      <c r="H43" s="2341" t="s">
        <v>257</v>
      </c>
      <c r="I43" s="2341"/>
      <c r="J43" s="2341"/>
      <c r="K43" s="2341"/>
      <c r="L43" s="2341"/>
      <c r="M43" s="2341"/>
      <c r="N43" s="2341" t="s">
        <v>1093</v>
      </c>
      <c r="O43" s="2341"/>
      <c r="P43" s="2341"/>
      <c r="Q43" s="2341"/>
      <c r="R43" s="2341"/>
      <c r="S43" s="2341"/>
      <c r="T43" s="582"/>
      <c r="U43" s="751"/>
      <c r="V43" s="745"/>
      <c r="W43" s="745"/>
      <c r="X43" s="745"/>
      <c r="Y43" s="745"/>
      <c r="Z43" s="745"/>
      <c r="AA43" s="745"/>
      <c r="AB43" s="745"/>
      <c r="AC43" s="745"/>
      <c r="AD43" s="761"/>
      <c r="AE43" s="755"/>
      <c r="AF43" s="752"/>
      <c r="AG43" s="752"/>
      <c r="AH43" s="752"/>
      <c r="AI43" s="753"/>
      <c r="AJ43" s="310"/>
      <c r="AK43" s="2423"/>
      <c r="AL43" s="2424"/>
      <c r="AM43" s="2401"/>
      <c r="AN43" s="2402"/>
      <c r="AO43" s="2402"/>
      <c r="AP43" s="2402"/>
      <c r="AQ43" s="2402"/>
      <c r="AR43" s="2403"/>
      <c r="AS43" s="1089" t="str">
        <f>IF(入力シート２!J55="","",入力シート２!J55)</f>
        <v/>
      </c>
      <c r="AT43" s="2319" t="str">
        <f>IF(入力シート２!K55="","",入力シート２!K55)</f>
        <v/>
      </c>
      <c r="AU43" s="2320"/>
      <c r="AV43" s="2320"/>
      <c r="AW43" s="2320"/>
      <c r="AX43" s="2320"/>
      <c r="AY43" s="2320"/>
      <c r="AZ43" s="2321"/>
      <c r="BA43" s="2394" t="str">
        <f>IF(入力シート２!R55="","",入力シート２!R55)</f>
        <v/>
      </c>
      <c r="BB43" s="2395"/>
      <c r="BC43" s="2395"/>
      <c r="BD43" s="2395"/>
      <c r="BE43" s="2395"/>
      <c r="BF43" s="2395"/>
      <c r="BG43" s="2395"/>
      <c r="BH43" s="2395"/>
      <c r="BI43" s="2395"/>
      <c r="BJ43" s="2396"/>
      <c r="BK43" s="2322" t="str">
        <f>IF(入力シート２!AB55="","",入力シート２!AB55)</f>
        <v/>
      </c>
      <c r="BL43" s="2320"/>
      <c r="BM43" s="2320"/>
      <c r="BN43" s="2320"/>
      <c r="BO43" s="2320"/>
      <c r="BP43" s="2320"/>
      <c r="BQ43" s="2320"/>
      <c r="BR43" s="2320"/>
      <c r="BS43" s="2320"/>
      <c r="BT43" s="2320"/>
      <c r="BU43" s="2320"/>
      <c r="BV43" s="2320"/>
      <c r="BW43" s="2320"/>
      <c r="BX43" s="2320"/>
      <c r="BY43" s="2320"/>
      <c r="BZ43" s="2320"/>
      <c r="CA43" s="2320"/>
      <c r="CB43" s="2320"/>
      <c r="CC43" s="2320"/>
      <c r="CD43" s="2320"/>
      <c r="CE43" s="2320"/>
      <c r="CF43" s="2320"/>
      <c r="CG43" s="2320"/>
      <c r="CH43" s="2320"/>
      <c r="CI43" s="2320"/>
      <c r="CJ43" s="2320"/>
      <c r="CK43" s="2320"/>
      <c r="CL43" s="2321"/>
      <c r="CM43" s="2339" t="str">
        <f>IF(入力シート２!BD55="","",入力シート２!BD55)</f>
        <v>　</v>
      </c>
      <c r="CN43" s="2340"/>
      <c r="CO43" s="2339" t="str">
        <f>IF(入力シート２!BF55="","",入力シート２!BF55)</f>
        <v>　</v>
      </c>
      <c r="CP43" s="2340"/>
      <c r="CQ43" s="631"/>
      <c r="CR43" s="586" t="s">
        <v>273</v>
      </c>
      <c r="CS43" s="586" t="s">
        <v>268</v>
      </c>
      <c r="CT43" s="597"/>
      <c r="CU43" s="587"/>
      <c r="CV43" s="429" t="s">
        <v>264</v>
      </c>
      <c r="CW43" s="429"/>
      <c r="CX43" s="429" t="s">
        <v>241</v>
      </c>
      <c r="CY43" s="429"/>
      <c r="CZ43" s="429"/>
      <c r="DA43" s="601" t="s">
        <v>536</v>
      </c>
      <c r="DB43" s="429"/>
      <c r="DC43" s="587"/>
      <c r="DD43" s="586"/>
      <c r="DE43" s="589"/>
      <c r="DF43" s="632"/>
      <c r="DH43" s="440" t="s">
        <v>772</v>
      </c>
      <c r="DI43" s="620" t="e">
        <f t="shared" si="1"/>
        <v>#VALUE!</v>
      </c>
      <c r="DJ43" s="620" t="e">
        <f t="shared" si="2"/>
        <v>#VALUE!</v>
      </c>
    </row>
    <row r="44" spans="1:114" s="311" customFormat="1" ht="18" customHeight="1">
      <c r="A44" s="314"/>
      <c r="B44" s="2185" t="s">
        <v>842</v>
      </c>
      <c r="C44" s="2186"/>
      <c r="D44" s="2186"/>
      <c r="E44" s="2186"/>
      <c r="F44" s="2186"/>
      <c r="G44" s="2187"/>
      <c r="H44" s="2448" t="s">
        <v>842</v>
      </c>
      <c r="I44" s="2448"/>
      <c r="J44" s="2448"/>
      <c r="K44" s="2448"/>
      <c r="L44" s="2448"/>
      <c r="M44" s="2448"/>
      <c r="N44" s="2449" t="s">
        <v>518</v>
      </c>
      <c r="O44" s="2449"/>
      <c r="P44" s="2449"/>
      <c r="Q44" s="2449"/>
      <c r="R44" s="2449"/>
      <c r="S44" s="2449"/>
      <c r="T44" s="582"/>
      <c r="U44" s="608"/>
      <c r="V44" s="582"/>
      <c r="W44" s="582"/>
      <c r="X44" s="582"/>
      <c r="Y44" s="582"/>
      <c r="Z44" s="582"/>
      <c r="AA44" s="582"/>
      <c r="AB44" s="582"/>
      <c r="AC44" s="582"/>
      <c r="AD44" s="762"/>
      <c r="AE44" s="756"/>
      <c r="AF44" s="598"/>
      <c r="AG44" s="599"/>
      <c r="AH44" s="599"/>
      <c r="AI44" s="600"/>
      <c r="AJ44" s="310"/>
      <c r="AK44" s="2423"/>
      <c r="AL44" s="2424"/>
      <c r="AM44" s="2401"/>
      <c r="AN44" s="2402"/>
      <c r="AO44" s="2402"/>
      <c r="AP44" s="2402"/>
      <c r="AQ44" s="2402"/>
      <c r="AR44" s="2403"/>
      <c r="AS44" s="1089" t="str">
        <f>IF(入力シート２!J56="","",入力シート２!J56)</f>
        <v/>
      </c>
      <c r="AT44" s="2319" t="str">
        <f>IF(入力シート２!K56="","",入力シート２!K56)</f>
        <v/>
      </c>
      <c r="AU44" s="2320"/>
      <c r="AV44" s="2320"/>
      <c r="AW44" s="2320"/>
      <c r="AX44" s="2320"/>
      <c r="AY44" s="2320"/>
      <c r="AZ44" s="2321"/>
      <c r="BA44" s="2394" t="str">
        <f>IF(入力シート２!R56="","",入力シート２!R56)</f>
        <v/>
      </c>
      <c r="BB44" s="2395"/>
      <c r="BC44" s="2395"/>
      <c r="BD44" s="2395"/>
      <c r="BE44" s="2395"/>
      <c r="BF44" s="2395"/>
      <c r="BG44" s="2395"/>
      <c r="BH44" s="2395"/>
      <c r="BI44" s="2395"/>
      <c r="BJ44" s="2396"/>
      <c r="BK44" s="2322" t="str">
        <f>IF(入力シート２!AB56="","",入力シート２!AB56)</f>
        <v/>
      </c>
      <c r="BL44" s="2320"/>
      <c r="BM44" s="2320"/>
      <c r="BN44" s="2320"/>
      <c r="BO44" s="2320"/>
      <c r="BP44" s="2320"/>
      <c r="BQ44" s="2320"/>
      <c r="BR44" s="2320"/>
      <c r="BS44" s="2320"/>
      <c r="BT44" s="2320"/>
      <c r="BU44" s="2320"/>
      <c r="BV44" s="2320"/>
      <c r="BW44" s="2320"/>
      <c r="BX44" s="2320"/>
      <c r="BY44" s="2320"/>
      <c r="BZ44" s="2320"/>
      <c r="CA44" s="2320"/>
      <c r="CB44" s="2320"/>
      <c r="CC44" s="2320"/>
      <c r="CD44" s="2320"/>
      <c r="CE44" s="2320"/>
      <c r="CF44" s="2320"/>
      <c r="CG44" s="2320"/>
      <c r="CH44" s="2320"/>
      <c r="CI44" s="2320"/>
      <c r="CJ44" s="2320"/>
      <c r="CK44" s="2320"/>
      <c r="CL44" s="2321"/>
      <c r="CM44" s="2339" t="str">
        <f>IF(入力シート２!BD56="","",入力シート２!BD56)</f>
        <v>　</v>
      </c>
      <c r="CN44" s="2340"/>
      <c r="CO44" s="2339" t="str">
        <f>IF(入力シート２!BF56="","",入力シート２!BF56)</f>
        <v>　</v>
      </c>
      <c r="CP44" s="2340"/>
      <c r="CQ44" s="631"/>
      <c r="CR44" s="586" t="s">
        <v>270</v>
      </c>
      <c r="CS44" s="586" t="s">
        <v>271</v>
      </c>
      <c r="CT44" s="597"/>
      <c r="CU44" s="587"/>
      <c r="CV44" s="429" t="s">
        <v>269</v>
      </c>
      <c r="CW44" s="429"/>
      <c r="CX44" s="429" t="s">
        <v>531</v>
      </c>
      <c r="CY44" s="429"/>
      <c r="CZ44" s="429"/>
      <c r="DA44" s="601" t="s">
        <v>537</v>
      </c>
      <c r="DB44" s="429"/>
      <c r="DC44" s="587"/>
      <c r="DD44" s="586"/>
      <c r="DE44" s="586" t="s">
        <v>274</v>
      </c>
      <c r="DF44" s="632"/>
      <c r="DH44" s="440" t="s">
        <v>773</v>
      </c>
      <c r="DI44" s="620" t="e">
        <f t="shared" si="1"/>
        <v>#VALUE!</v>
      </c>
      <c r="DJ44" s="620" t="e">
        <f t="shared" si="2"/>
        <v>#VALUE!</v>
      </c>
    </row>
    <row r="45" spans="1:114" s="311" customFormat="1" ht="18" customHeight="1">
      <c r="A45" s="314"/>
      <c r="B45" s="2262" t="str">
        <f>IF(入力シート!K169="","",入力シート!K169)</f>
        <v/>
      </c>
      <c r="C45" s="2263"/>
      <c r="D45" s="2263"/>
      <c r="E45" s="2263"/>
      <c r="F45" s="2263"/>
      <c r="G45" s="2264"/>
      <c r="H45" s="2277" t="str">
        <f>IF(入力シート!K178="","",入力シート!K178)</f>
        <v/>
      </c>
      <c r="I45" s="2277"/>
      <c r="J45" s="2277"/>
      <c r="K45" s="2277"/>
      <c r="L45" s="2277"/>
      <c r="M45" s="2277"/>
      <c r="N45" s="2278" t="str">
        <f>IF(B45="","-",ROUNDDOWN((B45-H45)/B45*100,1))</f>
        <v>-</v>
      </c>
      <c r="O45" s="2278"/>
      <c r="P45" s="2278"/>
      <c r="Q45" s="2278"/>
      <c r="R45" s="2278"/>
      <c r="S45" s="2278"/>
      <c r="T45" s="582"/>
      <c r="U45" s="608"/>
      <c r="V45" s="582"/>
      <c r="W45" s="582"/>
      <c r="X45" s="582"/>
      <c r="Y45" s="582"/>
      <c r="Z45" s="582"/>
      <c r="AA45" s="582"/>
      <c r="AB45" s="582"/>
      <c r="AC45" s="582"/>
      <c r="AD45" s="758"/>
      <c r="AE45" s="757"/>
      <c r="AF45" s="595"/>
      <c r="AG45" s="595"/>
      <c r="AH45" s="595"/>
      <c r="AI45" s="596"/>
      <c r="AJ45" s="310"/>
      <c r="AK45" s="2460" t="s">
        <v>854</v>
      </c>
      <c r="AL45" s="2461"/>
      <c r="AM45" s="2401"/>
      <c r="AN45" s="2402"/>
      <c r="AO45" s="2402"/>
      <c r="AP45" s="2402"/>
      <c r="AQ45" s="2402"/>
      <c r="AR45" s="2403"/>
      <c r="AS45" s="1089" t="str">
        <f>IF(入力シート２!J57="","",入力シート２!J57)</f>
        <v/>
      </c>
      <c r="AT45" s="2319" t="str">
        <f>IF(入力シート２!K57="","",入力シート２!K57)</f>
        <v/>
      </c>
      <c r="AU45" s="2320"/>
      <c r="AV45" s="2320"/>
      <c r="AW45" s="2320"/>
      <c r="AX45" s="2320"/>
      <c r="AY45" s="2320"/>
      <c r="AZ45" s="2321"/>
      <c r="BA45" s="2394" t="str">
        <f>IF(入力シート２!R57="","",入力シート２!R57)</f>
        <v/>
      </c>
      <c r="BB45" s="2395"/>
      <c r="BC45" s="2395"/>
      <c r="BD45" s="2395"/>
      <c r="BE45" s="2395"/>
      <c r="BF45" s="2395"/>
      <c r="BG45" s="2395"/>
      <c r="BH45" s="2395"/>
      <c r="BI45" s="2395"/>
      <c r="BJ45" s="2396"/>
      <c r="BK45" s="2322" t="str">
        <f>IF(入力シート２!AB57="","",入力シート２!AB57)</f>
        <v/>
      </c>
      <c r="BL45" s="2320"/>
      <c r="BM45" s="2320"/>
      <c r="BN45" s="2320"/>
      <c r="BO45" s="2320"/>
      <c r="BP45" s="2320"/>
      <c r="BQ45" s="2320"/>
      <c r="BR45" s="2320"/>
      <c r="BS45" s="2320"/>
      <c r="BT45" s="2320"/>
      <c r="BU45" s="2320"/>
      <c r="BV45" s="2320"/>
      <c r="BW45" s="2320"/>
      <c r="BX45" s="2320"/>
      <c r="BY45" s="2320"/>
      <c r="BZ45" s="2320"/>
      <c r="CA45" s="2320"/>
      <c r="CB45" s="2320"/>
      <c r="CC45" s="2320"/>
      <c r="CD45" s="2320"/>
      <c r="CE45" s="2320"/>
      <c r="CF45" s="2320"/>
      <c r="CG45" s="2320"/>
      <c r="CH45" s="2320"/>
      <c r="CI45" s="2320"/>
      <c r="CJ45" s="2320"/>
      <c r="CK45" s="2320"/>
      <c r="CL45" s="2321"/>
      <c r="CM45" s="2339" t="str">
        <f>IF(入力シート２!BD57="","",入力シート２!BD57)</f>
        <v>　</v>
      </c>
      <c r="CN45" s="2340"/>
      <c r="CO45" s="2339" t="str">
        <f>IF(入力シート２!BF57="","",入力シート２!BF57)</f>
        <v>　</v>
      </c>
      <c r="CP45" s="2340"/>
      <c r="CQ45" s="631"/>
      <c r="CR45" s="586" t="s">
        <v>296</v>
      </c>
      <c r="CS45" s="589" t="s">
        <v>906</v>
      </c>
      <c r="CT45" s="597"/>
      <c r="CU45" s="587"/>
      <c r="CV45" s="586" t="s">
        <v>272</v>
      </c>
      <c r="CW45" s="429"/>
      <c r="CX45" s="429" t="s">
        <v>251</v>
      </c>
      <c r="CY45" s="429"/>
      <c r="CZ45" s="429"/>
      <c r="DA45" s="601" t="s">
        <v>879</v>
      </c>
      <c r="DB45" s="429"/>
      <c r="DC45" s="429"/>
      <c r="DD45" s="586"/>
      <c r="DE45" s="586" t="s">
        <v>276</v>
      </c>
      <c r="DF45" s="632"/>
      <c r="DH45" s="440" t="s">
        <v>774</v>
      </c>
      <c r="DI45" s="620" t="e">
        <f t="shared" si="1"/>
        <v>#VALUE!</v>
      </c>
      <c r="DJ45" s="620" t="e">
        <f t="shared" si="2"/>
        <v>#VALUE!</v>
      </c>
    </row>
    <row r="46" spans="1:114" s="311" customFormat="1" ht="18" customHeight="1">
      <c r="A46" s="314"/>
      <c r="B46" s="2428" t="s">
        <v>843</v>
      </c>
      <c r="C46" s="2312"/>
      <c r="D46" s="2312"/>
      <c r="E46" s="2312"/>
      <c r="F46" s="2312"/>
      <c r="G46" s="2312"/>
      <c r="H46" s="2312"/>
      <c r="I46" s="2312"/>
      <c r="J46" s="2312"/>
      <c r="K46" s="2312"/>
      <c r="L46" s="2312"/>
      <c r="M46" s="2312"/>
      <c r="N46" s="2312"/>
      <c r="O46" s="2312"/>
      <c r="P46" s="2312"/>
      <c r="Q46" s="2312"/>
      <c r="R46" s="2312"/>
      <c r="S46" s="2312"/>
      <c r="T46" s="582"/>
      <c r="U46" s="608"/>
      <c r="V46" s="582"/>
      <c r="W46" s="582"/>
      <c r="X46" s="582"/>
      <c r="Y46" s="582"/>
      <c r="Z46" s="582"/>
      <c r="AA46" s="582"/>
      <c r="AB46" s="582"/>
      <c r="AC46" s="582"/>
      <c r="AD46" s="758"/>
      <c r="AE46" s="757"/>
      <c r="AF46" s="595"/>
      <c r="AG46" s="595"/>
      <c r="AH46" s="595"/>
      <c r="AI46" s="596"/>
      <c r="AJ46" s="310"/>
      <c r="AK46" s="2460"/>
      <c r="AL46" s="2461"/>
      <c r="AM46" s="2401"/>
      <c r="AN46" s="2402"/>
      <c r="AO46" s="2402"/>
      <c r="AP46" s="2402"/>
      <c r="AQ46" s="2402"/>
      <c r="AR46" s="2403"/>
      <c r="AS46" s="1089" t="str">
        <f>IF(入力シート２!J58="","",入力シート２!J58)</f>
        <v/>
      </c>
      <c r="AT46" s="2319" t="str">
        <f>IF(入力シート２!K58="","",入力シート２!K58)</f>
        <v/>
      </c>
      <c r="AU46" s="2320"/>
      <c r="AV46" s="2320"/>
      <c r="AW46" s="2320"/>
      <c r="AX46" s="2320"/>
      <c r="AY46" s="2320"/>
      <c r="AZ46" s="2321"/>
      <c r="BA46" s="2394" t="str">
        <f>IF(入力シート２!R58="","",入力シート２!R58)</f>
        <v/>
      </c>
      <c r="BB46" s="2395"/>
      <c r="BC46" s="2395"/>
      <c r="BD46" s="2395"/>
      <c r="BE46" s="2395"/>
      <c r="BF46" s="2395"/>
      <c r="BG46" s="2395"/>
      <c r="BH46" s="2395"/>
      <c r="BI46" s="2395"/>
      <c r="BJ46" s="2396"/>
      <c r="BK46" s="2322" t="str">
        <f>IF(入力シート２!AB58="","",入力シート２!AB58)</f>
        <v/>
      </c>
      <c r="BL46" s="2320"/>
      <c r="BM46" s="2320"/>
      <c r="BN46" s="2320"/>
      <c r="BO46" s="2320"/>
      <c r="BP46" s="2320"/>
      <c r="BQ46" s="2320"/>
      <c r="BR46" s="2320"/>
      <c r="BS46" s="2320"/>
      <c r="BT46" s="2320"/>
      <c r="BU46" s="2320"/>
      <c r="BV46" s="2320"/>
      <c r="BW46" s="2320"/>
      <c r="BX46" s="2320"/>
      <c r="BY46" s="2320"/>
      <c r="BZ46" s="2320"/>
      <c r="CA46" s="2320"/>
      <c r="CB46" s="2320"/>
      <c r="CC46" s="2320"/>
      <c r="CD46" s="2320"/>
      <c r="CE46" s="2320"/>
      <c r="CF46" s="2320"/>
      <c r="CG46" s="2320"/>
      <c r="CH46" s="2320"/>
      <c r="CI46" s="2320"/>
      <c r="CJ46" s="2320"/>
      <c r="CK46" s="2320"/>
      <c r="CL46" s="2321"/>
      <c r="CM46" s="2339" t="str">
        <f>IF(入力シート２!BD58="","",入力シート２!BD58)</f>
        <v>　</v>
      </c>
      <c r="CN46" s="2340"/>
      <c r="CO46" s="2339" t="str">
        <f>IF(入力シート２!BF58="","",入力シート２!BF58)</f>
        <v>　</v>
      </c>
      <c r="CP46" s="2340"/>
      <c r="CQ46" s="631"/>
      <c r="CR46" s="586" t="s">
        <v>301</v>
      </c>
      <c r="CS46" s="589"/>
      <c r="CT46" s="432"/>
      <c r="CU46" s="587"/>
      <c r="CV46" s="429"/>
      <c r="CW46" s="586"/>
      <c r="CX46" s="429" t="s">
        <v>254</v>
      </c>
      <c r="CY46" s="429"/>
      <c r="CZ46" s="429"/>
      <c r="DA46" s="601" t="s">
        <v>880</v>
      </c>
      <c r="DB46" s="429"/>
      <c r="DC46" s="429"/>
      <c r="DD46" s="586"/>
      <c r="DE46" s="586" t="s">
        <v>535</v>
      </c>
      <c r="DF46" s="632"/>
      <c r="DH46" s="440" t="s">
        <v>775</v>
      </c>
      <c r="DI46" s="620" t="e">
        <f t="shared" si="1"/>
        <v>#VALUE!</v>
      </c>
      <c r="DJ46" s="620" t="e">
        <f t="shared" si="2"/>
        <v>#VALUE!</v>
      </c>
    </row>
    <row r="47" spans="1:114" s="311" customFormat="1" ht="18" customHeight="1">
      <c r="A47" s="314"/>
      <c r="B47" s="2182" t="s">
        <v>265</v>
      </c>
      <c r="C47" s="2183"/>
      <c r="D47" s="2183"/>
      <c r="E47" s="2183"/>
      <c r="F47" s="2183"/>
      <c r="G47" s="2184"/>
      <c r="H47" s="2464" t="s">
        <v>767</v>
      </c>
      <c r="I47" s="2221"/>
      <c r="J47" s="2221"/>
      <c r="K47" s="2221"/>
      <c r="L47" s="2465" t="s">
        <v>266</v>
      </c>
      <c r="M47" s="2466"/>
      <c r="N47" s="2466"/>
      <c r="O47" s="2466"/>
      <c r="P47" s="2465" t="s">
        <v>267</v>
      </c>
      <c r="Q47" s="2466"/>
      <c r="R47" s="2466"/>
      <c r="S47" s="2466"/>
      <c r="T47" s="582"/>
      <c r="U47" s="608"/>
      <c r="V47" s="582"/>
      <c r="W47" s="582"/>
      <c r="X47" s="582"/>
      <c r="Y47" s="582"/>
      <c r="Z47" s="582"/>
      <c r="AA47" s="582"/>
      <c r="AB47" s="582"/>
      <c r="AC47" s="582"/>
      <c r="AD47" s="758"/>
      <c r="AE47" s="757"/>
      <c r="AF47" s="595"/>
      <c r="AG47" s="595"/>
      <c r="AH47" s="595"/>
      <c r="AI47" s="596"/>
      <c r="AJ47" s="310"/>
      <c r="AK47" s="2460"/>
      <c r="AL47" s="2461"/>
      <c r="AM47" s="2401"/>
      <c r="AN47" s="2402"/>
      <c r="AO47" s="2402"/>
      <c r="AP47" s="2402"/>
      <c r="AQ47" s="2402"/>
      <c r="AR47" s="2403"/>
      <c r="AS47" s="1089" t="str">
        <f>IF(入力シート２!J59="","",入力シート２!J59)</f>
        <v/>
      </c>
      <c r="AT47" s="2319" t="str">
        <f>IF(入力シート２!K59="","",入力シート２!K59)</f>
        <v/>
      </c>
      <c r="AU47" s="2320"/>
      <c r="AV47" s="2320"/>
      <c r="AW47" s="2320"/>
      <c r="AX47" s="2320"/>
      <c r="AY47" s="2320"/>
      <c r="AZ47" s="2321"/>
      <c r="BA47" s="2394" t="str">
        <f>IF(入力シート２!R59="","",入力シート２!R59)</f>
        <v/>
      </c>
      <c r="BB47" s="2395"/>
      <c r="BC47" s="2395"/>
      <c r="BD47" s="2395"/>
      <c r="BE47" s="2395"/>
      <c r="BF47" s="2395"/>
      <c r="BG47" s="2395"/>
      <c r="BH47" s="2395"/>
      <c r="BI47" s="2395"/>
      <c r="BJ47" s="2396"/>
      <c r="BK47" s="2322" t="str">
        <f>IF(入力シート２!AB59="","",入力シート２!AB59)</f>
        <v/>
      </c>
      <c r="BL47" s="2320"/>
      <c r="BM47" s="2320"/>
      <c r="BN47" s="2320"/>
      <c r="BO47" s="2320"/>
      <c r="BP47" s="2320"/>
      <c r="BQ47" s="2320"/>
      <c r="BR47" s="2320"/>
      <c r="BS47" s="2320"/>
      <c r="BT47" s="2320"/>
      <c r="BU47" s="2320"/>
      <c r="BV47" s="2320"/>
      <c r="BW47" s="2320"/>
      <c r="BX47" s="2320"/>
      <c r="BY47" s="2320"/>
      <c r="BZ47" s="2320"/>
      <c r="CA47" s="2320"/>
      <c r="CB47" s="2320"/>
      <c r="CC47" s="2320"/>
      <c r="CD47" s="2320"/>
      <c r="CE47" s="2320"/>
      <c r="CF47" s="2320"/>
      <c r="CG47" s="2320"/>
      <c r="CH47" s="2320"/>
      <c r="CI47" s="2320"/>
      <c r="CJ47" s="2320"/>
      <c r="CK47" s="2320"/>
      <c r="CL47" s="2321"/>
      <c r="CM47" s="2339" t="str">
        <f>IF(入力シート２!BD59="","",入力シート２!BD59)</f>
        <v>　</v>
      </c>
      <c r="CN47" s="2340"/>
      <c r="CO47" s="2339" t="str">
        <f>IF(入力シート２!BF59="","",入力シート２!BF59)</f>
        <v>　</v>
      </c>
      <c r="CP47" s="2340"/>
      <c r="CQ47" s="631"/>
      <c r="CR47" s="586" t="s">
        <v>305</v>
      </c>
      <c r="CS47" s="586" t="s">
        <v>279</v>
      </c>
      <c r="CT47" s="586"/>
      <c r="CU47" s="586"/>
      <c r="CV47" s="586"/>
      <c r="CW47" s="586"/>
      <c r="CX47" s="429" t="s">
        <v>304</v>
      </c>
      <c r="CY47" s="586"/>
      <c r="CZ47" s="602"/>
      <c r="DA47" s="601" t="s">
        <v>285</v>
      </c>
      <c r="DB47" s="586"/>
      <c r="DC47" s="586"/>
      <c r="DD47" s="586"/>
      <c r="DE47" s="586" t="s">
        <v>282</v>
      </c>
      <c r="DF47" s="632"/>
      <c r="DH47" s="440" t="s">
        <v>907</v>
      </c>
      <c r="DI47" s="620" t="e">
        <f t="shared" si="1"/>
        <v>#VALUE!</v>
      </c>
      <c r="DJ47" s="620" t="e">
        <f t="shared" si="2"/>
        <v>#VALUE!</v>
      </c>
    </row>
    <row r="48" spans="1:114" s="311" customFormat="1" ht="18" customHeight="1">
      <c r="A48" s="314"/>
      <c r="B48" s="2245"/>
      <c r="C48" s="2246"/>
      <c r="D48" s="2246"/>
      <c r="E48" s="2246"/>
      <c r="F48" s="2246"/>
      <c r="G48" s="2247"/>
      <c r="H48" s="2341"/>
      <c r="I48" s="2341"/>
      <c r="J48" s="2341"/>
      <c r="K48" s="2341"/>
      <c r="L48" s="2467"/>
      <c r="M48" s="2467"/>
      <c r="N48" s="2467"/>
      <c r="O48" s="2467"/>
      <c r="P48" s="2467"/>
      <c r="Q48" s="2467"/>
      <c r="R48" s="2467"/>
      <c r="S48" s="2467"/>
      <c r="T48" s="582"/>
      <c r="U48" s="608"/>
      <c r="V48" s="582"/>
      <c r="W48" s="582"/>
      <c r="X48" s="582"/>
      <c r="Y48" s="582"/>
      <c r="Z48" s="582"/>
      <c r="AA48" s="582"/>
      <c r="AB48" s="582"/>
      <c r="AC48" s="582"/>
      <c r="AD48" s="758"/>
      <c r="AE48" s="757"/>
      <c r="AF48" s="595"/>
      <c r="AG48" s="595"/>
      <c r="AH48" s="595"/>
      <c r="AI48" s="596"/>
      <c r="AJ48" s="310"/>
      <c r="AK48" s="2460"/>
      <c r="AL48" s="2461"/>
      <c r="AM48" s="2401"/>
      <c r="AN48" s="2402"/>
      <c r="AO48" s="2402"/>
      <c r="AP48" s="2402"/>
      <c r="AQ48" s="2402"/>
      <c r="AR48" s="2403"/>
      <c r="AS48" s="1089" t="str">
        <f>IF(入力シート２!J60="","",入力シート２!J60)</f>
        <v/>
      </c>
      <c r="AT48" s="2319" t="str">
        <f>IF(入力シート２!K60="","",入力シート２!K60)</f>
        <v/>
      </c>
      <c r="AU48" s="2320"/>
      <c r="AV48" s="2320"/>
      <c r="AW48" s="2320"/>
      <c r="AX48" s="2320"/>
      <c r="AY48" s="2320"/>
      <c r="AZ48" s="2321"/>
      <c r="BA48" s="2394" t="str">
        <f>IF(入力シート２!R60="","",入力シート２!R60)</f>
        <v/>
      </c>
      <c r="BB48" s="2395"/>
      <c r="BC48" s="2395"/>
      <c r="BD48" s="2395"/>
      <c r="BE48" s="2395"/>
      <c r="BF48" s="2395"/>
      <c r="BG48" s="2395"/>
      <c r="BH48" s="2395"/>
      <c r="BI48" s="2395"/>
      <c r="BJ48" s="2396"/>
      <c r="BK48" s="2322" t="str">
        <f>IF(入力シート２!AB60="","",入力シート２!AB60)</f>
        <v/>
      </c>
      <c r="BL48" s="2320"/>
      <c r="BM48" s="2320"/>
      <c r="BN48" s="2320"/>
      <c r="BO48" s="2320"/>
      <c r="BP48" s="2320"/>
      <c r="BQ48" s="2320"/>
      <c r="BR48" s="2320"/>
      <c r="BS48" s="2320"/>
      <c r="BT48" s="2320"/>
      <c r="BU48" s="2320"/>
      <c r="BV48" s="2320"/>
      <c r="BW48" s="2320"/>
      <c r="BX48" s="2320"/>
      <c r="BY48" s="2320"/>
      <c r="BZ48" s="2320"/>
      <c r="CA48" s="2320"/>
      <c r="CB48" s="2320"/>
      <c r="CC48" s="2320"/>
      <c r="CD48" s="2320"/>
      <c r="CE48" s="2320"/>
      <c r="CF48" s="2320"/>
      <c r="CG48" s="2320"/>
      <c r="CH48" s="2320"/>
      <c r="CI48" s="2320"/>
      <c r="CJ48" s="2320"/>
      <c r="CK48" s="2320"/>
      <c r="CL48" s="2321"/>
      <c r="CM48" s="2339" t="str">
        <f>IF(入力シート２!BD60="","",入力シート２!BD60)</f>
        <v>　</v>
      </c>
      <c r="CN48" s="2340"/>
      <c r="CO48" s="2339" t="str">
        <f>IF(入力シート２!BF60="","",入力シート２!BF60)</f>
        <v>　</v>
      </c>
      <c r="CP48" s="2340"/>
      <c r="CQ48" s="631"/>
      <c r="CR48" s="586" t="s">
        <v>311</v>
      </c>
      <c r="CS48" s="586" t="s">
        <v>281</v>
      </c>
      <c r="CT48" s="586"/>
      <c r="CU48" s="586"/>
      <c r="CV48" s="589"/>
      <c r="CW48" s="586"/>
      <c r="CX48" s="588" t="s">
        <v>534</v>
      </c>
      <c r="CY48" s="586"/>
      <c r="CZ48" s="586"/>
      <c r="DA48" s="601" t="s">
        <v>881</v>
      </c>
      <c r="DB48" s="586"/>
      <c r="DC48" s="586"/>
      <c r="DD48" s="586"/>
      <c r="DE48" s="603" t="s">
        <v>286</v>
      </c>
      <c r="DF48" s="632"/>
      <c r="DH48" s="440" t="s">
        <v>776</v>
      </c>
      <c r="DI48" s="620" t="e">
        <f t="shared" si="1"/>
        <v>#VALUE!</v>
      </c>
      <c r="DJ48" s="620" t="e">
        <f t="shared" si="2"/>
        <v>#VALUE!</v>
      </c>
    </row>
    <row r="49" spans="1:110" s="311" customFormat="1" ht="18" customHeight="1">
      <c r="A49" s="314"/>
      <c r="B49" s="2185"/>
      <c r="C49" s="2186"/>
      <c r="D49" s="2186"/>
      <c r="E49" s="2186"/>
      <c r="F49" s="2186"/>
      <c r="G49" s="2187"/>
      <c r="H49" s="2185" t="s">
        <v>275</v>
      </c>
      <c r="I49" s="2186"/>
      <c r="J49" s="2186"/>
      <c r="K49" s="2187"/>
      <c r="L49" s="2185" t="s">
        <v>275</v>
      </c>
      <c r="M49" s="2186"/>
      <c r="N49" s="2186"/>
      <c r="O49" s="2187"/>
      <c r="P49" s="2185" t="s">
        <v>275</v>
      </c>
      <c r="Q49" s="2186"/>
      <c r="R49" s="2186"/>
      <c r="S49" s="2187"/>
      <c r="T49" s="582"/>
      <c r="U49" s="608"/>
      <c r="V49" s="582"/>
      <c r="W49" s="582"/>
      <c r="X49" s="582"/>
      <c r="Y49" s="582"/>
      <c r="Z49" s="582"/>
      <c r="AA49" s="582"/>
      <c r="AB49" s="582"/>
      <c r="AC49" s="582"/>
      <c r="AD49" s="758"/>
      <c r="AE49" s="757"/>
      <c r="AF49" s="595"/>
      <c r="AG49" s="595"/>
      <c r="AH49" s="595"/>
      <c r="AI49" s="596"/>
      <c r="AJ49" s="310"/>
      <c r="AK49" s="2460"/>
      <c r="AL49" s="2461"/>
      <c r="AM49" s="2229"/>
      <c r="AN49" s="2230"/>
      <c r="AO49" s="2230"/>
      <c r="AP49" s="2230"/>
      <c r="AQ49" s="2230"/>
      <c r="AR49" s="2231"/>
      <c r="AS49" s="1091" t="str">
        <f>IF(入力シート２!J61="","",入力シート２!J61)</f>
        <v/>
      </c>
      <c r="AT49" s="2375" t="str">
        <f>IF(入力シート２!K61="","",入力シート２!K61)</f>
        <v/>
      </c>
      <c r="AU49" s="2376"/>
      <c r="AV49" s="2376"/>
      <c r="AW49" s="2376"/>
      <c r="AX49" s="2376"/>
      <c r="AY49" s="2376"/>
      <c r="AZ49" s="2377"/>
      <c r="BA49" s="2450" t="str">
        <f>IF(入力シート２!R61="","",入力シート２!R61)</f>
        <v/>
      </c>
      <c r="BB49" s="2451"/>
      <c r="BC49" s="2451"/>
      <c r="BD49" s="2451"/>
      <c r="BE49" s="2451"/>
      <c r="BF49" s="2451"/>
      <c r="BG49" s="2451"/>
      <c r="BH49" s="2451"/>
      <c r="BI49" s="2451"/>
      <c r="BJ49" s="2452"/>
      <c r="BK49" s="2379" t="str">
        <f>IF(入力シート２!AB61="","",入力シート２!AB61)</f>
        <v/>
      </c>
      <c r="BL49" s="2376"/>
      <c r="BM49" s="2376"/>
      <c r="BN49" s="2376"/>
      <c r="BO49" s="2376"/>
      <c r="BP49" s="2376"/>
      <c r="BQ49" s="2376"/>
      <c r="BR49" s="2376"/>
      <c r="BS49" s="2376"/>
      <c r="BT49" s="2376"/>
      <c r="BU49" s="2376"/>
      <c r="BV49" s="2376"/>
      <c r="BW49" s="2376"/>
      <c r="BX49" s="2376"/>
      <c r="BY49" s="2376"/>
      <c r="BZ49" s="2376"/>
      <c r="CA49" s="2376"/>
      <c r="CB49" s="2376"/>
      <c r="CC49" s="2376"/>
      <c r="CD49" s="2376"/>
      <c r="CE49" s="2376"/>
      <c r="CF49" s="2376"/>
      <c r="CG49" s="2376"/>
      <c r="CH49" s="2376"/>
      <c r="CI49" s="2376"/>
      <c r="CJ49" s="2376"/>
      <c r="CK49" s="2376"/>
      <c r="CL49" s="2377"/>
      <c r="CM49" s="2380" t="str">
        <f>IF(入力シート２!BD61="","",入力シート２!BD61)</f>
        <v/>
      </c>
      <c r="CN49" s="2381"/>
      <c r="CO49" s="2380" t="str">
        <f>IF(入力シート２!BF61="","",入力シート２!BF61)</f>
        <v>　</v>
      </c>
      <c r="CP49" s="2381"/>
      <c r="CQ49" s="631"/>
      <c r="CR49" s="604"/>
      <c r="CS49" s="586" t="s">
        <v>284</v>
      </c>
      <c r="CT49" s="586"/>
      <c r="CU49" s="586"/>
      <c r="CV49" s="586"/>
      <c r="CW49" s="586"/>
      <c r="CX49" s="589" t="s">
        <v>908</v>
      </c>
      <c r="CY49" s="586"/>
      <c r="CZ49" s="586"/>
      <c r="DA49" s="601"/>
      <c r="DB49" s="586"/>
      <c r="DC49" s="586"/>
      <c r="DD49" s="586"/>
      <c r="DE49" s="589" t="s">
        <v>909</v>
      </c>
      <c r="DF49" s="632"/>
    </row>
    <row r="50" spans="1:110" s="311" customFormat="1" ht="18" customHeight="1">
      <c r="A50" s="314"/>
      <c r="B50" s="2232" t="s">
        <v>277</v>
      </c>
      <c r="C50" s="2233"/>
      <c r="D50" s="2233"/>
      <c r="E50" s="2233"/>
      <c r="F50" s="2233"/>
      <c r="G50" s="2234"/>
      <c r="H50" s="2258">
        <f>'４．概略予算書（まとめ）'!I11</f>
        <v>0</v>
      </c>
      <c r="I50" s="2258"/>
      <c r="J50" s="2258"/>
      <c r="K50" s="2258"/>
      <c r="L50" s="2258">
        <f>'４．概略予算書（まとめ）'!N11</f>
        <v>0</v>
      </c>
      <c r="M50" s="2258"/>
      <c r="N50" s="2258"/>
      <c r="O50" s="2258"/>
      <c r="P50" s="2258">
        <f>'４．概略予算書（まとめ）'!S11</f>
        <v>0</v>
      </c>
      <c r="Q50" s="2258"/>
      <c r="R50" s="2258"/>
      <c r="S50" s="2258"/>
      <c r="T50" s="582"/>
      <c r="U50" s="608"/>
      <c r="V50" s="582"/>
      <c r="W50" s="582"/>
      <c r="X50" s="582"/>
      <c r="Y50" s="582"/>
      <c r="Z50" s="582"/>
      <c r="AA50" s="582"/>
      <c r="AB50" s="582"/>
      <c r="AC50" s="582"/>
      <c r="AD50" s="758"/>
      <c r="AE50" s="757"/>
      <c r="AF50" s="595"/>
      <c r="AG50" s="595"/>
      <c r="AH50" s="595"/>
      <c r="AI50" s="596"/>
      <c r="AJ50" s="310"/>
      <c r="AK50" s="2460"/>
      <c r="AL50" s="2461"/>
      <c r="AM50" s="2226" t="s">
        <v>855</v>
      </c>
      <c r="AN50" s="2329" t="s">
        <v>278</v>
      </c>
      <c r="AO50" s="2329"/>
      <c r="AP50" s="2329"/>
      <c r="AQ50" s="2329"/>
      <c r="AR50" s="2330"/>
      <c r="AS50" s="1090" t="str">
        <f>IF(入力シート２!J62="","",入力シート２!J62)</f>
        <v/>
      </c>
      <c r="AT50" s="2335" t="str">
        <f>IF(入力シート２!K62="","",入力シート２!K62)</f>
        <v/>
      </c>
      <c r="AU50" s="2336"/>
      <c r="AV50" s="2336"/>
      <c r="AW50" s="2336"/>
      <c r="AX50" s="2336"/>
      <c r="AY50" s="2336"/>
      <c r="AZ50" s="2337"/>
      <c r="BA50" s="2345" t="str">
        <f>IF(入力シート２!R62="","",入力シート２!R62)</f>
        <v/>
      </c>
      <c r="BB50" s="2336"/>
      <c r="BC50" s="2336"/>
      <c r="BD50" s="2336"/>
      <c r="BE50" s="2336"/>
      <c r="BF50" s="2336"/>
      <c r="BG50" s="2336"/>
      <c r="BH50" s="2336"/>
      <c r="BI50" s="2336"/>
      <c r="BJ50" s="2337"/>
      <c r="BK50" s="2345" t="str">
        <f>IF(入力シート２!AB62="","",入力シート２!AB62)</f>
        <v/>
      </c>
      <c r="BL50" s="2336"/>
      <c r="BM50" s="2336"/>
      <c r="BN50" s="2336"/>
      <c r="BO50" s="2336"/>
      <c r="BP50" s="2336"/>
      <c r="BQ50" s="2336"/>
      <c r="BR50" s="2336"/>
      <c r="BS50" s="2336"/>
      <c r="BT50" s="2336"/>
      <c r="BU50" s="2336"/>
      <c r="BV50" s="2336"/>
      <c r="BW50" s="2336"/>
      <c r="BX50" s="2336"/>
      <c r="BY50" s="2336"/>
      <c r="BZ50" s="2336"/>
      <c r="CA50" s="2336"/>
      <c r="CB50" s="2336"/>
      <c r="CC50" s="2336"/>
      <c r="CD50" s="2336"/>
      <c r="CE50" s="2336"/>
      <c r="CF50" s="2336"/>
      <c r="CG50" s="2336"/>
      <c r="CH50" s="2336"/>
      <c r="CI50" s="2336"/>
      <c r="CJ50" s="2336"/>
      <c r="CK50" s="2336"/>
      <c r="CL50" s="2337"/>
      <c r="CM50" s="2316" t="str">
        <f>IF(入力シート２!BD62="","",入力シート２!BD62)</f>
        <v>　</v>
      </c>
      <c r="CN50" s="2317"/>
      <c r="CO50" s="2316" t="str">
        <f>IF(入力シート２!BF62="","",入力シート２!BF62)</f>
        <v>　</v>
      </c>
      <c r="CP50" s="2317"/>
      <c r="CQ50" s="631"/>
      <c r="CR50" s="2471" t="s">
        <v>910</v>
      </c>
      <c r="CS50" s="603" t="s">
        <v>867</v>
      </c>
      <c r="CT50" s="586"/>
      <c r="CU50" s="586"/>
      <c r="CV50" s="586"/>
      <c r="CW50" s="586"/>
      <c r="CX50" s="429"/>
      <c r="CY50" s="586"/>
      <c r="CZ50" s="586"/>
      <c r="DA50" s="601"/>
      <c r="DB50" s="586"/>
      <c r="DC50" s="586"/>
      <c r="DD50" s="586"/>
      <c r="DE50" s="589"/>
      <c r="DF50" s="632"/>
    </row>
    <row r="51" spans="1:110" s="311" customFormat="1" ht="18" customHeight="1">
      <c r="A51" s="314"/>
      <c r="B51" s="2232" t="s">
        <v>280</v>
      </c>
      <c r="C51" s="2233"/>
      <c r="D51" s="2233"/>
      <c r="E51" s="2233"/>
      <c r="F51" s="2233"/>
      <c r="G51" s="2234"/>
      <c r="H51" s="2258">
        <f>'４．概略予算書（まとめ）'!I12</f>
        <v>0</v>
      </c>
      <c r="I51" s="2258"/>
      <c r="J51" s="2258"/>
      <c r="K51" s="2258"/>
      <c r="L51" s="2258">
        <f>'４．概略予算書（まとめ）'!N12</f>
        <v>0</v>
      </c>
      <c r="M51" s="2258"/>
      <c r="N51" s="2258"/>
      <c r="O51" s="2258"/>
      <c r="P51" s="2258">
        <f>'４．概略予算書（まとめ）'!S12</f>
        <v>0</v>
      </c>
      <c r="Q51" s="2258"/>
      <c r="R51" s="2258"/>
      <c r="S51" s="2258"/>
      <c r="T51" s="582"/>
      <c r="U51" s="608"/>
      <c r="V51" s="582"/>
      <c r="W51" s="582"/>
      <c r="X51" s="582"/>
      <c r="Y51" s="582"/>
      <c r="Z51" s="582"/>
      <c r="AA51" s="582"/>
      <c r="AB51" s="582"/>
      <c r="AC51" s="582"/>
      <c r="AD51" s="758"/>
      <c r="AE51" s="757"/>
      <c r="AF51" s="595"/>
      <c r="AG51" s="595"/>
      <c r="AH51" s="595"/>
      <c r="AI51" s="596"/>
      <c r="AJ51" s="310"/>
      <c r="AK51" s="2460"/>
      <c r="AL51" s="2461"/>
      <c r="AM51" s="2401"/>
      <c r="AN51" s="2331"/>
      <c r="AO51" s="2331"/>
      <c r="AP51" s="2331"/>
      <c r="AQ51" s="2331"/>
      <c r="AR51" s="2332"/>
      <c r="AS51" s="1089" t="str">
        <f>IF(入力シート２!J63="","",入力シート２!J63)</f>
        <v/>
      </c>
      <c r="AT51" s="2319" t="str">
        <f>IF(入力シート２!K63="","",入力シート２!K63)</f>
        <v/>
      </c>
      <c r="AU51" s="2320"/>
      <c r="AV51" s="2320"/>
      <c r="AW51" s="2320"/>
      <c r="AX51" s="2320"/>
      <c r="AY51" s="2320"/>
      <c r="AZ51" s="2321"/>
      <c r="BA51" s="2322" t="str">
        <f>IF(入力シート２!R63="","",入力シート２!R63)</f>
        <v/>
      </c>
      <c r="BB51" s="2320"/>
      <c r="BC51" s="2320"/>
      <c r="BD51" s="2320"/>
      <c r="BE51" s="2320"/>
      <c r="BF51" s="2320"/>
      <c r="BG51" s="2320"/>
      <c r="BH51" s="2320"/>
      <c r="BI51" s="2320"/>
      <c r="BJ51" s="2321"/>
      <c r="BK51" s="2322" t="str">
        <f>IF(入力シート２!AB63="","",入力シート２!AB63)</f>
        <v/>
      </c>
      <c r="BL51" s="2320"/>
      <c r="BM51" s="2320"/>
      <c r="BN51" s="2320"/>
      <c r="BO51" s="2320"/>
      <c r="BP51" s="2320"/>
      <c r="BQ51" s="2320"/>
      <c r="BR51" s="2320"/>
      <c r="BS51" s="2320"/>
      <c r="BT51" s="2320"/>
      <c r="BU51" s="2320"/>
      <c r="BV51" s="2320"/>
      <c r="BW51" s="2320"/>
      <c r="BX51" s="2320"/>
      <c r="BY51" s="2320"/>
      <c r="BZ51" s="2320"/>
      <c r="CA51" s="2320"/>
      <c r="CB51" s="2320"/>
      <c r="CC51" s="2320"/>
      <c r="CD51" s="2320"/>
      <c r="CE51" s="2320"/>
      <c r="CF51" s="2320"/>
      <c r="CG51" s="2320"/>
      <c r="CH51" s="2320"/>
      <c r="CI51" s="2320"/>
      <c r="CJ51" s="2320"/>
      <c r="CK51" s="2320"/>
      <c r="CL51" s="2321"/>
      <c r="CM51" s="2339" t="str">
        <f>IF(入力シート２!BD63="","",入力シート２!BD63)</f>
        <v/>
      </c>
      <c r="CN51" s="2340"/>
      <c r="CO51" s="2339" t="str">
        <f>IF(入力シート２!BF63="","",入力シート２!BF63)</f>
        <v>　</v>
      </c>
      <c r="CP51" s="2340"/>
      <c r="CQ51" s="631"/>
      <c r="CR51" s="2472"/>
      <c r="CS51" s="586" t="s">
        <v>868</v>
      </c>
      <c r="CT51" s="586"/>
      <c r="CU51" s="586"/>
      <c r="CV51" s="586"/>
      <c r="CW51" s="586"/>
      <c r="CX51" s="429" t="s">
        <v>241</v>
      </c>
      <c r="CY51" s="586"/>
      <c r="CZ51" s="586"/>
      <c r="DA51" s="601"/>
      <c r="DB51" s="586"/>
      <c r="DC51" s="586"/>
      <c r="DD51" s="586"/>
      <c r="DE51" s="586" t="s">
        <v>215</v>
      </c>
      <c r="DF51" s="632"/>
    </row>
    <row r="52" spans="1:110" s="311" customFormat="1" ht="18" customHeight="1">
      <c r="A52" s="314"/>
      <c r="B52" s="2232" t="s">
        <v>283</v>
      </c>
      <c r="C52" s="2233"/>
      <c r="D52" s="2233"/>
      <c r="E52" s="2233"/>
      <c r="F52" s="2233"/>
      <c r="G52" s="2234"/>
      <c r="H52" s="2258">
        <f>'４．概略予算書（まとめ）'!I13</f>
        <v>0</v>
      </c>
      <c r="I52" s="2258"/>
      <c r="J52" s="2258"/>
      <c r="K52" s="2258"/>
      <c r="L52" s="2258">
        <f>'４．概略予算書（まとめ）'!N13</f>
        <v>0</v>
      </c>
      <c r="M52" s="2258"/>
      <c r="N52" s="2258"/>
      <c r="O52" s="2258"/>
      <c r="P52" s="2258">
        <f>'４．概略予算書（まとめ）'!S13</f>
        <v>0</v>
      </c>
      <c r="Q52" s="2258"/>
      <c r="R52" s="2258"/>
      <c r="S52" s="2258"/>
      <c r="T52" s="582"/>
      <c r="U52" s="608"/>
      <c r="V52" s="582"/>
      <c r="W52" s="582"/>
      <c r="X52" s="582"/>
      <c r="Y52" s="582"/>
      <c r="Z52" s="582"/>
      <c r="AA52" s="582"/>
      <c r="AB52" s="582"/>
      <c r="AC52" s="582"/>
      <c r="AD52" s="758"/>
      <c r="AE52" s="757"/>
      <c r="AF52" s="595"/>
      <c r="AG52" s="599"/>
      <c r="AH52" s="599"/>
      <c r="AI52" s="600"/>
      <c r="AJ52" s="310"/>
      <c r="AK52" s="2460"/>
      <c r="AL52" s="2461"/>
      <c r="AM52" s="2229"/>
      <c r="AN52" s="2333"/>
      <c r="AO52" s="2333"/>
      <c r="AP52" s="2333"/>
      <c r="AQ52" s="2333"/>
      <c r="AR52" s="2334"/>
      <c r="AS52" s="1090" t="str">
        <f>IF(入力シート２!J64="","",入力シート２!J64)</f>
        <v/>
      </c>
      <c r="AT52" s="2375" t="str">
        <f>IF(入力シート２!K64="","",入力シート２!K64)</f>
        <v/>
      </c>
      <c r="AU52" s="2376"/>
      <c r="AV52" s="2376"/>
      <c r="AW52" s="2376"/>
      <c r="AX52" s="2376"/>
      <c r="AY52" s="2376"/>
      <c r="AZ52" s="2377"/>
      <c r="BA52" s="2379" t="str">
        <f>IF(入力シート２!R64="","",入力シート２!R64)</f>
        <v/>
      </c>
      <c r="BB52" s="2376"/>
      <c r="BC52" s="2376"/>
      <c r="BD52" s="2376"/>
      <c r="BE52" s="2376"/>
      <c r="BF52" s="2376"/>
      <c r="BG52" s="2376"/>
      <c r="BH52" s="2376"/>
      <c r="BI52" s="2376"/>
      <c r="BJ52" s="2377"/>
      <c r="BK52" s="2379" t="str">
        <f>IF(入力シート２!AB64="","",入力シート２!AB64)</f>
        <v/>
      </c>
      <c r="BL52" s="2376"/>
      <c r="BM52" s="2376"/>
      <c r="BN52" s="2376"/>
      <c r="BO52" s="2376"/>
      <c r="BP52" s="2376"/>
      <c r="BQ52" s="2376"/>
      <c r="BR52" s="2376"/>
      <c r="BS52" s="2376"/>
      <c r="BT52" s="2376"/>
      <c r="BU52" s="2376"/>
      <c r="BV52" s="2376"/>
      <c r="BW52" s="2376"/>
      <c r="BX52" s="2376"/>
      <c r="BY52" s="2376"/>
      <c r="BZ52" s="2376"/>
      <c r="CA52" s="2376"/>
      <c r="CB52" s="2376"/>
      <c r="CC52" s="2376"/>
      <c r="CD52" s="2376"/>
      <c r="CE52" s="2376"/>
      <c r="CF52" s="2376"/>
      <c r="CG52" s="2376"/>
      <c r="CH52" s="2376"/>
      <c r="CI52" s="2376"/>
      <c r="CJ52" s="2376"/>
      <c r="CK52" s="2376"/>
      <c r="CL52" s="2377"/>
      <c r="CM52" s="2380" t="str">
        <f>IF(入力シート２!BD64="","",入力シート２!BD64)</f>
        <v/>
      </c>
      <c r="CN52" s="2381"/>
      <c r="CO52" s="2380" t="str">
        <f>IF(入力シート２!BF64="","",入力シート２!BF64)</f>
        <v>　</v>
      </c>
      <c r="CP52" s="2381"/>
      <c r="CQ52" s="631"/>
      <c r="CR52" s="604"/>
      <c r="CS52" s="589" t="s">
        <v>911</v>
      </c>
      <c r="CT52" s="586"/>
      <c r="CU52" s="586"/>
      <c r="CV52" s="586"/>
      <c r="CW52" s="586"/>
      <c r="CX52" s="429" t="s">
        <v>531</v>
      </c>
      <c r="CY52" s="586"/>
      <c r="CZ52" s="586"/>
      <c r="DA52" s="601"/>
      <c r="DB52" s="586"/>
      <c r="DC52" s="586"/>
      <c r="DD52" s="586"/>
      <c r="DE52" s="586" t="s">
        <v>291</v>
      </c>
      <c r="DF52" s="632"/>
    </row>
    <row r="53" spans="1:110" s="311" customFormat="1" ht="18" customHeight="1">
      <c r="A53" s="314"/>
      <c r="B53" s="2232" t="s">
        <v>287</v>
      </c>
      <c r="C53" s="2233"/>
      <c r="D53" s="2233"/>
      <c r="E53" s="2233"/>
      <c r="F53" s="2233"/>
      <c r="G53" s="2234"/>
      <c r="H53" s="2258">
        <f>'４．概略予算書（まとめ）'!I14</f>
        <v>0</v>
      </c>
      <c r="I53" s="2258"/>
      <c r="J53" s="2258"/>
      <c r="K53" s="2258"/>
      <c r="L53" s="2258">
        <f>'４．概略予算書（まとめ）'!N14</f>
        <v>0</v>
      </c>
      <c r="M53" s="2258"/>
      <c r="N53" s="2258"/>
      <c r="O53" s="2258"/>
      <c r="P53" s="2258">
        <f>'４．概略予算書（まとめ）'!S14</f>
        <v>0</v>
      </c>
      <c r="Q53" s="2258"/>
      <c r="R53" s="2258"/>
      <c r="S53" s="2258"/>
      <c r="T53" s="582"/>
      <c r="U53" s="608"/>
      <c r="V53" s="582"/>
      <c r="W53" s="582"/>
      <c r="X53" s="582"/>
      <c r="Y53" s="582"/>
      <c r="Z53" s="582"/>
      <c r="AA53" s="582"/>
      <c r="AB53" s="582"/>
      <c r="AC53" s="582"/>
      <c r="AD53" s="758"/>
      <c r="AE53" s="757"/>
      <c r="AF53" s="595"/>
      <c r="AG53" s="595"/>
      <c r="AH53" s="595"/>
      <c r="AI53" s="596"/>
      <c r="AJ53" s="310"/>
      <c r="AK53" s="2460"/>
      <c r="AL53" s="2461"/>
      <c r="AM53" s="2226" t="s">
        <v>540</v>
      </c>
      <c r="AN53" s="2329" t="s">
        <v>288</v>
      </c>
      <c r="AO53" s="2329"/>
      <c r="AP53" s="2329"/>
      <c r="AQ53" s="2329"/>
      <c r="AR53" s="2330"/>
      <c r="AS53" s="1088" t="str">
        <f>IF(入力シート２!J65="","",入力シート２!J65)</f>
        <v/>
      </c>
      <c r="AT53" s="2335" t="str">
        <f>IF(入力シート２!K65="","",入力シート２!K65)</f>
        <v/>
      </c>
      <c r="AU53" s="2336"/>
      <c r="AV53" s="2336"/>
      <c r="AW53" s="2336"/>
      <c r="AX53" s="2336"/>
      <c r="AY53" s="2336"/>
      <c r="AZ53" s="2337"/>
      <c r="BA53" s="2345" t="str">
        <f>IF(入力シート２!R65="","",入力シート２!R65)</f>
        <v/>
      </c>
      <c r="BB53" s="2336"/>
      <c r="BC53" s="2336"/>
      <c r="BD53" s="2336"/>
      <c r="BE53" s="2336"/>
      <c r="BF53" s="2336"/>
      <c r="BG53" s="2336"/>
      <c r="BH53" s="2336"/>
      <c r="BI53" s="2336"/>
      <c r="BJ53" s="2337"/>
      <c r="BK53" s="2345" t="str">
        <f>IF(入力シート２!AB65="","",入力シート２!AB65)</f>
        <v/>
      </c>
      <c r="BL53" s="2336"/>
      <c r="BM53" s="2336"/>
      <c r="BN53" s="2336"/>
      <c r="BO53" s="2336"/>
      <c r="BP53" s="2336"/>
      <c r="BQ53" s="2336"/>
      <c r="BR53" s="2336"/>
      <c r="BS53" s="2336"/>
      <c r="BT53" s="2336"/>
      <c r="BU53" s="2336"/>
      <c r="BV53" s="2336"/>
      <c r="BW53" s="2336"/>
      <c r="BX53" s="2336"/>
      <c r="BY53" s="2336"/>
      <c r="BZ53" s="2336"/>
      <c r="CA53" s="2336"/>
      <c r="CB53" s="2336"/>
      <c r="CC53" s="2336"/>
      <c r="CD53" s="2336"/>
      <c r="CE53" s="2336"/>
      <c r="CF53" s="2336"/>
      <c r="CG53" s="2336"/>
      <c r="CH53" s="2336"/>
      <c r="CI53" s="2336"/>
      <c r="CJ53" s="2336"/>
      <c r="CK53" s="2336"/>
      <c r="CL53" s="2337"/>
      <c r="CM53" s="2316" t="str">
        <f>IF(入力シート２!BD65="","",入力シート２!BD65)</f>
        <v/>
      </c>
      <c r="CN53" s="2317"/>
      <c r="CO53" s="2316" t="str">
        <f>IF(入力シート２!BF65="","",入力シート２!BF65)</f>
        <v>　</v>
      </c>
      <c r="CP53" s="2317"/>
      <c r="CQ53" s="631"/>
      <c r="CR53" s="605" t="s">
        <v>513</v>
      </c>
      <c r="CS53" s="589"/>
      <c r="CT53" s="586"/>
      <c r="CU53" s="586"/>
      <c r="CV53" s="606"/>
      <c r="CW53" s="606"/>
      <c r="CX53" s="429" t="s">
        <v>251</v>
      </c>
      <c r="CY53" s="586"/>
      <c r="CZ53" s="586"/>
      <c r="DA53" s="601"/>
      <c r="DB53" s="586"/>
      <c r="DC53" s="586"/>
      <c r="DD53" s="586"/>
      <c r="DE53" s="586" t="s">
        <v>292</v>
      </c>
      <c r="DF53" s="632"/>
    </row>
    <row r="54" spans="1:110" s="311" customFormat="1" ht="18" customHeight="1">
      <c r="A54" s="314"/>
      <c r="B54" s="2224" t="s">
        <v>844</v>
      </c>
      <c r="C54" s="2197"/>
      <c r="D54" s="2197"/>
      <c r="E54" s="2197"/>
      <c r="F54" s="2197"/>
      <c r="G54" s="2198"/>
      <c r="H54" s="2468" t="str">
        <f>IF(H53=0,"-",ROUNDUP(H53/O16,0))</f>
        <v>-</v>
      </c>
      <c r="I54" s="2468"/>
      <c r="J54" s="2468"/>
      <c r="K54" s="2468"/>
      <c r="L54" s="2468" t="str">
        <f>IF(L53=0,"-",ROUNDUP(L53/O16,0))</f>
        <v>-</v>
      </c>
      <c r="M54" s="2468"/>
      <c r="N54" s="2468"/>
      <c r="O54" s="2468"/>
      <c r="P54" s="2468" t="str">
        <f>IF(P53=0,"-",ROUNDUP(P53/O16,0))</f>
        <v>-</v>
      </c>
      <c r="Q54" s="2468"/>
      <c r="R54" s="2468"/>
      <c r="S54" s="2468"/>
      <c r="T54" s="582"/>
      <c r="U54" s="608"/>
      <c r="V54" s="582"/>
      <c r="W54" s="582"/>
      <c r="X54" s="582"/>
      <c r="Y54" s="582"/>
      <c r="Z54" s="582"/>
      <c r="AA54" s="582"/>
      <c r="AB54" s="582"/>
      <c r="AC54" s="582"/>
      <c r="AD54" s="758"/>
      <c r="AE54" s="757"/>
      <c r="AF54" s="595"/>
      <c r="AG54" s="595"/>
      <c r="AH54" s="595"/>
      <c r="AI54" s="596"/>
      <c r="AJ54" s="310"/>
      <c r="AK54" s="2460"/>
      <c r="AL54" s="2461"/>
      <c r="AM54" s="2401"/>
      <c r="AN54" s="2331"/>
      <c r="AO54" s="2331"/>
      <c r="AP54" s="2331"/>
      <c r="AQ54" s="2331"/>
      <c r="AR54" s="2332"/>
      <c r="AS54" s="1089" t="str">
        <f>IF(入力シート２!J66="","",入力シート２!J66)</f>
        <v/>
      </c>
      <c r="AT54" s="2319" t="str">
        <f>IF(入力シート２!K66="","",入力シート２!K66)</f>
        <v/>
      </c>
      <c r="AU54" s="2320"/>
      <c r="AV54" s="2320"/>
      <c r="AW54" s="2320"/>
      <c r="AX54" s="2320"/>
      <c r="AY54" s="2320"/>
      <c r="AZ54" s="2321"/>
      <c r="BA54" s="2322" t="str">
        <f>IF(入力シート２!R66="","",入力シート２!R66)</f>
        <v/>
      </c>
      <c r="BB54" s="2320"/>
      <c r="BC54" s="2320"/>
      <c r="BD54" s="2320"/>
      <c r="BE54" s="2320"/>
      <c r="BF54" s="2320"/>
      <c r="BG54" s="2320"/>
      <c r="BH54" s="2320"/>
      <c r="BI54" s="2320"/>
      <c r="BJ54" s="2321"/>
      <c r="BK54" s="2322" t="str">
        <f>IF(入力シート２!AB66="","",入力シート２!AB66)</f>
        <v/>
      </c>
      <c r="BL54" s="2320"/>
      <c r="BM54" s="2320"/>
      <c r="BN54" s="2320"/>
      <c r="BO54" s="2320"/>
      <c r="BP54" s="2320"/>
      <c r="BQ54" s="2320"/>
      <c r="BR54" s="2320"/>
      <c r="BS54" s="2320"/>
      <c r="BT54" s="2320"/>
      <c r="BU54" s="2320"/>
      <c r="BV54" s="2320"/>
      <c r="BW54" s="2320"/>
      <c r="BX54" s="2320"/>
      <c r="BY54" s="2320"/>
      <c r="BZ54" s="2320"/>
      <c r="CA54" s="2320"/>
      <c r="CB54" s="2320"/>
      <c r="CC54" s="2320"/>
      <c r="CD54" s="2320"/>
      <c r="CE54" s="2320"/>
      <c r="CF54" s="2320"/>
      <c r="CG54" s="2320"/>
      <c r="CH54" s="2320"/>
      <c r="CI54" s="2320"/>
      <c r="CJ54" s="2320"/>
      <c r="CK54" s="2320"/>
      <c r="CL54" s="2321"/>
      <c r="CM54" s="2339" t="str">
        <f>IF(入力シート２!BD66="","",入力シート２!BD66)</f>
        <v/>
      </c>
      <c r="CN54" s="2340"/>
      <c r="CO54" s="2339" t="str">
        <f>IF(入力シート２!BF66="","",入力シート２!BF66)</f>
        <v>　</v>
      </c>
      <c r="CP54" s="2340"/>
      <c r="CQ54" s="631"/>
      <c r="CR54" s="605" t="s">
        <v>514</v>
      </c>
      <c r="CS54" s="586" t="s">
        <v>539</v>
      </c>
      <c r="CT54" s="2473" t="s">
        <v>542</v>
      </c>
      <c r="CU54" s="2474"/>
      <c r="CV54" s="606"/>
      <c r="CW54" s="606"/>
      <c r="CX54" s="589" t="s">
        <v>912</v>
      </c>
      <c r="CY54" s="2477" t="s">
        <v>124</v>
      </c>
      <c r="CZ54" s="2478"/>
      <c r="DA54" s="2478"/>
      <c r="DB54" s="2478"/>
      <c r="DC54" s="2478"/>
      <c r="DD54" s="607"/>
      <c r="DE54" s="586" t="s">
        <v>538</v>
      </c>
      <c r="DF54" s="632"/>
    </row>
    <row r="55" spans="1:110" s="311" customFormat="1" ht="18" customHeight="1">
      <c r="A55" s="314"/>
      <c r="B55" s="2225"/>
      <c r="C55" s="2201"/>
      <c r="D55" s="2201"/>
      <c r="E55" s="2201"/>
      <c r="F55" s="2201"/>
      <c r="G55" s="2202"/>
      <c r="H55" s="2469"/>
      <c r="I55" s="2469"/>
      <c r="J55" s="2469"/>
      <c r="K55" s="2469"/>
      <c r="L55" s="2469"/>
      <c r="M55" s="2469"/>
      <c r="N55" s="2469"/>
      <c r="O55" s="2469"/>
      <c r="P55" s="2469"/>
      <c r="Q55" s="2469"/>
      <c r="R55" s="2469"/>
      <c r="S55" s="2469"/>
      <c r="T55" s="582"/>
      <c r="U55" s="608"/>
      <c r="V55" s="582"/>
      <c r="W55" s="582"/>
      <c r="X55" s="582"/>
      <c r="Y55" s="582"/>
      <c r="Z55" s="582"/>
      <c r="AA55" s="582"/>
      <c r="AB55" s="582"/>
      <c r="AC55" s="582"/>
      <c r="AD55" s="758"/>
      <c r="AE55" s="757"/>
      <c r="AF55" s="595"/>
      <c r="AG55" s="595"/>
      <c r="AH55" s="595"/>
      <c r="AI55" s="596"/>
      <c r="AJ55" s="310"/>
      <c r="AK55" s="2460"/>
      <c r="AL55" s="2461"/>
      <c r="AM55" s="2401"/>
      <c r="AN55" s="2331"/>
      <c r="AO55" s="2331"/>
      <c r="AP55" s="2331"/>
      <c r="AQ55" s="2331"/>
      <c r="AR55" s="2332"/>
      <c r="AS55" s="1089" t="str">
        <f>IF(入力シート２!J67="","",入力シート２!J67)</f>
        <v/>
      </c>
      <c r="AT55" s="2319" t="str">
        <f>IF(入力シート２!K67="","",入力シート２!K67)</f>
        <v/>
      </c>
      <c r="AU55" s="2320"/>
      <c r="AV55" s="2320"/>
      <c r="AW55" s="2320"/>
      <c r="AX55" s="2320"/>
      <c r="AY55" s="2320"/>
      <c r="AZ55" s="2321"/>
      <c r="BA55" s="2322" t="str">
        <f>IF(入力シート２!R67="","",入力シート２!R67)</f>
        <v/>
      </c>
      <c r="BB55" s="2320"/>
      <c r="BC55" s="2320"/>
      <c r="BD55" s="2320"/>
      <c r="BE55" s="2320"/>
      <c r="BF55" s="2320"/>
      <c r="BG55" s="2320"/>
      <c r="BH55" s="2320"/>
      <c r="BI55" s="2320"/>
      <c r="BJ55" s="2321"/>
      <c r="BK55" s="2322" t="str">
        <f>IF(入力シート２!AB67="","",入力シート２!AB67)</f>
        <v/>
      </c>
      <c r="BL55" s="2320"/>
      <c r="BM55" s="2320"/>
      <c r="BN55" s="2320"/>
      <c r="BO55" s="2320"/>
      <c r="BP55" s="2320"/>
      <c r="BQ55" s="2320"/>
      <c r="BR55" s="2320"/>
      <c r="BS55" s="2320"/>
      <c r="BT55" s="2320"/>
      <c r="BU55" s="2320"/>
      <c r="BV55" s="2320"/>
      <c r="BW55" s="2320"/>
      <c r="BX55" s="2320"/>
      <c r="BY55" s="2320"/>
      <c r="BZ55" s="2320"/>
      <c r="CA55" s="2320"/>
      <c r="CB55" s="2320"/>
      <c r="CC55" s="2320"/>
      <c r="CD55" s="2320"/>
      <c r="CE55" s="2320"/>
      <c r="CF55" s="2320"/>
      <c r="CG55" s="2320"/>
      <c r="CH55" s="2320"/>
      <c r="CI55" s="2320"/>
      <c r="CJ55" s="2320"/>
      <c r="CK55" s="2320"/>
      <c r="CL55" s="2321"/>
      <c r="CM55" s="2339" t="str">
        <f>IF(入力シート２!BD67="","",入力シート２!BD67)</f>
        <v/>
      </c>
      <c r="CN55" s="2340"/>
      <c r="CO55" s="2339" t="str">
        <f>IF(入力シート２!BF67="","",入力シート２!BF67)</f>
        <v>　</v>
      </c>
      <c r="CP55" s="2340"/>
      <c r="CQ55" s="631"/>
      <c r="CR55" s="611" t="s">
        <v>515</v>
      </c>
      <c r="CS55" s="586" t="s">
        <v>290</v>
      </c>
      <c r="CT55" s="2475"/>
      <c r="CU55" s="2476"/>
      <c r="CV55" s="606"/>
      <c r="CW55" s="607"/>
      <c r="CX55" s="429"/>
      <c r="CY55" s="2479"/>
      <c r="CZ55" s="2480"/>
      <c r="DA55" s="2480"/>
      <c r="DB55" s="2480"/>
      <c r="DC55" s="2480"/>
      <c r="DD55" s="607"/>
      <c r="DE55" s="586" t="s">
        <v>294</v>
      </c>
      <c r="DF55" s="632"/>
    </row>
    <row r="56" spans="1:110" s="311" customFormat="1" ht="18" customHeight="1">
      <c r="A56" s="314"/>
      <c r="B56" s="2428" t="s">
        <v>969</v>
      </c>
      <c r="C56" s="2312"/>
      <c r="D56" s="2312"/>
      <c r="E56" s="2312"/>
      <c r="F56" s="2312"/>
      <c r="G56" s="2312"/>
      <c r="H56" s="2312"/>
      <c r="I56" s="2312"/>
      <c r="J56" s="2312"/>
      <c r="K56" s="2312"/>
      <c r="L56" s="2312"/>
      <c r="M56" s="2312"/>
      <c r="N56" s="2312"/>
      <c r="O56" s="2312"/>
      <c r="P56" s="2312"/>
      <c r="Q56" s="2312"/>
      <c r="R56" s="2312"/>
      <c r="S56" s="2312"/>
      <c r="T56" s="583"/>
      <c r="U56" s="754"/>
      <c r="V56" s="583"/>
      <c r="W56" s="583"/>
      <c r="X56" s="595"/>
      <c r="Y56" s="595"/>
      <c r="Z56" s="595"/>
      <c r="AA56" s="595"/>
      <c r="AB56" s="595"/>
      <c r="AC56" s="595"/>
      <c r="AD56" s="758"/>
      <c r="AE56" s="757"/>
      <c r="AF56" s="595"/>
      <c r="AG56" s="595"/>
      <c r="AH56" s="595"/>
      <c r="AI56" s="596"/>
      <c r="AJ56" s="584"/>
      <c r="AK56" s="2460"/>
      <c r="AL56" s="2461"/>
      <c r="AM56" s="2401"/>
      <c r="AN56" s="2331"/>
      <c r="AO56" s="2331"/>
      <c r="AP56" s="2331"/>
      <c r="AQ56" s="2331"/>
      <c r="AR56" s="2332"/>
      <c r="AS56" s="1089" t="str">
        <f>IF(入力シート２!J68="","",入力シート２!J68)</f>
        <v/>
      </c>
      <c r="AT56" s="2319" t="str">
        <f>IF(入力シート２!K68="","",入力シート２!K68)</f>
        <v/>
      </c>
      <c r="AU56" s="2320"/>
      <c r="AV56" s="2320"/>
      <c r="AW56" s="2320"/>
      <c r="AX56" s="2320"/>
      <c r="AY56" s="2320"/>
      <c r="AZ56" s="2321"/>
      <c r="BA56" s="2322" t="str">
        <f>IF(入力シート２!R68="","",入力シート２!R68)</f>
        <v/>
      </c>
      <c r="BB56" s="2320"/>
      <c r="BC56" s="2320"/>
      <c r="BD56" s="2320"/>
      <c r="BE56" s="2320"/>
      <c r="BF56" s="2320"/>
      <c r="BG56" s="2320"/>
      <c r="BH56" s="2320"/>
      <c r="BI56" s="2320"/>
      <c r="BJ56" s="2321"/>
      <c r="BK56" s="2322" t="str">
        <f>IF(入力シート２!AB68="","",入力シート２!AB68)</f>
        <v/>
      </c>
      <c r="BL56" s="2320"/>
      <c r="BM56" s="2320"/>
      <c r="BN56" s="2320"/>
      <c r="BO56" s="2320"/>
      <c r="BP56" s="2320"/>
      <c r="BQ56" s="2320"/>
      <c r="BR56" s="2320"/>
      <c r="BS56" s="2320"/>
      <c r="BT56" s="2320"/>
      <c r="BU56" s="2320"/>
      <c r="BV56" s="2320"/>
      <c r="BW56" s="2320"/>
      <c r="BX56" s="2320"/>
      <c r="BY56" s="2320"/>
      <c r="BZ56" s="2320"/>
      <c r="CA56" s="2320"/>
      <c r="CB56" s="2320"/>
      <c r="CC56" s="2320"/>
      <c r="CD56" s="2320"/>
      <c r="CE56" s="2320"/>
      <c r="CF56" s="2320"/>
      <c r="CG56" s="2320"/>
      <c r="CH56" s="2320"/>
      <c r="CI56" s="2320"/>
      <c r="CJ56" s="2320"/>
      <c r="CK56" s="2320"/>
      <c r="CL56" s="2321"/>
      <c r="CM56" s="2339" t="str">
        <f>IF(入力シート２!BD68="","",入力シート２!BD68)</f>
        <v>　</v>
      </c>
      <c r="CN56" s="2340"/>
      <c r="CO56" s="2339" t="str">
        <f>IF(入力シート２!BF68="","",入力シート２!BF68)</f>
        <v>　</v>
      </c>
      <c r="CP56" s="2340"/>
      <c r="CQ56" s="631"/>
      <c r="CR56" s="611" t="s">
        <v>517</v>
      </c>
      <c r="CS56" s="586" t="s">
        <v>541</v>
      </c>
      <c r="CT56" s="2503" t="s">
        <v>543</v>
      </c>
      <c r="CU56" s="2293"/>
      <c r="CV56" s="606"/>
      <c r="CW56" s="607"/>
      <c r="CX56" s="429" t="s">
        <v>241</v>
      </c>
      <c r="CY56" s="2477" t="s">
        <v>336</v>
      </c>
      <c r="CZ56" s="2504"/>
      <c r="DA56" s="2484" t="s">
        <v>329</v>
      </c>
      <c r="DB56" s="2477" t="s">
        <v>342</v>
      </c>
      <c r="DC56" s="2478"/>
      <c r="DD56" s="2484" t="s">
        <v>544</v>
      </c>
      <c r="DE56" s="586" t="s">
        <v>297</v>
      </c>
      <c r="DF56" s="632"/>
    </row>
    <row r="57" spans="1:110" s="311" customFormat="1" ht="18" customHeight="1">
      <c r="A57" s="314"/>
      <c r="B57" s="2224" t="s">
        <v>32</v>
      </c>
      <c r="C57" s="2197"/>
      <c r="D57" s="2197"/>
      <c r="E57" s="2197"/>
      <c r="F57" s="2197"/>
      <c r="G57" s="2197"/>
      <c r="H57" s="2197"/>
      <c r="I57" s="2197"/>
      <c r="J57" s="2197"/>
      <c r="K57" s="2198"/>
      <c r="L57" s="2182" t="s">
        <v>33</v>
      </c>
      <c r="M57" s="2183"/>
      <c r="N57" s="2183"/>
      <c r="O57" s="2183"/>
      <c r="P57" s="2183"/>
      <c r="Q57" s="2183"/>
      <c r="R57" s="2183"/>
      <c r="S57" s="2184"/>
      <c r="T57" s="608"/>
      <c r="U57" s="2481"/>
      <c r="V57" s="2453"/>
      <c r="W57" s="2453"/>
      <c r="X57" s="2453"/>
      <c r="Y57" s="2453"/>
      <c r="Z57" s="2453"/>
      <c r="AA57" s="2453"/>
      <c r="AB57" s="2453"/>
      <c r="AC57" s="609"/>
      <c r="AD57" s="759"/>
      <c r="AE57" s="760"/>
      <c r="AF57" s="609"/>
      <c r="AG57" s="609"/>
      <c r="AH57" s="609"/>
      <c r="AI57" s="610"/>
      <c r="AJ57" s="310"/>
      <c r="AK57" s="2460"/>
      <c r="AL57" s="2461"/>
      <c r="AM57" s="2401"/>
      <c r="AN57" s="2331"/>
      <c r="AO57" s="2331"/>
      <c r="AP57" s="2331"/>
      <c r="AQ57" s="2331"/>
      <c r="AR57" s="2332"/>
      <c r="AS57" s="1089" t="str">
        <f>IF(入力シート２!J69="","",入力シート２!J69)</f>
        <v/>
      </c>
      <c r="AT57" s="2319" t="str">
        <f>IF(入力シート２!K69="","",入力シート２!K69)</f>
        <v/>
      </c>
      <c r="AU57" s="2320"/>
      <c r="AV57" s="2320"/>
      <c r="AW57" s="2320"/>
      <c r="AX57" s="2320"/>
      <c r="AY57" s="2320"/>
      <c r="AZ57" s="2321"/>
      <c r="BA57" s="2322" t="str">
        <f>IF(入力シート２!R69="","",入力シート２!R69)</f>
        <v/>
      </c>
      <c r="BB57" s="2320"/>
      <c r="BC57" s="2320"/>
      <c r="BD57" s="2320"/>
      <c r="BE57" s="2320"/>
      <c r="BF57" s="2320"/>
      <c r="BG57" s="2320"/>
      <c r="BH57" s="2320"/>
      <c r="BI57" s="2320"/>
      <c r="BJ57" s="2321"/>
      <c r="BK57" s="2322" t="str">
        <f>IF(入力シート２!AB69="","",入力シート２!AB69)</f>
        <v/>
      </c>
      <c r="BL57" s="2320"/>
      <c r="BM57" s="2320"/>
      <c r="BN57" s="2320"/>
      <c r="BO57" s="2320"/>
      <c r="BP57" s="2320"/>
      <c r="BQ57" s="2320"/>
      <c r="BR57" s="2320"/>
      <c r="BS57" s="2320"/>
      <c r="BT57" s="2320"/>
      <c r="BU57" s="2320"/>
      <c r="BV57" s="2320"/>
      <c r="BW57" s="2320"/>
      <c r="BX57" s="2320"/>
      <c r="BY57" s="2320"/>
      <c r="BZ57" s="2320"/>
      <c r="CA57" s="2320"/>
      <c r="CB57" s="2320"/>
      <c r="CC57" s="2320"/>
      <c r="CD57" s="2320"/>
      <c r="CE57" s="2320"/>
      <c r="CF57" s="2320"/>
      <c r="CG57" s="2320"/>
      <c r="CH57" s="2320"/>
      <c r="CI57" s="2320"/>
      <c r="CJ57" s="2320"/>
      <c r="CK57" s="2320"/>
      <c r="CL57" s="2321"/>
      <c r="CM57" s="2339" t="str">
        <f>IF(入力シート２!BD69="","",入力シート２!BD69)</f>
        <v>　</v>
      </c>
      <c r="CN57" s="2340"/>
      <c r="CO57" s="2339" t="str">
        <f>IF(入力シート２!BF69="","",入力シート２!BF69)</f>
        <v>　</v>
      </c>
      <c r="CP57" s="2340"/>
      <c r="CQ57" s="631"/>
      <c r="CR57" s="611" t="s">
        <v>519</v>
      </c>
      <c r="CS57" s="589" t="s">
        <v>913</v>
      </c>
      <c r="CT57" s="2296"/>
      <c r="CU57" s="2297"/>
      <c r="CV57" s="606"/>
      <c r="CW57" s="607"/>
      <c r="CX57" s="429" t="s">
        <v>531</v>
      </c>
      <c r="CY57" s="2505"/>
      <c r="CZ57" s="2506"/>
      <c r="DA57" s="2485"/>
      <c r="DB57" s="2505"/>
      <c r="DC57" s="2524"/>
      <c r="DD57" s="2485"/>
      <c r="DE57" s="589" t="s">
        <v>914</v>
      </c>
      <c r="DF57" s="632"/>
    </row>
    <row r="58" spans="1:110" s="311" customFormat="1" ht="18" customHeight="1">
      <c r="A58" s="314"/>
      <c r="B58" s="2185" t="s">
        <v>295</v>
      </c>
      <c r="C58" s="2186"/>
      <c r="D58" s="2186"/>
      <c r="E58" s="2186"/>
      <c r="F58" s="2186"/>
      <c r="G58" s="2186"/>
      <c r="H58" s="2186"/>
      <c r="I58" s="2186"/>
      <c r="J58" s="2186"/>
      <c r="K58" s="2187"/>
      <c r="L58" s="2185" t="s">
        <v>295</v>
      </c>
      <c r="M58" s="2186"/>
      <c r="N58" s="2186"/>
      <c r="O58" s="2186"/>
      <c r="P58" s="2186"/>
      <c r="Q58" s="2186"/>
      <c r="R58" s="2186"/>
      <c r="S58" s="2187"/>
      <c r="T58" s="608"/>
      <c r="U58" s="2454" t="s">
        <v>544</v>
      </c>
      <c r="V58" s="2455"/>
      <c r="W58" s="2455"/>
      <c r="X58" s="2455"/>
      <c r="Y58" s="2455"/>
      <c r="Z58" s="2455"/>
      <c r="AA58" s="2455"/>
      <c r="AB58" s="2456"/>
      <c r="AC58" s="2457" t="str">
        <f>IF(AND(AD38&gt;=50,AD36&gt;=100),"『ＺＥＢ』",IF(AND(AD38&gt;=50,AD36&gt;=75),"Nearly ＺＥＢ",IF(AND(AD38&gt;=50,AD36&gt;=50),"ＺＥＢ Ready","")))</f>
        <v>『ＺＥＢ』</v>
      </c>
      <c r="AD58" s="2458"/>
      <c r="AE58" s="2458"/>
      <c r="AF58" s="2458"/>
      <c r="AG58" s="2458"/>
      <c r="AH58" s="2458"/>
      <c r="AI58" s="2459"/>
      <c r="AJ58" s="310"/>
      <c r="AK58" s="2460"/>
      <c r="AL58" s="2461"/>
      <c r="AM58" s="2229"/>
      <c r="AN58" s="2333"/>
      <c r="AO58" s="2333"/>
      <c r="AP58" s="2333"/>
      <c r="AQ58" s="2333"/>
      <c r="AR58" s="2334"/>
      <c r="AS58" s="1091" t="str">
        <f>IF(入力シート２!J70="","",入力シート２!J70)</f>
        <v/>
      </c>
      <c r="AT58" s="2375" t="str">
        <f>IF(入力シート２!K70="","",入力シート２!K70)</f>
        <v/>
      </c>
      <c r="AU58" s="2376"/>
      <c r="AV58" s="2376"/>
      <c r="AW58" s="2376"/>
      <c r="AX58" s="2376"/>
      <c r="AY58" s="2376"/>
      <c r="AZ58" s="2377"/>
      <c r="BA58" s="2379" t="str">
        <f>IF(入力シート２!R70="","",入力シート２!R70)</f>
        <v/>
      </c>
      <c r="BB58" s="2376"/>
      <c r="BC58" s="2376"/>
      <c r="BD58" s="2376"/>
      <c r="BE58" s="2376"/>
      <c r="BF58" s="2376"/>
      <c r="BG58" s="2376"/>
      <c r="BH58" s="2376"/>
      <c r="BI58" s="2376"/>
      <c r="BJ58" s="2377"/>
      <c r="BK58" s="2379" t="str">
        <f>IF(入力シート２!AB70="","",入力シート２!AB70)</f>
        <v/>
      </c>
      <c r="BL58" s="2376"/>
      <c r="BM58" s="2376"/>
      <c r="BN58" s="2376"/>
      <c r="BO58" s="2376"/>
      <c r="BP58" s="2376"/>
      <c r="BQ58" s="2376"/>
      <c r="BR58" s="2376"/>
      <c r="BS58" s="2376"/>
      <c r="BT58" s="2376"/>
      <c r="BU58" s="2376"/>
      <c r="BV58" s="2376"/>
      <c r="BW58" s="2376"/>
      <c r="BX58" s="2376"/>
      <c r="BY58" s="2376"/>
      <c r="BZ58" s="2376"/>
      <c r="CA58" s="2376"/>
      <c r="CB58" s="2376"/>
      <c r="CC58" s="2376"/>
      <c r="CD58" s="2376"/>
      <c r="CE58" s="2376"/>
      <c r="CF58" s="2376"/>
      <c r="CG58" s="2376"/>
      <c r="CH58" s="2376"/>
      <c r="CI58" s="2376"/>
      <c r="CJ58" s="2376"/>
      <c r="CK58" s="2376"/>
      <c r="CL58" s="2377"/>
      <c r="CM58" s="2380" t="str">
        <f>IF(入力シート２!BD70="","",入力シート２!BD70)</f>
        <v/>
      </c>
      <c r="CN58" s="2381"/>
      <c r="CO58" s="2380" t="str">
        <f>IF(入力シート２!BF70="","",入力シート２!BF70)</f>
        <v>　</v>
      </c>
      <c r="CP58" s="2381"/>
      <c r="CQ58" s="631"/>
      <c r="CR58" s="611" t="s">
        <v>520</v>
      </c>
      <c r="CS58" s="589"/>
      <c r="CT58" s="2294"/>
      <c r="CU58" s="2295"/>
      <c r="CV58" s="2508" t="s">
        <v>302</v>
      </c>
      <c r="CW58" s="2484" t="s">
        <v>303</v>
      </c>
      <c r="CX58" s="429" t="s">
        <v>251</v>
      </c>
      <c r="CY58" s="2479"/>
      <c r="CZ58" s="2507"/>
      <c r="DA58" s="2486"/>
      <c r="DB58" s="2479"/>
      <c r="DC58" s="2480"/>
      <c r="DD58" s="2485"/>
      <c r="DE58" s="589"/>
      <c r="DF58" s="633"/>
    </row>
    <row r="59" spans="1:110" s="311" customFormat="1" ht="18" customHeight="1">
      <c r="A59" s="314"/>
      <c r="B59" s="2487" t="str">
        <f>IF(H53=0,"-",ROUNDUP(H53/Y36*1000,0))</f>
        <v>-</v>
      </c>
      <c r="C59" s="2488"/>
      <c r="D59" s="2488"/>
      <c r="E59" s="2488"/>
      <c r="F59" s="2488"/>
      <c r="G59" s="2488"/>
      <c r="H59" s="2488"/>
      <c r="I59" s="2488"/>
      <c r="J59" s="2488"/>
      <c r="K59" s="2489"/>
      <c r="L59" s="2490" t="str">
        <f>IF(L53=0,"-",ROUNDUP(L53/Y36*1000,0))</f>
        <v>-</v>
      </c>
      <c r="M59" s="2491"/>
      <c r="N59" s="2491"/>
      <c r="O59" s="2491"/>
      <c r="P59" s="2491"/>
      <c r="Q59" s="2491"/>
      <c r="R59" s="2491"/>
      <c r="S59" s="2492"/>
      <c r="T59" s="608"/>
      <c r="U59" s="2493" t="s">
        <v>298</v>
      </c>
      <c r="V59" s="2494"/>
      <c r="W59" s="2494"/>
      <c r="X59" s="2494"/>
      <c r="Y59" s="2495"/>
      <c r="Z59" s="2496" t="str">
        <f>AD38</f>
        <v>-</v>
      </c>
      <c r="AA59" s="2497"/>
      <c r="AB59" s="613" t="s">
        <v>512</v>
      </c>
      <c r="AC59" s="2498" t="s">
        <v>299</v>
      </c>
      <c r="AD59" s="2499"/>
      <c r="AE59" s="2499"/>
      <c r="AF59" s="2500"/>
      <c r="AG59" s="2501" t="str">
        <f>IF(AD36="-","-",AD36-AD38)</f>
        <v>-</v>
      </c>
      <c r="AH59" s="2502"/>
      <c r="AI59" s="613" t="s">
        <v>512</v>
      </c>
      <c r="AJ59" s="310"/>
      <c r="AK59" s="2460"/>
      <c r="AL59" s="2461"/>
      <c r="AM59" s="2226" t="s">
        <v>856</v>
      </c>
      <c r="AN59" s="2227" t="s">
        <v>300</v>
      </c>
      <c r="AO59" s="2227"/>
      <c r="AP59" s="2227"/>
      <c r="AQ59" s="2227"/>
      <c r="AR59" s="2228"/>
      <c r="AS59" s="1092" t="str">
        <f>IF(入力シート２!J71="","",入力シート２!J71)</f>
        <v/>
      </c>
      <c r="AT59" s="2510" t="str">
        <f>IF(入力シート２!K71="","",入力シート２!K71)</f>
        <v/>
      </c>
      <c r="AU59" s="2510"/>
      <c r="AV59" s="2510"/>
      <c r="AW59" s="2511"/>
      <c r="AX59" s="2345" t="str">
        <f>IF(入力シート２!O71="","",入力シート２!O71)</f>
        <v/>
      </c>
      <c r="AY59" s="2336"/>
      <c r="AZ59" s="2336"/>
      <c r="BA59" s="2336"/>
      <c r="BB59" s="2336"/>
      <c r="BC59" s="2337"/>
      <c r="BD59" s="2345" t="str">
        <f>IF(入力シート２!U71="","",入力シート２!U71)</f>
        <v/>
      </c>
      <c r="BE59" s="2336"/>
      <c r="BF59" s="2336"/>
      <c r="BG59" s="2336"/>
      <c r="BH59" s="2336"/>
      <c r="BI59" s="2336"/>
      <c r="BJ59" s="2337"/>
      <c r="BK59" s="2345" t="str">
        <f>IF(入力シート２!AB71="","",入力シート２!AB71)</f>
        <v/>
      </c>
      <c r="BL59" s="2336"/>
      <c r="BM59" s="2336"/>
      <c r="BN59" s="2336"/>
      <c r="BO59" s="2336"/>
      <c r="BP59" s="2336"/>
      <c r="BQ59" s="2336"/>
      <c r="BR59" s="2336"/>
      <c r="BS59" s="2336"/>
      <c r="BT59" s="2336"/>
      <c r="BU59" s="2336"/>
      <c r="BV59" s="2336"/>
      <c r="BW59" s="2336"/>
      <c r="BX59" s="2336"/>
      <c r="BY59" s="2336"/>
      <c r="BZ59" s="2336"/>
      <c r="CA59" s="2336"/>
      <c r="CB59" s="2336"/>
      <c r="CC59" s="2336"/>
      <c r="CD59" s="2336"/>
      <c r="CE59" s="2336"/>
      <c r="CF59" s="2336"/>
      <c r="CG59" s="2336"/>
      <c r="CH59" s="2336"/>
      <c r="CI59" s="2336"/>
      <c r="CJ59" s="2336"/>
      <c r="CK59" s="2336"/>
      <c r="CL59" s="2337"/>
      <c r="CM59" s="2316" t="str">
        <f>IF(入力シート２!BD71="","",入力シート２!BD71)</f>
        <v/>
      </c>
      <c r="CN59" s="2317"/>
      <c r="CO59" s="2316" t="str">
        <f>IF(入力シート２!BF71="","",入力シート２!BF71)</f>
        <v/>
      </c>
      <c r="CP59" s="2317"/>
      <c r="CQ59" s="631"/>
      <c r="CR59" s="611" t="s">
        <v>521</v>
      </c>
      <c r="CS59" s="586" t="s">
        <v>293</v>
      </c>
      <c r="CT59" s="2300" t="s">
        <v>153</v>
      </c>
      <c r="CU59" s="2509" t="s">
        <v>154</v>
      </c>
      <c r="CV59" s="2361"/>
      <c r="CW59" s="2486"/>
      <c r="CX59" s="429" t="s">
        <v>254</v>
      </c>
      <c r="CY59" s="2390" t="s">
        <v>153</v>
      </c>
      <c r="CZ59" s="2372" t="s">
        <v>154</v>
      </c>
      <c r="DA59" s="2390" t="s">
        <v>153</v>
      </c>
      <c r="DB59" s="2390" t="s">
        <v>153</v>
      </c>
      <c r="DC59" s="2356" t="s">
        <v>154</v>
      </c>
      <c r="DD59" s="2485"/>
      <c r="DE59" s="601" t="s">
        <v>536</v>
      </c>
      <c r="DF59" s="633"/>
    </row>
    <row r="60" spans="1:110" s="311" customFormat="1" ht="18" customHeight="1">
      <c r="A60" s="314"/>
      <c r="B60" s="2428" t="s">
        <v>845</v>
      </c>
      <c r="C60" s="2312"/>
      <c r="D60" s="2312"/>
      <c r="E60" s="2312"/>
      <c r="F60" s="2312"/>
      <c r="G60" s="2312"/>
      <c r="H60" s="2312"/>
      <c r="I60" s="2312"/>
      <c r="J60" s="2312"/>
      <c r="K60" s="2312"/>
      <c r="L60" s="2312"/>
      <c r="M60" s="2312"/>
      <c r="N60" s="2312"/>
      <c r="O60" s="2312"/>
      <c r="P60" s="2312"/>
      <c r="Q60" s="2312"/>
      <c r="R60" s="2312"/>
      <c r="S60" s="2312"/>
      <c r="T60" s="2453"/>
      <c r="U60" s="2453"/>
      <c r="V60" s="2453"/>
      <c r="W60" s="2453"/>
      <c r="X60" s="2453"/>
      <c r="Y60" s="2482"/>
      <c r="Z60" s="2482"/>
      <c r="AA60" s="612"/>
      <c r="AB60" s="2483"/>
      <c r="AC60" s="2483"/>
      <c r="AD60" s="2483"/>
      <c r="AE60" s="2483"/>
      <c r="AF60" s="2483"/>
      <c r="AG60" s="2483"/>
      <c r="AH60" s="2483"/>
      <c r="AI60" s="612"/>
      <c r="AJ60" s="310"/>
      <c r="AK60" s="2460"/>
      <c r="AL60" s="2461"/>
      <c r="AM60" s="2401"/>
      <c r="AN60" s="2402"/>
      <c r="AO60" s="2402"/>
      <c r="AP60" s="2402"/>
      <c r="AQ60" s="2402"/>
      <c r="AR60" s="2403"/>
      <c r="AS60" s="1089" t="str">
        <f>IF(入力シート２!J72="","",入力シート２!J72)</f>
        <v/>
      </c>
      <c r="AT60" s="2319" t="str">
        <f>IF(入力シート２!K72="","",入力シート２!K72)</f>
        <v/>
      </c>
      <c r="AU60" s="2320"/>
      <c r="AV60" s="2320"/>
      <c r="AW60" s="2321"/>
      <c r="AX60" s="2322" t="str">
        <f>IF(入力シート２!O72="","",入力シート２!O72)</f>
        <v/>
      </c>
      <c r="AY60" s="2320"/>
      <c r="AZ60" s="2320"/>
      <c r="BA60" s="2320"/>
      <c r="BB60" s="2320"/>
      <c r="BC60" s="2321"/>
      <c r="BD60" s="2512" t="str">
        <f>IF(入力シート２!U72="","",入力シート２!U72)</f>
        <v/>
      </c>
      <c r="BE60" s="2513"/>
      <c r="BF60" s="2513"/>
      <c r="BG60" s="2513"/>
      <c r="BH60" s="2513"/>
      <c r="BI60" s="2513"/>
      <c r="BJ60" s="2514"/>
      <c r="BK60" s="2322" t="str">
        <f>IF(入力シート２!AB72="","",入力シート２!AB72)</f>
        <v/>
      </c>
      <c r="BL60" s="2320"/>
      <c r="BM60" s="2320"/>
      <c r="BN60" s="2320"/>
      <c r="BO60" s="2320"/>
      <c r="BP60" s="2320"/>
      <c r="BQ60" s="2320"/>
      <c r="BR60" s="2320"/>
      <c r="BS60" s="2320"/>
      <c r="BT60" s="2320"/>
      <c r="BU60" s="2320"/>
      <c r="BV60" s="2320"/>
      <c r="BW60" s="2320"/>
      <c r="BX60" s="2320"/>
      <c r="BY60" s="2320"/>
      <c r="BZ60" s="2320"/>
      <c r="CA60" s="2320"/>
      <c r="CB60" s="2320"/>
      <c r="CC60" s="2320"/>
      <c r="CD60" s="2320"/>
      <c r="CE60" s="2320"/>
      <c r="CF60" s="2320"/>
      <c r="CG60" s="2320"/>
      <c r="CH60" s="2320"/>
      <c r="CI60" s="2320"/>
      <c r="CJ60" s="2320"/>
      <c r="CK60" s="2320"/>
      <c r="CL60" s="2321"/>
      <c r="CM60" s="2339" t="str">
        <f>IF(入力シート２!BD72="","",入力シート２!BD72)</f>
        <v/>
      </c>
      <c r="CN60" s="2340"/>
      <c r="CO60" s="2339" t="str">
        <f>IF(入力シート２!BF72="","",入力シート２!BF72)</f>
        <v>　</v>
      </c>
      <c r="CP60" s="2340"/>
      <c r="CQ60" s="631"/>
      <c r="CR60" s="611" t="s">
        <v>523</v>
      </c>
      <c r="CS60" s="586" t="s">
        <v>545</v>
      </c>
      <c r="CT60" s="2301"/>
      <c r="CU60" s="2295"/>
      <c r="CV60" s="586"/>
      <c r="CW60" s="586"/>
      <c r="CX60" s="429" t="s">
        <v>304</v>
      </c>
      <c r="CY60" s="2374"/>
      <c r="CZ60" s="2374"/>
      <c r="DA60" s="2374"/>
      <c r="DB60" s="2374"/>
      <c r="DC60" s="2360"/>
      <c r="DD60" s="2486"/>
      <c r="DE60" s="601" t="s">
        <v>537</v>
      </c>
      <c r="DF60" s="633"/>
    </row>
    <row r="61" spans="1:110" s="311" customFormat="1" ht="18" customHeight="1">
      <c r="A61" s="314"/>
      <c r="B61" s="2233" t="s">
        <v>1453</v>
      </c>
      <c r="C61" s="2233"/>
      <c r="D61" s="2233"/>
      <c r="E61" s="2233"/>
      <c r="F61" s="2470"/>
      <c r="G61" s="2254" t="str">
        <f>IF(入力シート２!G5="","",入力シート２!G5)</f>
        <v/>
      </c>
      <c r="H61" s="2255"/>
      <c r="I61" s="2256" t="s">
        <v>1454</v>
      </c>
      <c r="J61" s="2256"/>
      <c r="K61" s="2257"/>
      <c r="L61" s="2551" t="s">
        <v>307</v>
      </c>
      <c r="M61" s="2552"/>
      <c r="N61" s="2552"/>
      <c r="O61" s="2552"/>
      <c r="P61" s="2552"/>
      <c r="Q61" s="2543" t="str">
        <f>IF(入力シート２!Q5="","",入力シート２!Q5)</f>
        <v/>
      </c>
      <c r="R61" s="2544"/>
      <c r="S61" s="1059" t="s">
        <v>308</v>
      </c>
      <c r="T61" s="2454" t="s">
        <v>309</v>
      </c>
      <c r="U61" s="2455"/>
      <c r="V61" s="2455"/>
      <c r="W61" s="2455"/>
      <c r="X61" s="2553"/>
      <c r="Y61" s="2543" t="str">
        <f>IF(入力シート２!Y5="","",入力シート２!Y5)</f>
        <v/>
      </c>
      <c r="Z61" s="2544"/>
      <c r="AA61" s="1060" t="s">
        <v>308</v>
      </c>
      <c r="AB61" s="2498" t="s">
        <v>310</v>
      </c>
      <c r="AC61" s="2499"/>
      <c r="AD61" s="2499"/>
      <c r="AE61" s="2499"/>
      <c r="AF61" s="2499"/>
      <c r="AG61" s="2543" t="str">
        <f>IF(入力シート２!AG5="","",入力シート２!AG5)</f>
        <v/>
      </c>
      <c r="AH61" s="2544"/>
      <c r="AI61" s="1061" t="s">
        <v>308</v>
      </c>
      <c r="AJ61" s="310"/>
      <c r="AK61" s="2460"/>
      <c r="AL61" s="2461"/>
      <c r="AM61" s="2229"/>
      <c r="AN61" s="2230"/>
      <c r="AO61" s="2230"/>
      <c r="AP61" s="2230"/>
      <c r="AQ61" s="2230"/>
      <c r="AR61" s="2231"/>
      <c r="AS61" s="1090" t="str">
        <f>IF(入力シート２!J73="","",入力シート２!J73)</f>
        <v/>
      </c>
      <c r="AT61" s="2375" t="str">
        <f>IF(入力シート２!K73="","",入力シート２!K73)</f>
        <v/>
      </c>
      <c r="AU61" s="2376"/>
      <c r="AV61" s="2376"/>
      <c r="AW61" s="2377"/>
      <c r="AX61" s="2379" t="str">
        <f>IF(入力シート２!O73="","",入力シート２!O73)</f>
        <v/>
      </c>
      <c r="AY61" s="2376"/>
      <c r="AZ61" s="2376"/>
      <c r="BA61" s="2376"/>
      <c r="BB61" s="2376"/>
      <c r="BC61" s="2377"/>
      <c r="BD61" s="2379" t="str">
        <f>IF(入力シート２!U73="","",入力シート２!U73)</f>
        <v/>
      </c>
      <c r="BE61" s="2376"/>
      <c r="BF61" s="2376"/>
      <c r="BG61" s="2376"/>
      <c r="BH61" s="2376"/>
      <c r="BI61" s="2376"/>
      <c r="BJ61" s="2377"/>
      <c r="BK61" s="2379" t="str">
        <f>IF(入力シート２!AB73="","",入力シート２!AB73)</f>
        <v/>
      </c>
      <c r="BL61" s="2376"/>
      <c r="BM61" s="2376"/>
      <c r="BN61" s="2376"/>
      <c r="BO61" s="2376"/>
      <c r="BP61" s="2376"/>
      <c r="BQ61" s="2376"/>
      <c r="BR61" s="2376"/>
      <c r="BS61" s="2376"/>
      <c r="BT61" s="2376"/>
      <c r="BU61" s="2376"/>
      <c r="BV61" s="2376"/>
      <c r="BW61" s="2376"/>
      <c r="BX61" s="2376"/>
      <c r="BY61" s="2376"/>
      <c r="BZ61" s="2376"/>
      <c r="CA61" s="2376"/>
      <c r="CB61" s="2376"/>
      <c r="CC61" s="2376"/>
      <c r="CD61" s="2376"/>
      <c r="CE61" s="2376"/>
      <c r="CF61" s="2376"/>
      <c r="CG61" s="2376"/>
      <c r="CH61" s="2376"/>
      <c r="CI61" s="2376"/>
      <c r="CJ61" s="2376"/>
      <c r="CK61" s="2376"/>
      <c r="CL61" s="2377"/>
      <c r="CM61" s="2380" t="str">
        <f>IF(入力シート２!BD73="","",入力シート２!BD73)</f>
        <v/>
      </c>
      <c r="CN61" s="2381"/>
      <c r="CO61" s="2380" t="str">
        <f>IF(入力シート２!BF73="","",入力シート２!BF73)</f>
        <v>　</v>
      </c>
      <c r="CP61" s="2381"/>
      <c r="CQ61" s="631"/>
      <c r="CR61" s="611" t="s">
        <v>915</v>
      </c>
      <c r="CS61" s="586" t="s">
        <v>916</v>
      </c>
      <c r="CT61" s="586"/>
      <c r="CU61" s="589" t="s">
        <v>765</v>
      </c>
      <c r="CV61" s="586" t="s">
        <v>312</v>
      </c>
      <c r="CW61" s="586" t="s">
        <v>832</v>
      </c>
      <c r="CX61" s="588" t="s">
        <v>534</v>
      </c>
      <c r="CY61" s="628"/>
      <c r="CZ61" s="628"/>
      <c r="DA61" s="628"/>
      <c r="DB61" s="628"/>
      <c r="DC61" s="629"/>
      <c r="DD61" s="630"/>
      <c r="DE61" s="601" t="s">
        <v>917</v>
      </c>
      <c r="DF61" s="633"/>
    </row>
    <row r="62" spans="1:110" s="311" customFormat="1" ht="18" customHeight="1">
      <c r="A62" s="314"/>
      <c r="B62" s="2245" t="s">
        <v>306</v>
      </c>
      <c r="C62" s="2246"/>
      <c r="D62" s="2246"/>
      <c r="E62" s="2246"/>
      <c r="F62" s="2246"/>
      <c r="G62" s="2246"/>
      <c r="H62" s="2246"/>
      <c r="I62" s="2246"/>
      <c r="J62" s="2246"/>
      <c r="K62" s="2247"/>
      <c r="L62" s="1078" t="s">
        <v>513</v>
      </c>
      <c r="M62" s="2545" t="str">
        <f>IF(入力シート２!M6="","",入力シート２!M6)</f>
        <v/>
      </c>
      <c r="N62" s="2546"/>
      <c r="O62" s="2546"/>
      <c r="P62" s="2546"/>
      <c r="Q62" s="2546"/>
      <c r="R62" s="2546"/>
      <c r="S62" s="2546"/>
      <c r="T62" s="2546"/>
      <c r="U62" s="2546"/>
      <c r="V62" s="2546"/>
      <c r="W62" s="2547"/>
      <c r="X62" s="1082" t="s">
        <v>520</v>
      </c>
      <c r="Y62" s="2515" t="str">
        <f>IF(入力シート２!Y6="","－",入力シート２!Y6)</f>
        <v>－</v>
      </c>
      <c r="Z62" s="2516"/>
      <c r="AA62" s="2516"/>
      <c r="AB62" s="2516"/>
      <c r="AC62" s="2516"/>
      <c r="AD62" s="2516"/>
      <c r="AE62" s="2516"/>
      <c r="AF62" s="2516"/>
      <c r="AG62" s="2516"/>
      <c r="AH62" s="2516"/>
      <c r="AI62" s="2517"/>
      <c r="AJ62" s="310"/>
      <c r="AK62" s="2460"/>
      <c r="AL62" s="2461"/>
      <c r="AM62" s="2226" t="s">
        <v>857</v>
      </c>
      <c r="AN62" s="2329" t="s">
        <v>315</v>
      </c>
      <c r="AO62" s="2329"/>
      <c r="AP62" s="2329"/>
      <c r="AQ62" s="2329"/>
      <c r="AR62" s="2330"/>
      <c r="AS62" s="1093" t="str">
        <f>IF(入力シート２!J74="","",入力シート２!J74)</f>
        <v/>
      </c>
      <c r="AT62" s="2518" t="str">
        <f>IF(入力シート２!K74="","",入力シート２!K74)</f>
        <v/>
      </c>
      <c r="AU62" s="2519"/>
      <c r="AV62" s="2519"/>
      <c r="AW62" s="2520"/>
      <c r="AX62" s="2345" t="str">
        <f>IF(入力シート２!O74="","",入力シート２!O74)</f>
        <v/>
      </c>
      <c r="AY62" s="2336"/>
      <c r="AZ62" s="2337"/>
      <c r="BA62" s="2345" t="str">
        <f>IF(入力シート２!R74="","",入力シート２!R74)</f>
        <v/>
      </c>
      <c r="BB62" s="2336"/>
      <c r="BC62" s="2336"/>
      <c r="BD62" s="2336"/>
      <c r="BE62" s="2336"/>
      <c r="BF62" s="2336"/>
      <c r="BG62" s="2336"/>
      <c r="BH62" s="2336"/>
      <c r="BI62" s="2336"/>
      <c r="BJ62" s="2337"/>
      <c r="BK62" s="2345" t="str">
        <f>IF(入力シート２!AB74="","",入力シート２!AB74)</f>
        <v/>
      </c>
      <c r="BL62" s="2336"/>
      <c r="BM62" s="2336"/>
      <c r="BN62" s="2336"/>
      <c r="BO62" s="2336"/>
      <c r="BP62" s="2336"/>
      <c r="BQ62" s="2336"/>
      <c r="BR62" s="2336"/>
      <c r="BS62" s="2336"/>
      <c r="BT62" s="2336"/>
      <c r="BU62" s="2336"/>
      <c r="BV62" s="2336"/>
      <c r="BW62" s="2336"/>
      <c r="BX62" s="2336"/>
      <c r="BY62" s="2336"/>
      <c r="BZ62" s="2336"/>
      <c r="CA62" s="2336"/>
      <c r="CB62" s="2336"/>
      <c r="CC62" s="2336"/>
      <c r="CD62" s="2336"/>
      <c r="CE62" s="2336"/>
      <c r="CF62" s="2336"/>
      <c r="CG62" s="2336"/>
      <c r="CH62" s="2336"/>
      <c r="CI62" s="2336"/>
      <c r="CJ62" s="2336"/>
      <c r="CK62" s="2336"/>
      <c r="CL62" s="2337"/>
      <c r="CM62" s="2316" t="str">
        <f>IF(入力シート２!BD74="","",入力シート２!BD74)</f>
        <v>　</v>
      </c>
      <c r="CN62" s="2317"/>
      <c r="CO62" s="2316" t="str">
        <f>IF(入力シート２!BF74="","",入力シート２!BF74)</f>
        <v>　</v>
      </c>
      <c r="CP62" s="2317"/>
      <c r="CQ62" s="631"/>
      <c r="CR62" s="611" t="s">
        <v>925</v>
      </c>
      <c r="CS62" s="586" t="s">
        <v>546</v>
      </c>
      <c r="CT62" s="586" t="s">
        <v>19</v>
      </c>
      <c r="CU62" s="585"/>
      <c r="CV62" s="593" t="s">
        <v>318</v>
      </c>
      <c r="CW62" s="586" t="s">
        <v>926</v>
      </c>
      <c r="CX62" s="604"/>
      <c r="CY62" s="586" t="s">
        <v>313</v>
      </c>
      <c r="CZ62" s="586" t="s">
        <v>314</v>
      </c>
      <c r="DA62" s="586" t="s">
        <v>758</v>
      </c>
      <c r="DB62" s="586" t="s">
        <v>927</v>
      </c>
      <c r="DC62" s="586" t="s">
        <v>322</v>
      </c>
      <c r="DD62" s="614" t="s">
        <v>928</v>
      </c>
      <c r="DE62" s="601" t="s">
        <v>929</v>
      </c>
      <c r="DF62" s="633"/>
    </row>
    <row r="63" spans="1:110" s="311" customFormat="1" ht="18" customHeight="1">
      <c r="A63" s="314"/>
      <c r="B63" s="2245"/>
      <c r="C63" s="2246"/>
      <c r="D63" s="2246"/>
      <c r="E63" s="2246"/>
      <c r="F63" s="2246"/>
      <c r="G63" s="2246"/>
      <c r="H63" s="2246"/>
      <c r="I63" s="2246"/>
      <c r="J63" s="2246"/>
      <c r="K63" s="2247"/>
      <c r="L63" s="1079" t="s">
        <v>514</v>
      </c>
      <c r="M63" s="2259" t="str">
        <f>IF(入力シート２!M7="","－",入力シート２!M7)</f>
        <v>－</v>
      </c>
      <c r="N63" s="2260"/>
      <c r="O63" s="2260"/>
      <c r="P63" s="2260"/>
      <c r="Q63" s="2260"/>
      <c r="R63" s="2260"/>
      <c r="S63" s="2260"/>
      <c r="T63" s="2260"/>
      <c r="U63" s="2260"/>
      <c r="V63" s="2260"/>
      <c r="W63" s="2261"/>
      <c r="X63" s="1079" t="s">
        <v>521</v>
      </c>
      <c r="Y63" s="2534" t="str">
        <f>IF(入力シート２!Y7="","－",入力シート２!Y7)</f>
        <v>－</v>
      </c>
      <c r="Z63" s="2535"/>
      <c r="AA63" s="2535"/>
      <c r="AB63" s="2535"/>
      <c r="AC63" s="2535"/>
      <c r="AD63" s="2535"/>
      <c r="AE63" s="2535"/>
      <c r="AF63" s="2535"/>
      <c r="AG63" s="2535"/>
      <c r="AH63" s="2535"/>
      <c r="AI63" s="2536"/>
      <c r="AJ63" s="310"/>
      <c r="AK63" s="2460"/>
      <c r="AL63" s="2461"/>
      <c r="AM63" s="2229"/>
      <c r="AN63" s="2333"/>
      <c r="AO63" s="2333"/>
      <c r="AP63" s="2333"/>
      <c r="AQ63" s="2333"/>
      <c r="AR63" s="2334"/>
      <c r="AS63" s="1091" t="str">
        <f>IF(入力シート２!J75="","",入力シート２!J75)</f>
        <v/>
      </c>
      <c r="AT63" s="2548" t="str">
        <f>IF(入力シート２!K75="","",入力シート２!K75)</f>
        <v/>
      </c>
      <c r="AU63" s="2549"/>
      <c r="AV63" s="2549"/>
      <c r="AW63" s="2550"/>
      <c r="AX63" s="2379" t="str">
        <f>IF(入力シート２!O75="","",入力シート２!O75)</f>
        <v/>
      </c>
      <c r="AY63" s="2376"/>
      <c r="AZ63" s="2377"/>
      <c r="BA63" s="2379" t="str">
        <f>IF(入力シート２!R75="","",入力シート２!R75)</f>
        <v/>
      </c>
      <c r="BB63" s="2376"/>
      <c r="BC63" s="2376"/>
      <c r="BD63" s="2376"/>
      <c r="BE63" s="2376"/>
      <c r="BF63" s="2376"/>
      <c r="BG63" s="2376"/>
      <c r="BH63" s="2376"/>
      <c r="BI63" s="2376"/>
      <c r="BJ63" s="2377"/>
      <c r="BK63" s="2379" t="str">
        <f>IF(入力シート２!AB75="","",入力シート２!AB75)</f>
        <v/>
      </c>
      <c r="BL63" s="2376"/>
      <c r="BM63" s="2376"/>
      <c r="BN63" s="2376"/>
      <c r="BO63" s="2376"/>
      <c r="BP63" s="2376"/>
      <c r="BQ63" s="2376"/>
      <c r="BR63" s="2376"/>
      <c r="BS63" s="2376"/>
      <c r="BT63" s="2376"/>
      <c r="BU63" s="2376"/>
      <c r="BV63" s="2376"/>
      <c r="BW63" s="2376"/>
      <c r="BX63" s="2376"/>
      <c r="BY63" s="2376"/>
      <c r="BZ63" s="2376"/>
      <c r="CA63" s="2376"/>
      <c r="CB63" s="2376"/>
      <c r="CC63" s="2376"/>
      <c r="CD63" s="2376"/>
      <c r="CE63" s="2376"/>
      <c r="CF63" s="2376"/>
      <c r="CG63" s="2376"/>
      <c r="CH63" s="2376"/>
      <c r="CI63" s="2376"/>
      <c r="CJ63" s="2376"/>
      <c r="CK63" s="2376"/>
      <c r="CL63" s="2377"/>
      <c r="CM63" s="2380" t="str">
        <f>IF(入力シート２!BD75="","",入力シート２!BD75)</f>
        <v/>
      </c>
      <c r="CN63" s="2381"/>
      <c r="CO63" s="2380" t="str">
        <f>IF(入力シート２!BF75="","",入力シート２!BF75)</f>
        <v>　</v>
      </c>
      <c r="CP63" s="2381"/>
      <c r="CQ63" s="631"/>
      <c r="CR63" s="611" t="s">
        <v>935</v>
      </c>
      <c r="CS63" s="589" t="s">
        <v>936</v>
      </c>
      <c r="CT63" s="586" t="s">
        <v>317</v>
      </c>
      <c r="CU63" s="586" t="s">
        <v>135</v>
      </c>
      <c r="CV63" s="586"/>
      <c r="CW63" s="586"/>
      <c r="CX63" s="604"/>
      <c r="CY63" s="586" t="s">
        <v>319</v>
      </c>
      <c r="CZ63" s="586" t="s">
        <v>320</v>
      </c>
      <c r="DA63" s="586" t="s">
        <v>720</v>
      </c>
      <c r="DB63" s="586" t="s">
        <v>937</v>
      </c>
      <c r="DC63" s="586" t="s">
        <v>328</v>
      </c>
      <c r="DD63" s="592" t="s">
        <v>938</v>
      </c>
      <c r="DE63" s="601" t="s">
        <v>285</v>
      </c>
      <c r="DF63" s="633"/>
    </row>
    <row r="64" spans="1:110" s="311" customFormat="1" ht="18" customHeight="1">
      <c r="A64" s="314"/>
      <c r="B64" s="2245"/>
      <c r="C64" s="2246"/>
      <c r="D64" s="2246"/>
      <c r="E64" s="2246"/>
      <c r="F64" s="2246"/>
      <c r="G64" s="2246"/>
      <c r="H64" s="2246"/>
      <c r="I64" s="2246"/>
      <c r="J64" s="2246"/>
      <c r="K64" s="2247"/>
      <c r="L64" s="1080" t="s">
        <v>918</v>
      </c>
      <c r="M64" s="2259" t="str">
        <f>IF(入力シート２!M8="","－",入力シート２!M8)</f>
        <v>－</v>
      </c>
      <c r="N64" s="2260"/>
      <c r="O64" s="2260"/>
      <c r="P64" s="2260"/>
      <c r="Q64" s="2260"/>
      <c r="R64" s="2260"/>
      <c r="S64" s="2260"/>
      <c r="T64" s="2260"/>
      <c r="U64" s="2260"/>
      <c r="V64" s="2260"/>
      <c r="W64" s="2261"/>
      <c r="X64" s="1079" t="s">
        <v>919</v>
      </c>
      <c r="Y64" s="2534" t="str">
        <f>IF(入力シート２!Y8="","－",入力シート２!Y8)</f>
        <v>－</v>
      </c>
      <c r="Z64" s="2535"/>
      <c r="AA64" s="2535"/>
      <c r="AB64" s="2535"/>
      <c r="AC64" s="2535"/>
      <c r="AD64" s="2535"/>
      <c r="AE64" s="2535"/>
      <c r="AF64" s="2535"/>
      <c r="AG64" s="2535"/>
      <c r="AH64" s="2535"/>
      <c r="AI64" s="2536"/>
      <c r="AJ64" s="310"/>
      <c r="AK64" s="2460"/>
      <c r="AL64" s="2461"/>
      <c r="AM64" s="1067" t="s">
        <v>920</v>
      </c>
      <c r="AN64" s="2195" t="s">
        <v>329</v>
      </c>
      <c r="AO64" s="2195"/>
      <c r="AP64" s="2195"/>
      <c r="AQ64" s="2195"/>
      <c r="AR64" s="2196"/>
      <c r="AS64" s="1095" t="str">
        <f>IF(入力シート２!J76="","",入力シート２!J76)</f>
        <v/>
      </c>
      <c r="AT64" s="2540" t="str">
        <f>IF(入力シート２!K76="","",入力シート２!K76)</f>
        <v/>
      </c>
      <c r="AU64" s="2541"/>
      <c r="AV64" s="2541"/>
      <c r="AW64" s="2541"/>
      <c r="AX64" s="2541"/>
      <c r="AY64" s="2541"/>
      <c r="AZ64" s="2542"/>
      <c r="BA64" s="2521" t="s">
        <v>921</v>
      </c>
      <c r="BB64" s="2522"/>
      <c r="BC64" s="2522"/>
      <c r="BD64" s="2522"/>
      <c r="BE64" s="2522"/>
      <c r="BF64" s="2522"/>
      <c r="BG64" s="2522"/>
      <c r="BH64" s="2522"/>
      <c r="BI64" s="2522"/>
      <c r="BJ64" s="2523"/>
      <c r="BK64" s="1094" t="str">
        <f>IF(入力シート２!AB76="","",入力シート２!AB76)</f>
        <v/>
      </c>
      <c r="BL64" s="1069" t="s">
        <v>763</v>
      </c>
      <c r="BM64" s="1096" t="str">
        <f>IF(入力シート２!AD76="","",入力シート２!AD76)</f>
        <v/>
      </c>
      <c r="BN64" s="1069" t="s">
        <v>764</v>
      </c>
      <c r="BO64" s="2560" t="str">
        <f>IF(入力シート２!AF76="","",入力シート２!AF76)</f>
        <v/>
      </c>
      <c r="BP64" s="2560" t="str">
        <f>IF(入力シート２!AG76="","",入力シート２!AG76)</f>
        <v/>
      </c>
      <c r="BQ64" s="1069" t="s">
        <v>922</v>
      </c>
      <c r="BR64" s="1096" t="str">
        <f>IF(入力シート２!AI76="","",入力シート２!AI76)</f>
        <v/>
      </c>
      <c r="BS64" s="1070" t="s">
        <v>548</v>
      </c>
      <c r="BT64" s="1097" t="str">
        <f>IF(入力シート２!AK76="","",入力シート２!AK76)</f>
        <v/>
      </c>
      <c r="BU64" s="1069" t="s">
        <v>763</v>
      </c>
      <c r="BV64" s="1096" t="str">
        <f>IF(入力シート２!AM76="","",入力シート２!AM76)</f>
        <v/>
      </c>
      <c r="BW64" s="1069" t="s">
        <v>764</v>
      </c>
      <c r="BX64" s="2560" t="str">
        <f>IF(入力シート２!AO76="","",入力シート２!AO76)</f>
        <v/>
      </c>
      <c r="BY64" s="2560" t="str">
        <f>IF(入力シート２!AP76="","",入力シート２!AP76)</f>
        <v/>
      </c>
      <c r="BZ64" s="1069" t="s">
        <v>923</v>
      </c>
      <c r="CA64" s="1096" t="str">
        <f>IF(入力シート２!AR76="","",入力シート２!AR76)</f>
        <v/>
      </c>
      <c r="CB64" s="1070" t="s">
        <v>548</v>
      </c>
      <c r="CC64" s="1097" t="str">
        <f>IF(入力シート２!AT76="","",入力シート２!AT76)</f>
        <v/>
      </c>
      <c r="CD64" s="1069" t="str">
        <f>IF(入力シート２!AU76="","",入力シート２!AU76)</f>
        <v>相</v>
      </c>
      <c r="CE64" s="1096" t="str">
        <f>IF(入力シート２!AV76="","",入力シート２!AV76)</f>
        <v/>
      </c>
      <c r="CF64" s="1069" t="str">
        <f>IF(入力シート２!AW76="","",入力シート２!AW76)</f>
        <v>線</v>
      </c>
      <c r="CG64" s="2560" t="str">
        <f>IF(入力シート２!AX76="","",入力シート２!AX76)</f>
        <v/>
      </c>
      <c r="CH64" s="2560" t="str">
        <f>IF(入力シート２!AY76="","",入力シート２!AY76)</f>
        <v/>
      </c>
      <c r="CI64" s="1069" t="s">
        <v>924</v>
      </c>
      <c r="CJ64" s="1096" t="str">
        <f>IF(入力シート２!BA76="","",入力シート２!BA76)</f>
        <v/>
      </c>
      <c r="CK64" s="2583" t="s">
        <v>548</v>
      </c>
      <c r="CL64" s="2584"/>
      <c r="CM64" s="2212" t="str">
        <f>IF(入力シート２!BD76="","",入力シート２!BD76)</f>
        <v>　</v>
      </c>
      <c r="CN64" s="2214"/>
      <c r="CO64" s="2212" t="str">
        <f>IF(入力シート２!BF76="","",入力シート２!BF76)</f>
        <v>　</v>
      </c>
      <c r="CP64" s="2214"/>
      <c r="CQ64" s="631"/>
      <c r="CR64" s="611" t="s">
        <v>942</v>
      </c>
      <c r="CS64" s="589"/>
      <c r="CT64" s="586" t="s">
        <v>324</v>
      </c>
      <c r="CU64" s="586" t="s">
        <v>547</v>
      </c>
      <c r="CV64" s="2390" t="s">
        <v>19</v>
      </c>
      <c r="CW64" s="586"/>
      <c r="CX64" s="604"/>
      <c r="CY64" s="586" t="s">
        <v>325</v>
      </c>
      <c r="CZ64" s="586" t="s">
        <v>326</v>
      </c>
      <c r="DA64" s="586" t="s">
        <v>321</v>
      </c>
      <c r="DB64" s="586" t="s">
        <v>756</v>
      </c>
      <c r="DC64" s="586" t="s">
        <v>335</v>
      </c>
      <c r="DD64" s="592" t="s">
        <v>943</v>
      </c>
      <c r="DE64" s="601" t="s">
        <v>944</v>
      </c>
      <c r="DF64" s="632"/>
    </row>
    <row r="65" spans="1:110" s="311" customFormat="1" ht="18" customHeight="1">
      <c r="A65" s="314"/>
      <c r="B65" s="2245"/>
      <c r="C65" s="2246"/>
      <c r="D65" s="2246"/>
      <c r="E65" s="2246"/>
      <c r="F65" s="2246"/>
      <c r="G65" s="2246"/>
      <c r="H65" s="2246"/>
      <c r="I65" s="2246"/>
      <c r="J65" s="2246"/>
      <c r="K65" s="2247"/>
      <c r="L65" s="1080" t="s">
        <v>930</v>
      </c>
      <c r="M65" s="2259" t="str">
        <f>IF(入力シート２!M9="","－",入力シート２!M9)</f>
        <v>－</v>
      </c>
      <c r="N65" s="2260"/>
      <c r="O65" s="2260"/>
      <c r="P65" s="2260"/>
      <c r="Q65" s="2260"/>
      <c r="R65" s="2260"/>
      <c r="S65" s="2260"/>
      <c r="T65" s="2260"/>
      <c r="U65" s="2260"/>
      <c r="V65" s="2260"/>
      <c r="W65" s="2261"/>
      <c r="X65" s="1079" t="s">
        <v>931</v>
      </c>
      <c r="Y65" s="2534" t="str">
        <f>IF(入力シート２!Y9="","－",入力シート２!Y9)</f>
        <v>－</v>
      </c>
      <c r="Z65" s="2535"/>
      <c r="AA65" s="2535"/>
      <c r="AB65" s="2535"/>
      <c r="AC65" s="2535"/>
      <c r="AD65" s="2535"/>
      <c r="AE65" s="2535"/>
      <c r="AF65" s="2535"/>
      <c r="AG65" s="2535"/>
      <c r="AH65" s="2535"/>
      <c r="AI65" s="2536"/>
      <c r="AJ65" s="310"/>
      <c r="AK65" s="2460"/>
      <c r="AL65" s="2461"/>
      <c r="AM65" s="1068" t="s">
        <v>932</v>
      </c>
      <c r="AN65" s="2230" t="s">
        <v>336</v>
      </c>
      <c r="AO65" s="2230"/>
      <c r="AP65" s="2230"/>
      <c r="AQ65" s="2230"/>
      <c r="AR65" s="2231"/>
      <c r="AS65" s="1095" t="str">
        <f>IF(入力シート２!J77="","",入力シート２!J77)</f>
        <v/>
      </c>
      <c r="AT65" s="2540" t="str">
        <f>IF(入力シート２!K77="","",入力シート２!K77)</f>
        <v/>
      </c>
      <c r="AU65" s="2541"/>
      <c r="AV65" s="2541"/>
      <c r="AW65" s="2541"/>
      <c r="AX65" s="2541"/>
      <c r="AY65" s="2541"/>
      <c r="AZ65" s="2542"/>
      <c r="BA65" s="2561" t="str">
        <f>IF(入力シート２!R77="","",入力シート２!R77)</f>
        <v/>
      </c>
      <c r="BB65" s="2541"/>
      <c r="BC65" s="2541"/>
      <c r="BD65" s="2541"/>
      <c r="BE65" s="2541"/>
      <c r="BF65" s="2541"/>
      <c r="BG65" s="2541"/>
      <c r="BH65" s="2541"/>
      <c r="BI65" s="2541"/>
      <c r="BJ65" s="2542"/>
      <c r="BK65" s="2521" t="s">
        <v>351</v>
      </c>
      <c r="BL65" s="2522"/>
      <c r="BM65" s="2522"/>
      <c r="BN65" s="2522"/>
      <c r="BO65" s="2562"/>
      <c r="BP65" s="2563" t="str">
        <f>IF(入力シート２!AG77="","",入力シート２!AG77)</f>
        <v/>
      </c>
      <c r="BQ65" s="2564" t="str">
        <f>IF(入力シート２!AH77="","",入力シート２!AH77)</f>
        <v/>
      </c>
      <c r="BR65" s="2564" t="str">
        <f>IF(入力シート２!AI77="","",入力シート２!AI77)</f>
        <v/>
      </c>
      <c r="BS65" s="1072" t="s">
        <v>933</v>
      </c>
      <c r="BT65" s="2557" t="s">
        <v>337</v>
      </c>
      <c r="BU65" s="2557"/>
      <c r="BV65" s="2557"/>
      <c r="BW65" s="2557"/>
      <c r="BX65" s="1071"/>
      <c r="BY65" s="2564" t="str">
        <f>IF(入力シート２!AP77="","",入力シート２!AP77)</f>
        <v/>
      </c>
      <c r="BZ65" s="2537" t="str">
        <f>IF(入力シート２!AQ77="","",入力シート２!AQ77)</f>
        <v/>
      </c>
      <c r="CA65" s="2537" t="str">
        <f>IF(入力シート２!AR77="","",入力シート２!AR77)</f>
        <v/>
      </c>
      <c r="CB65" s="1062" t="s">
        <v>934</v>
      </c>
      <c r="CC65" s="2521" t="s">
        <v>550</v>
      </c>
      <c r="CD65" s="2522"/>
      <c r="CE65" s="2522"/>
      <c r="CF65" s="2522"/>
      <c r="CG65" s="2522"/>
      <c r="CH65" s="2522"/>
      <c r="CI65" s="2560" t="str">
        <f>IF(入力シート２!AZ77="","",入力シート２!AZ77)</f>
        <v/>
      </c>
      <c r="CJ65" s="2560" t="str">
        <f>IF(入力シート２!BA77="","",入力シート２!BA77)</f>
        <v/>
      </c>
      <c r="CK65" s="2560" t="str">
        <f>IF(入力シート２!BB77="","",入力シート２!BB77)</f>
        <v/>
      </c>
      <c r="CL65" s="1070" t="s">
        <v>548</v>
      </c>
      <c r="CM65" s="2212" t="str">
        <f>IF(入力シート２!BD77="","",入力シート２!BD77)</f>
        <v/>
      </c>
      <c r="CN65" s="2214"/>
      <c r="CO65" s="2212" t="str">
        <f>IF(入力シート２!BF77="","",入力シート２!BF77)</f>
        <v/>
      </c>
      <c r="CP65" s="2214"/>
      <c r="CQ65" s="631"/>
      <c r="CR65" s="611" t="s">
        <v>945</v>
      </c>
      <c r="CS65" s="586" t="s">
        <v>316</v>
      </c>
      <c r="CT65" s="586" t="s">
        <v>331</v>
      </c>
      <c r="CU65" s="586" t="s">
        <v>549</v>
      </c>
      <c r="CV65" s="2374"/>
      <c r="CW65" s="586"/>
      <c r="CX65" s="604"/>
      <c r="CY65" s="586" t="s">
        <v>332</v>
      </c>
      <c r="CZ65" s="586" t="s">
        <v>333</v>
      </c>
      <c r="DA65" s="586" t="s">
        <v>327</v>
      </c>
      <c r="DB65" s="586" t="s">
        <v>334</v>
      </c>
      <c r="DC65" s="586"/>
      <c r="DD65" s="592"/>
      <c r="DE65" s="615" t="s">
        <v>946</v>
      </c>
      <c r="DF65" s="632"/>
    </row>
    <row r="66" spans="1:110" s="311" customFormat="1" ht="18" customHeight="1">
      <c r="A66" s="314"/>
      <c r="B66" s="2185"/>
      <c r="C66" s="2186"/>
      <c r="D66" s="2186"/>
      <c r="E66" s="2186"/>
      <c r="F66" s="2186"/>
      <c r="G66" s="2186"/>
      <c r="H66" s="2186"/>
      <c r="I66" s="2186"/>
      <c r="J66" s="2186"/>
      <c r="K66" s="2187"/>
      <c r="L66" s="1081" t="s">
        <v>939</v>
      </c>
      <c r="M66" s="2575" t="str">
        <f>IF(入力シート２!M10="","－",入力シート２!M10)</f>
        <v>－</v>
      </c>
      <c r="N66" s="2576"/>
      <c r="O66" s="2576"/>
      <c r="P66" s="2576"/>
      <c r="Q66" s="2576"/>
      <c r="R66" s="2576"/>
      <c r="S66" s="2576"/>
      <c r="T66" s="2576"/>
      <c r="U66" s="2576"/>
      <c r="V66" s="2576"/>
      <c r="W66" s="2577"/>
      <c r="X66" s="1083" t="s">
        <v>940</v>
      </c>
      <c r="Y66" s="2578" t="str">
        <f>IF(入力シート２!Y10="","－",入力シート２!Y10)</f>
        <v>－</v>
      </c>
      <c r="Z66" s="2579"/>
      <c r="AA66" s="2579"/>
      <c r="AB66" s="2579"/>
      <c r="AC66" s="2579"/>
      <c r="AD66" s="2579"/>
      <c r="AE66" s="2579"/>
      <c r="AF66" s="2579"/>
      <c r="AG66" s="2579"/>
      <c r="AH66" s="2579"/>
      <c r="AI66" s="2580"/>
      <c r="AJ66" s="310"/>
      <c r="AK66" s="2460"/>
      <c r="AL66" s="2461"/>
      <c r="AM66" s="2226" t="s">
        <v>941</v>
      </c>
      <c r="AN66" s="2227" t="s">
        <v>342</v>
      </c>
      <c r="AO66" s="2227"/>
      <c r="AP66" s="2227"/>
      <c r="AQ66" s="2227"/>
      <c r="AR66" s="2228"/>
      <c r="AS66" s="1093" t="str">
        <f>IF(入力シート２!J78="","",入力シート２!J78)</f>
        <v/>
      </c>
      <c r="AT66" s="2529" t="str">
        <f>IF(入力シート２!K78="","",入力シート２!K78)</f>
        <v/>
      </c>
      <c r="AU66" s="2530"/>
      <c r="AV66" s="2530"/>
      <c r="AW66" s="2530"/>
      <c r="AX66" s="2530"/>
      <c r="AY66" s="2530"/>
      <c r="AZ66" s="2531"/>
      <c r="BA66" s="2532" t="str">
        <f>IF(入力シート２!R78="","",入力シート２!R78)</f>
        <v/>
      </c>
      <c r="BB66" s="2530"/>
      <c r="BC66" s="2530"/>
      <c r="BD66" s="2530"/>
      <c r="BE66" s="2530"/>
      <c r="BF66" s="2530"/>
      <c r="BG66" s="2530"/>
      <c r="BH66" s="2530"/>
      <c r="BI66" s="2530"/>
      <c r="BJ66" s="2531"/>
      <c r="BK66" s="2533"/>
      <c r="BL66" s="2533"/>
      <c r="BM66" s="2533"/>
      <c r="BN66" s="2533"/>
      <c r="BO66" s="2533"/>
      <c r="BP66" s="2533"/>
      <c r="BQ66" s="2533"/>
      <c r="BR66" s="2533"/>
      <c r="BS66" s="2533"/>
      <c r="BT66" s="2533"/>
      <c r="BU66" s="2533"/>
      <c r="BV66" s="2533"/>
      <c r="BW66" s="2533"/>
      <c r="BX66" s="2533"/>
      <c r="BY66" s="2533"/>
      <c r="BZ66" s="2533"/>
      <c r="CA66" s="2533"/>
      <c r="CB66" s="2533"/>
      <c r="CC66" s="2533"/>
      <c r="CD66" s="2533"/>
      <c r="CE66" s="2533"/>
      <c r="CF66" s="2533"/>
      <c r="CG66" s="2533"/>
      <c r="CH66" s="2533"/>
      <c r="CI66" s="2533"/>
      <c r="CJ66" s="2533"/>
      <c r="CK66" s="2533"/>
      <c r="CL66" s="2533"/>
      <c r="CM66" s="2316" t="str">
        <f>IF(入力シート２!BD78="","",入力シート２!BD78)</f>
        <v>　</v>
      </c>
      <c r="CN66" s="2317"/>
      <c r="CO66" s="2316" t="str">
        <f>IF(入力シート２!BF78="","",入力シート２!BF78)</f>
        <v>　</v>
      </c>
      <c r="CP66" s="2317"/>
      <c r="CQ66" s="631"/>
      <c r="CR66" s="611" t="s">
        <v>950</v>
      </c>
      <c r="CS66" s="586" t="s">
        <v>323</v>
      </c>
      <c r="CT66" s="586" t="s">
        <v>339</v>
      </c>
      <c r="CU66" s="589"/>
      <c r="CV66" s="586"/>
      <c r="CW66" s="586"/>
      <c r="CX66" s="604"/>
      <c r="CY66" s="586"/>
      <c r="CZ66" s="586" t="s">
        <v>340</v>
      </c>
      <c r="DA66" s="586"/>
      <c r="DB66" s="586" t="s">
        <v>341</v>
      </c>
      <c r="DC66" s="586"/>
      <c r="DD66" s="592"/>
      <c r="DE66" s="615"/>
      <c r="DF66" s="632"/>
    </row>
    <row r="67" spans="1:110" s="311" customFormat="1" ht="18" customHeight="1">
      <c r="A67" s="314"/>
      <c r="B67" s="2525" t="s">
        <v>846</v>
      </c>
      <c r="C67" s="2526"/>
      <c r="D67" s="2526"/>
      <c r="E67" s="2526"/>
      <c r="F67" s="2526"/>
      <c r="G67" s="2526"/>
      <c r="H67" s="2526"/>
      <c r="I67" s="2526"/>
      <c r="J67" s="2526"/>
      <c r="K67" s="2526"/>
      <c r="L67" s="2526"/>
      <c r="M67" s="2526"/>
      <c r="N67" s="2526"/>
      <c r="O67" s="2526"/>
      <c r="P67" s="2526"/>
      <c r="Q67" s="2526"/>
      <c r="R67" s="2526"/>
      <c r="S67" s="2526"/>
      <c r="T67" s="2526"/>
      <c r="U67" s="2526"/>
      <c r="V67" s="2526"/>
      <c r="W67" s="2526"/>
      <c r="X67" s="2526"/>
      <c r="Y67" s="2526"/>
      <c r="Z67" s="2526"/>
      <c r="AA67" s="2526"/>
      <c r="AB67" s="2526"/>
      <c r="AC67" s="2526"/>
      <c r="AD67" s="2526"/>
      <c r="AE67" s="2526"/>
      <c r="AF67" s="2526"/>
      <c r="AG67" s="2526"/>
      <c r="AH67" s="2526"/>
      <c r="AI67" s="2526"/>
      <c r="AJ67" s="310"/>
      <c r="AK67" s="2462"/>
      <c r="AL67" s="2463"/>
      <c r="AM67" s="2229"/>
      <c r="AN67" s="2230"/>
      <c r="AO67" s="2230"/>
      <c r="AP67" s="2230"/>
      <c r="AQ67" s="2230"/>
      <c r="AR67" s="2231"/>
      <c r="AS67" s="1091" t="str">
        <f>IF(入力シート２!J79="","",入力シート２!J79)</f>
        <v/>
      </c>
      <c r="AT67" s="2527" t="str">
        <f>IF(入力シート２!K79="","",入力シート２!K79)</f>
        <v/>
      </c>
      <c r="AU67" s="2410"/>
      <c r="AV67" s="2410"/>
      <c r="AW67" s="2410"/>
      <c r="AX67" s="2410"/>
      <c r="AY67" s="2410"/>
      <c r="AZ67" s="2411"/>
      <c r="BA67" s="2409" t="str">
        <f>IF(入力シート２!R79="","",入力シート２!R79)</f>
        <v/>
      </c>
      <c r="BB67" s="2410"/>
      <c r="BC67" s="2410"/>
      <c r="BD67" s="2410"/>
      <c r="BE67" s="2410"/>
      <c r="BF67" s="2410"/>
      <c r="BG67" s="2410"/>
      <c r="BH67" s="2410"/>
      <c r="BI67" s="2410"/>
      <c r="BJ67" s="2411"/>
      <c r="BK67" s="2528"/>
      <c r="BL67" s="2528"/>
      <c r="BM67" s="2528"/>
      <c r="BN67" s="2528"/>
      <c r="BO67" s="2528"/>
      <c r="BP67" s="2528"/>
      <c r="BQ67" s="2528"/>
      <c r="BR67" s="2528"/>
      <c r="BS67" s="2528"/>
      <c r="BT67" s="2528"/>
      <c r="BU67" s="2528"/>
      <c r="BV67" s="2528"/>
      <c r="BW67" s="2528"/>
      <c r="BX67" s="2528"/>
      <c r="BY67" s="2528"/>
      <c r="BZ67" s="2528"/>
      <c r="CA67" s="2528"/>
      <c r="CB67" s="2528"/>
      <c r="CC67" s="2528"/>
      <c r="CD67" s="2528"/>
      <c r="CE67" s="2528"/>
      <c r="CF67" s="2528"/>
      <c r="CG67" s="2528"/>
      <c r="CH67" s="2528"/>
      <c r="CI67" s="2528"/>
      <c r="CJ67" s="2528"/>
      <c r="CK67" s="2528"/>
      <c r="CL67" s="2528"/>
      <c r="CM67" s="2380" t="str">
        <f>IF(入力シート２!BD79="","",入力シート２!BD79)</f>
        <v/>
      </c>
      <c r="CN67" s="2381"/>
      <c r="CO67" s="2380" t="str">
        <f>IF(入力シート２!BF79="","",入力シート２!BF79)</f>
        <v>　</v>
      </c>
      <c r="CP67" s="2381"/>
      <c r="CQ67" s="631"/>
      <c r="CR67" s="611" t="s">
        <v>951</v>
      </c>
      <c r="CS67" s="586" t="s">
        <v>330</v>
      </c>
      <c r="CT67" s="586"/>
      <c r="CU67" s="589" t="s">
        <v>766</v>
      </c>
      <c r="CV67" s="586" t="s">
        <v>135</v>
      </c>
      <c r="CW67" s="586"/>
      <c r="CX67" s="604"/>
      <c r="CY67" s="586"/>
      <c r="CZ67" s="586"/>
      <c r="DA67" s="586"/>
      <c r="DB67" s="586" t="s">
        <v>343</v>
      </c>
      <c r="DC67" s="586"/>
      <c r="DD67" s="592"/>
      <c r="DE67" s="616" t="s">
        <v>346</v>
      </c>
      <c r="DF67" s="632"/>
    </row>
    <row r="68" spans="1:110" s="311" customFormat="1" ht="18" customHeight="1">
      <c r="A68" s="314"/>
      <c r="B68" s="2232" t="s">
        <v>347</v>
      </c>
      <c r="C68" s="2233"/>
      <c r="D68" s="2233"/>
      <c r="E68" s="2233"/>
      <c r="F68" s="2233"/>
      <c r="G68" s="2233"/>
      <c r="H68" s="2233"/>
      <c r="I68" s="2233"/>
      <c r="J68" s="2233"/>
      <c r="K68" s="2234"/>
      <c r="L68" s="2466" t="s">
        <v>348</v>
      </c>
      <c r="M68" s="2466"/>
      <c r="N68" s="2466" t="s">
        <v>349</v>
      </c>
      <c r="O68" s="2466"/>
      <c r="P68" s="2466"/>
      <c r="Q68" s="2466"/>
      <c r="R68" s="2466"/>
      <c r="S68" s="2466"/>
      <c r="T68" s="2466"/>
      <c r="U68" s="2466"/>
      <c r="V68" s="2466"/>
      <c r="W68" s="2466"/>
      <c r="X68" s="2466"/>
      <c r="Y68" s="2466"/>
      <c r="Z68" s="2466"/>
      <c r="AA68" s="2466"/>
      <c r="AB68" s="2466"/>
      <c r="AC68" s="2466"/>
      <c r="AD68" s="2466"/>
      <c r="AE68" s="2466"/>
      <c r="AF68" s="2466"/>
      <c r="AG68" s="2466"/>
      <c r="AH68" s="2466"/>
      <c r="AI68" s="2466"/>
      <c r="AJ68" s="310"/>
      <c r="AK68" s="2323" t="s">
        <v>947</v>
      </c>
      <c r="AL68" s="2565"/>
      <c r="AM68" s="2568" t="s">
        <v>350</v>
      </c>
      <c r="AN68" s="2329"/>
      <c r="AO68" s="2329"/>
      <c r="AP68" s="2329"/>
      <c r="AQ68" s="2329"/>
      <c r="AR68" s="2330"/>
      <c r="AS68" s="1092" t="str">
        <f>IF(入力シート２!J80="","",入力シート２!J80)</f>
        <v/>
      </c>
      <c r="AT68" s="2571" t="s">
        <v>19</v>
      </c>
      <c r="AU68" s="2572"/>
      <c r="AV68" s="2572"/>
      <c r="AW68" s="2572"/>
      <c r="AX68" s="2572"/>
      <c r="AY68" s="2572"/>
      <c r="AZ68" s="2572"/>
      <c r="BA68" s="2345" t="str">
        <f>IF(入力シート２!R80="","",入力シート２!R80)</f>
        <v>－</v>
      </c>
      <c r="BB68" s="2336"/>
      <c r="BC68" s="2336"/>
      <c r="BD68" s="2336"/>
      <c r="BE68" s="2336"/>
      <c r="BF68" s="2336"/>
      <c r="BG68" s="2336"/>
      <c r="BH68" s="2336"/>
      <c r="BI68" s="2336"/>
      <c r="BJ68" s="2337"/>
      <c r="BK68" s="2556" t="s">
        <v>351</v>
      </c>
      <c r="BL68" s="2557"/>
      <c r="BM68" s="2557"/>
      <c r="BN68" s="2557"/>
      <c r="BO68" s="2558"/>
      <c r="BP68" s="2563" t="str">
        <f>IF(入力シート２!AG80="","",入力シート２!AG80)</f>
        <v/>
      </c>
      <c r="BQ68" s="2564" t="str">
        <f>IF(入力シート２!AH80="","",入力シート２!AH80)</f>
        <v/>
      </c>
      <c r="BR68" s="2564" t="str">
        <f>IF(入力シート２!AI80="","",入力シート２!AI80)</f>
        <v/>
      </c>
      <c r="BS68" s="1072" t="s">
        <v>948</v>
      </c>
      <c r="BT68" s="2557" t="s">
        <v>352</v>
      </c>
      <c r="BU68" s="2557"/>
      <c r="BV68" s="2557"/>
      <c r="BW68" s="2557"/>
      <c r="BX68" s="1071"/>
      <c r="BY68" s="2564" t="str">
        <f>IF(入力シート２!AP80="","",入力シート２!AP80)</f>
        <v/>
      </c>
      <c r="BZ68" s="2537" t="str">
        <f>IF(入力シート２!AQ80="","",入力シート２!AQ80)</f>
        <v/>
      </c>
      <c r="CA68" s="2537" t="str">
        <f>IF(入力シート２!AR80="","",入力シート２!AR80)</f>
        <v/>
      </c>
      <c r="CB68" s="1062" t="s">
        <v>949</v>
      </c>
      <c r="CC68" s="2556" t="s">
        <v>353</v>
      </c>
      <c r="CD68" s="2557"/>
      <c r="CE68" s="2557"/>
      <c r="CF68" s="2557"/>
      <c r="CG68" s="2558"/>
      <c r="CH68" s="2537" t="str">
        <f>IF(入力シート２!AY80="","",入力シート２!AY80)</f>
        <v/>
      </c>
      <c r="CI68" s="2537" t="str">
        <f>IF(入力シート２!AZ80="","",入力シート２!AZ80)</f>
        <v/>
      </c>
      <c r="CJ68" s="2537" t="str">
        <f>IF(入力シート２!BA80="","",入力シート２!BA80)</f>
        <v/>
      </c>
      <c r="CK68" s="2538" t="s">
        <v>354</v>
      </c>
      <c r="CL68" s="2539"/>
      <c r="CM68" s="2316" t="str">
        <f>IF(入力シート２!BD80="","",入力シート２!BD80)</f>
        <v/>
      </c>
      <c r="CN68" s="2317"/>
      <c r="CO68" s="2316" t="str">
        <f>IF(入力シート２!BF80="","",入力シート２!BF80)</f>
        <v/>
      </c>
      <c r="CP68" s="2317"/>
      <c r="CQ68" s="631"/>
      <c r="CR68" s="611" t="s">
        <v>952</v>
      </c>
      <c r="CS68" s="586" t="s">
        <v>953</v>
      </c>
      <c r="CT68" s="586" t="s">
        <v>344</v>
      </c>
      <c r="CU68" s="589"/>
      <c r="CV68" s="586" t="s">
        <v>547</v>
      </c>
      <c r="CW68" s="586"/>
      <c r="CX68" s="604"/>
      <c r="CY68" s="586"/>
      <c r="CZ68" s="589"/>
      <c r="DA68" s="586"/>
      <c r="DB68" s="586"/>
      <c r="DC68" s="586"/>
      <c r="DD68" s="592"/>
      <c r="DE68" s="616" t="s">
        <v>357</v>
      </c>
      <c r="DF68" s="632"/>
    </row>
    <row r="69" spans="1:110" s="311" customFormat="1" ht="18" customHeight="1">
      <c r="A69" s="314"/>
      <c r="B69" s="1066">
        <v>1</v>
      </c>
      <c r="C69" s="2256" t="s">
        <v>358</v>
      </c>
      <c r="D69" s="2256"/>
      <c r="E69" s="2256"/>
      <c r="F69" s="2256"/>
      <c r="G69" s="2256"/>
      <c r="H69" s="2256"/>
      <c r="I69" s="2256"/>
      <c r="J69" s="2256"/>
      <c r="K69" s="2256"/>
      <c r="L69" s="2554" t="str">
        <f>IF(入力シート２!L13="","",入力シート２!L13)</f>
        <v/>
      </c>
      <c r="M69" s="2555"/>
      <c r="N69" s="2573" t="str">
        <f>IF(入力シート２!N13="","",入力シート２!N13)</f>
        <v/>
      </c>
      <c r="O69" s="2573"/>
      <c r="P69" s="2573"/>
      <c r="Q69" s="2573"/>
      <c r="R69" s="2573"/>
      <c r="S69" s="2573"/>
      <c r="T69" s="2573"/>
      <c r="U69" s="2573"/>
      <c r="V69" s="2573"/>
      <c r="W69" s="2573"/>
      <c r="X69" s="2573"/>
      <c r="Y69" s="2573"/>
      <c r="Z69" s="2573"/>
      <c r="AA69" s="2573"/>
      <c r="AB69" s="2573"/>
      <c r="AC69" s="2573"/>
      <c r="AD69" s="2573"/>
      <c r="AE69" s="2573"/>
      <c r="AF69" s="2573"/>
      <c r="AG69" s="2573"/>
      <c r="AH69" s="2573"/>
      <c r="AI69" s="2574"/>
      <c r="AJ69" s="310"/>
      <c r="AK69" s="2325"/>
      <c r="AL69" s="2566"/>
      <c r="AM69" s="2569"/>
      <c r="AN69" s="2331"/>
      <c r="AO69" s="2331"/>
      <c r="AP69" s="2331"/>
      <c r="AQ69" s="2331"/>
      <c r="AR69" s="2332"/>
      <c r="AS69" s="1089" t="str">
        <f>IF(入力シート２!J81="","",入力シート２!J81)</f>
        <v/>
      </c>
      <c r="AT69" s="2319" t="str">
        <f>IF(入力シート２!K81="","",入力シート２!K81)</f>
        <v/>
      </c>
      <c r="AU69" s="2320"/>
      <c r="AV69" s="2320"/>
      <c r="AW69" s="2320"/>
      <c r="AX69" s="2320"/>
      <c r="AY69" s="2320"/>
      <c r="AZ69" s="2321"/>
      <c r="BA69" s="2322" t="str">
        <f>IF(入力シート２!R81="","",入力シート２!R81)</f>
        <v/>
      </c>
      <c r="BB69" s="2320"/>
      <c r="BC69" s="2320"/>
      <c r="BD69" s="2320"/>
      <c r="BE69" s="2320"/>
      <c r="BF69" s="2320"/>
      <c r="BG69" s="2320"/>
      <c r="BH69" s="2320"/>
      <c r="BI69" s="2320"/>
      <c r="BJ69" s="2321"/>
      <c r="BK69" s="2322" t="str">
        <f>IF(入力シート２!AB81="","",入力シート２!AB81)</f>
        <v/>
      </c>
      <c r="BL69" s="2320"/>
      <c r="BM69" s="2320"/>
      <c r="BN69" s="2320"/>
      <c r="BO69" s="2320"/>
      <c r="BP69" s="2320"/>
      <c r="BQ69" s="2320"/>
      <c r="BR69" s="2320"/>
      <c r="BS69" s="2320"/>
      <c r="BT69" s="2320"/>
      <c r="BU69" s="2320"/>
      <c r="BV69" s="2320"/>
      <c r="BW69" s="2320"/>
      <c r="BX69" s="2320"/>
      <c r="BY69" s="2320"/>
      <c r="BZ69" s="2320"/>
      <c r="CA69" s="2320"/>
      <c r="CB69" s="2320"/>
      <c r="CC69" s="2320"/>
      <c r="CD69" s="2320"/>
      <c r="CE69" s="2320"/>
      <c r="CF69" s="2320"/>
      <c r="CG69" s="2320"/>
      <c r="CH69" s="2320"/>
      <c r="CI69" s="2320"/>
      <c r="CJ69" s="2320"/>
      <c r="CK69" s="2320"/>
      <c r="CL69" s="2321"/>
      <c r="CM69" s="2339" t="str">
        <f>IF(入力シート２!BD81="","",入力シート２!BD81)</f>
        <v/>
      </c>
      <c r="CN69" s="2340"/>
      <c r="CO69" s="2339" t="str">
        <f>IF(入力シート２!BF81="","",入力シート２!BF81)</f>
        <v>　</v>
      </c>
      <c r="CP69" s="2340"/>
      <c r="CQ69" s="631"/>
      <c r="CR69" s="611" t="s">
        <v>954</v>
      </c>
      <c r="CS69" s="586" t="s">
        <v>338</v>
      </c>
      <c r="CT69" s="586" t="s">
        <v>355</v>
      </c>
      <c r="CU69" s="586" t="s">
        <v>345</v>
      </c>
      <c r="CV69" s="586" t="s">
        <v>549</v>
      </c>
      <c r="CW69" s="586"/>
      <c r="CX69" s="604"/>
      <c r="CY69" s="432"/>
      <c r="CZ69" s="586"/>
      <c r="DA69" s="432"/>
      <c r="DB69" s="432"/>
      <c r="DC69" s="432"/>
      <c r="DD69" s="607"/>
      <c r="DE69" s="592" t="s">
        <v>755</v>
      </c>
      <c r="DF69" s="632"/>
    </row>
    <row r="70" spans="1:110" s="311" customFormat="1" ht="17.25" customHeight="1">
      <c r="A70" s="314"/>
      <c r="B70" s="1066">
        <v>2</v>
      </c>
      <c r="C70" s="2256" t="s">
        <v>362</v>
      </c>
      <c r="D70" s="2256"/>
      <c r="E70" s="2256"/>
      <c r="F70" s="2256"/>
      <c r="G70" s="2256"/>
      <c r="H70" s="2256"/>
      <c r="I70" s="2256"/>
      <c r="J70" s="2256"/>
      <c r="K70" s="2256"/>
      <c r="L70" s="2554" t="str">
        <f>IF(入力シート２!L14="","",入力シート２!L14)</f>
        <v/>
      </c>
      <c r="M70" s="2555"/>
      <c r="N70" s="2305" t="str">
        <f>IF(入力シート２!N14="","",入力シート２!N14)</f>
        <v/>
      </c>
      <c r="O70" s="2306"/>
      <c r="P70" s="2306"/>
      <c r="Q70" s="2306"/>
      <c r="R70" s="2306"/>
      <c r="S70" s="2306"/>
      <c r="T70" s="2306"/>
      <c r="U70" s="2306"/>
      <c r="V70" s="2306"/>
      <c r="W70" s="2306"/>
      <c r="X70" s="2306"/>
      <c r="Y70" s="2306"/>
      <c r="Z70" s="2306"/>
      <c r="AA70" s="2306"/>
      <c r="AB70" s="2306"/>
      <c r="AC70" s="2306"/>
      <c r="AD70" s="2306"/>
      <c r="AE70" s="2306"/>
      <c r="AF70" s="2306"/>
      <c r="AG70" s="2306"/>
      <c r="AH70" s="2306"/>
      <c r="AI70" s="2307"/>
      <c r="AJ70" s="310"/>
      <c r="AK70" s="2325"/>
      <c r="AL70" s="2566"/>
      <c r="AM70" s="2569"/>
      <c r="AN70" s="2331"/>
      <c r="AO70" s="2331"/>
      <c r="AP70" s="2331"/>
      <c r="AQ70" s="2331"/>
      <c r="AR70" s="2332"/>
      <c r="AS70" s="1089" t="str">
        <f>IF(入力シート２!J82="","",入力シート２!J82)</f>
        <v/>
      </c>
      <c r="AT70" s="2319" t="str">
        <f>IF(入力シート２!K82="","",入力シート２!K82)</f>
        <v/>
      </c>
      <c r="AU70" s="2320"/>
      <c r="AV70" s="2320"/>
      <c r="AW70" s="2320"/>
      <c r="AX70" s="2320"/>
      <c r="AY70" s="2320"/>
      <c r="AZ70" s="2321"/>
      <c r="BA70" s="2322" t="str">
        <f>IF(入力シート２!R82="","",入力シート２!R82)</f>
        <v/>
      </c>
      <c r="BB70" s="2320"/>
      <c r="BC70" s="2320"/>
      <c r="BD70" s="2320"/>
      <c r="BE70" s="2320"/>
      <c r="BF70" s="2320"/>
      <c r="BG70" s="2320"/>
      <c r="BH70" s="2320"/>
      <c r="BI70" s="2320"/>
      <c r="BJ70" s="2321"/>
      <c r="BK70" s="2322" t="str">
        <f>IF(入力シート２!AB82="","",入力シート２!AB82)</f>
        <v/>
      </c>
      <c r="BL70" s="2320"/>
      <c r="BM70" s="2320"/>
      <c r="BN70" s="2320"/>
      <c r="BO70" s="2320"/>
      <c r="BP70" s="2320"/>
      <c r="BQ70" s="2320"/>
      <c r="BR70" s="2320"/>
      <c r="BS70" s="2320"/>
      <c r="BT70" s="2320"/>
      <c r="BU70" s="2320"/>
      <c r="BV70" s="2320"/>
      <c r="BW70" s="2320"/>
      <c r="BX70" s="2320"/>
      <c r="BY70" s="2320"/>
      <c r="BZ70" s="2320"/>
      <c r="CA70" s="2320"/>
      <c r="CB70" s="2320"/>
      <c r="CC70" s="2320"/>
      <c r="CD70" s="2320"/>
      <c r="CE70" s="2320"/>
      <c r="CF70" s="2320"/>
      <c r="CG70" s="2320"/>
      <c r="CH70" s="2320"/>
      <c r="CI70" s="2320"/>
      <c r="CJ70" s="2320"/>
      <c r="CK70" s="2320"/>
      <c r="CL70" s="2321"/>
      <c r="CM70" s="2339" t="str">
        <f>IF(入力シート２!BD82="","",入力シート２!BD82)</f>
        <v/>
      </c>
      <c r="CN70" s="2340"/>
      <c r="CO70" s="2339" t="str">
        <f>IF(入力シート２!BF82="","",入力シート２!BF82)</f>
        <v>　</v>
      </c>
      <c r="CP70" s="2340"/>
      <c r="CQ70" s="631"/>
      <c r="CR70" s="611" t="s">
        <v>955</v>
      </c>
      <c r="CS70" s="589" t="s">
        <v>956</v>
      </c>
      <c r="CT70" s="586" t="s">
        <v>360</v>
      </c>
      <c r="CU70" s="586" t="s">
        <v>356</v>
      </c>
      <c r="CV70" s="586"/>
      <c r="CW70" s="586"/>
      <c r="CX70" s="604"/>
      <c r="CY70" s="432"/>
      <c r="CZ70" s="586"/>
      <c r="DA70" s="432"/>
      <c r="DB70" s="432"/>
      <c r="DC70" s="432"/>
      <c r="DD70" s="607"/>
      <c r="DE70" s="592"/>
      <c r="DF70" s="632"/>
    </row>
    <row r="71" spans="1:110" s="311" customFormat="1" ht="18" customHeight="1">
      <c r="A71" s="314"/>
      <c r="B71" s="1066">
        <v>3</v>
      </c>
      <c r="C71" s="2559" t="s">
        <v>1439</v>
      </c>
      <c r="D71" s="2559"/>
      <c r="E71" s="2559"/>
      <c r="F71" s="2559"/>
      <c r="G71" s="2559"/>
      <c r="H71" s="2559"/>
      <c r="I71" s="2559"/>
      <c r="J71" s="2559"/>
      <c r="K71" s="2559"/>
      <c r="L71" s="2554" t="str">
        <f>IF(入力シート２!L15="","",入力シート２!L15)</f>
        <v/>
      </c>
      <c r="M71" s="2555"/>
      <c r="N71" s="2305" t="str">
        <f>IF(入力シート２!N15="","",入力シート２!N15)</f>
        <v/>
      </c>
      <c r="O71" s="2306"/>
      <c r="P71" s="2306"/>
      <c r="Q71" s="2306"/>
      <c r="R71" s="2306"/>
      <c r="S71" s="2306"/>
      <c r="T71" s="2306"/>
      <c r="U71" s="2306"/>
      <c r="V71" s="2306"/>
      <c r="W71" s="2306"/>
      <c r="X71" s="2306"/>
      <c r="Y71" s="2306"/>
      <c r="Z71" s="2306"/>
      <c r="AA71" s="2306"/>
      <c r="AB71" s="2306"/>
      <c r="AC71" s="2306"/>
      <c r="AD71" s="2306"/>
      <c r="AE71" s="2306"/>
      <c r="AF71" s="2306"/>
      <c r="AG71" s="2306"/>
      <c r="AH71" s="2306"/>
      <c r="AI71" s="2307"/>
      <c r="AJ71" s="899"/>
      <c r="AK71" s="2325"/>
      <c r="AL71" s="2566"/>
      <c r="AM71" s="2569"/>
      <c r="AN71" s="2331"/>
      <c r="AO71" s="2331"/>
      <c r="AP71" s="2331"/>
      <c r="AQ71" s="2331"/>
      <c r="AR71" s="2332"/>
      <c r="AS71" s="1089" t="str">
        <f>IF(入力シート２!J83="","",入力シート２!J83)</f>
        <v/>
      </c>
      <c r="AT71" s="2319" t="str">
        <f>IF(入力シート２!K83="","",入力シート２!K83)</f>
        <v/>
      </c>
      <c r="AU71" s="2320"/>
      <c r="AV71" s="2320"/>
      <c r="AW71" s="2320"/>
      <c r="AX71" s="2320"/>
      <c r="AY71" s="2320"/>
      <c r="AZ71" s="2321"/>
      <c r="BA71" s="2322" t="str">
        <f>IF(入力シート２!R83="","",入力シート２!R83)</f>
        <v/>
      </c>
      <c r="BB71" s="2320"/>
      <c r="BC71" s="2320"/>
      <c r="BD71" s="2320"/>
      <c r="BE71" s="2320"/>
      <c r="BF71" s="2320"/>
      <c r="BG71" s="2320"/>
      <c r="BH71" s="2320"/>
      <c r="BI71" s="2320"/>
      <c r="BJ71" s="2321"/>
      <c r="BK71" s="2322" t="str">
        <f>IF(入力シート２!AB83="","",入力シート２!AB83)</f>
        <v/>
      </c>
      <c r="BL71" s="2320"/>
      <c r="BM71" s="2320"/>
      <c r="BN71" s="2320"/>
      <c r="BO71" s="2320"/>
      <c r="BP71" s="2320"/>
      <c r="BQ71" s="2320"/>
      <c r="BR71" s="2320"/>
      <c r="BS71" s="2320"/>
      <c r="BT71" s="2320"/>
      <c r="BU71" s="2320"/>
      <c r="BV71" s="2320"/>
      <c r="BW71" s="2320"/>
      <c r="BX71" s="2320"/>
      <c r="BY71" s="2320"/>
      <c r="BZ71" s="2320"/>
      <c r="CA71" s="2320"/>
      <c r="CB71" s="2320"/>
      <c r="CC71" s="2320"/>
      <c r="CD71" s="2320"/>
      <c r="CE71" s="2320"/>
      <c r="CF71" s="2320"/>
      <c r="CG71" s="2320"/>
      <c r="CH71" s="2320"/>
      <c r="CI71" s="2320"/>
      <c r="CJ71" s="2320"/>
      <c r="CK71" s="2320"/>
      <c r="CL71" s="2321"/>
      <c r="CM71" s="2339" t="str">
        <f>IF(入力シート２!BD83="","",入力シート２!BD83)</f>
        <v>　</v>
      </c>
      <c r="CN71" s="2340"/>
      <c r="CO71" s="2339" t="str">
        <f>IF(入力シート２!BF83="","",入力シート２!BF83)</f>
        <v>　</v>
      </c>
      <c r="CP71" s="2340"/>
      <c r="CQ71" s="631"/>
      <c r="CR71" s="611" t="s">
        <v>957</v>
      </c>
      <c r="CS71" s="589"/>
      <c r="CT71" s="586" t="s">
        <v>364</v>
      </c>
      <c r="CU71" s="586" t="s">
        <v>361</v>
      </c>
      <c r="CV71" s="603"/>
      <c r="CW71" s="586"/>
      <c r="CX71" s="604"/>
      <c r="CY71" s="586"/>
      <c r="CZ71" s="586"/>
      <c r="DA71" s="586"/>
      <c r="DB71" s="586"/>
      <c r="DC71" s="586"/>
      <c r="DD71" s="604"/>
      <c r="DE71" s="592"/>
      <c r="DF71" s="632"/>
    </row>
    <row r="72" spans="1:110" ht="18" customHeight="1">
      <c r="B72" s="1066">
        <v>4</v>
      </c>
      <c r="C72" s="2256" t="s">
        <v>367</v>
      </c>
      <c r="D72" s="2256"/>
      <c r="E72" s="2256"/>
      <c r="F72" s="2256"/>
      <c r="G72" s="2256"/>
      <c r="H72" s="2256"/>
      <c r="I72" s="2256"/>
      <c r="J72" s="2256"/>
      <c r="K72" s="2256"/>
      <c r="L72" s="2554" t="str">
        <f>IF(入力シート２!L16="","",入力シート２!L16)</f>
        <v/>
      </c>
      <c r="M72" s="2555"/>
      <c r="N72" s="2305" t="str">
        <f>IF(入力シート２!N16="","",入力シート２!N16)</f>
        <v/>
      </c>
      <c r="O72" s="2306"/>
      <c r="P72" s="2306"/>
      <c r="Q72" s="2306"/>
      <c r="R72" s="2306"/>
      <c r="S72" s="2306"/>
      <c r="T72" s="2306"/>
      <c r="U72" s="2306"/>
      <c r="V72" s="2306"/>
      <c r="W72" s="2306"/>
      <c r="X72" s="2306"/>
      <c r="Y72" s="2306"/>
      <c r="Z72" s="2306"/>
      <c r="AA72" s="2306"/>
      <c r="AB72" s="2306"/>
      <c r="AC72" s="2306"/>
      <c r="AD72" s="2306"/>
      <c r="AE72" s="2306"/>
      <c r="AF72" s="2306"/>
      <c r="AG72" s="2306"/>
      <c r="AH72" s="2306"/>
      <c r="AI72" s="2307"/>
      <c r="AK72" s="2327"/>
      <c r="AL72" s="2567"/>
      <c r="AM72" s="2570"/>
      <c r="AN72" s="2333"/>
      <c r="AO72" s="2333"/>
      <c r="AP72" s="2333"/>
      <c r="AQ72" s="2333"/>
      <c r="AR72" s="2334"/>
      <c r="AS72" s="1091" t="str">
        <f>IF(入力シート２!J84="","",入力シート２!J84)</f>
        <v/>
      </c>
      <c r="AT72" s="2375" t="str">
        <f>IF(入力シート２!K84="","",入力シート２!K84)</f>
        <v/>
      </c>
      <c r="AU72" s="2376"/>
      <c r="AV72" s="2376"/>
      <c r="AW72" s="2376"/>
      <c r="AX72" s="2376"/>
      <c r="AY72" s="2376"/>
      <c r="AZ72" s="2377"/>
      <c r="BA72" s="2379" t="str">
        <f>IF(入力シート２!R84="","",入力シート２!R84)</f>
        <v/>
      </c>
      <c r="BB72" s="2376"/>
      <c r="BC72" s="2376"/>
      <c r="BD72" s="2376"/>
      <c r="BE72" s="2376"/>
      <c r="BF72" s="2376"/>
      <c r="BG72" s="2376"/>
      <c r="BH72" s="2376"/>
      <c r="BI72" s="2376"/>
      <c r="BJ72" s="2377"/>
      <c r="BK72" s="2379" t="str">
        <f>IF(入力シート２!AB84="","",入力シート２!AB84)</f>
        <v/>
      </c>
      <c r="BL72" s="2376"/>
      <c r="BM72" s="2376"/>
      <c r="BN72" s="2376"/>
      <c r="BO72" s="2376"/>
      <c r="BP72" s="2376"/>
      <c r="BQ72" s="2376"/>
      <c r="BR72" s="2376"/>
      <c r="BS72" s="2376"/>
      <c r="BT72" s="2376"/>
      <c r="BU72" s="2376"/>
      <c r="BV72" s="2376"/>
      <c r="BW72" s="2376"/>
      <c r="BX72" s="2376"/>
      <c r="BY72" s="2376"/>
      <c r="BZ72" s="2376"/>
      <c r="CA72" s="2376"/>
      <c r="CB72" s="2376"/>
      <c r="CC72" s="2376"/>
      <c r="CD72" s="2376"/>
      <c r="CE72" s="2376"/>
      <c r="CF72" s="2376"/>
      <c r="CG72" s="2376"/>
      <c r="CH72" s="2376"/>
      <c r="CI72" s="2376"/>
      <c r="CJ72" s="2376"/>
      <c r="CK72" s="2376"/>
      <c r="CL72" s="2377"/>
      <c r="CM72" s="2380" t="str">
        <f>IF(入力シート２!BD84="","",入力シート２!BD84)</f>
        <v/>
      </c>
      <c r="CN72" s="2381"/>
      <c r="CO72" s="2380" t="str">
        <f>IF(入力シート２!BF84="","",入力シート２!BF84)</f>
        <v>　</v>
      </c>
      <c r="CP72" s="2381"/>
      <c r="CS72" s="586" t="s">
        <v>962</v>
      </c>
      <c r="CT72" s="586" t="s">
        <v>551</v>
      </c>
      <c r="CU72" s="586" t="s">
        <v>365</v>
      </c>
    </row>
    <row r="73" spans="1:110" ht="18" customHeight="1">
      <c r="B73" s="1066">
        <v>5</v>
      </c>
      <c r="C73" s="2585" t="s">
        <v>369</v>
      </c>
      <c r="D73" s="2585"/>
      <c r="E73" s="2585"/>
      <c r="F73" s="2585"/>
      <c r="G73" s="2585"/>
      <c r="H73" s="2585"/>
      <c r="I73" s="2585"/>
      <c r="J73" s="2585"/>
      <c r="K73" s="2585"/>
      <c r="L73" s="2554" t="str">
        <f>IF(入力シート２!L17="","",入力シート２!L17)</f>
        <v/>
      </c>
      <c r="M73" s="2555"/>
      <c r="N73" s="2586" t="str">
        <f>IF(入力シート２!N17="","",入力シート２!N17)</f>
        <v/>
      </c>
      <c r="O73" s="2573"/>
      <c r="P73" s="2573"/>
      <c r="Q73" s="2573"/>
      <c r="R73" s="2573"/>
      <c r="S73" s="2573"/>
      <c r="T73" s="2573"/>
      <c r="U73" s="2573"/>
      <c r="V73" s="2573"/>
      <c r="W73" s="2573"/>
      <c r="X73" s="2573"/>
      <c r="Y73" s="2573"/>
      <c r="Z73" s="2573"/>
      <c r="AA73" s="2573"/>
      <c r="AB73" s="2573"/>
      <c r="AC73" s="2573"/>
      <c r="AD73" s="2573"/>
      <c r="AE73" s="2573"/>
      <c r="AF73" s="2573"/>
      <c r="AG73" s="2573"/>
      <c r="AH73" s="2573"/>
      <c r="AI73" s="2574"/>
      <c r="AJ73" s="900"/>
      <c r="AK73" s="2194" t="s">
        <v>371</v>
      </c>
      <c r="AL73" s="2195"/>
      <c r="AM73" s="2195"/>
      <c r="AN73" s="2195"/>
      <c r="AO73" s="2195"/>
      <c r="AP73" s="2195"/>
      <c r="AQ73" s="2195"/>
      <c r="AR73" s="2196"/>
      <c r="AS73" s="2194" t="s">
        <v>303</v>
      </c>
      <c r="AT73" s="2195"/>
      <c r="AU73" s="2195"/>
      <c r="AV73" s="2195"/>
      <c r="AW73" s="2195"/>
      <c r="AX73" s="2195"/>
      <c r="AY73" s="2195"/>
      <c r="AZ73" s="2587"/>
      <c r="BA73" s="2195" t="s">
        <v>727</v>
      </c>
      <c r="BB73" s="2195"/>
      <c r="BC73" s="2195"/>
      <c r="BD73" s="2195"/>
      <c r="BE73" s="2195"/>
      <c r="BF73" s="2213">
        <f>入力シート２!W85</f>
        <v>0</v>
      </c>
      <c r="BG73" s="2213"/>
      <c r="BH73" s="2213"/>
      <c r="BI73" s="625" t="s">
        <v>372</v>
      </c>
      <c r="BJ73" s="2588" t="s">
        <v>728</v>
      </c>
      <c r="BK73" s="2195"/>
      <c r="BL73" s="2195"/>
      <c r="BM73" s="2195"/>
      <c r="BN73" s="2195"/>
      <c r="BO73" s="2213">
        <f>入力シート２!AF85</f>
        <v>0</v>
      </c>
      <c r="BP73" s="2213"/>
      <c r="BQ73" s="2213"/>
      <c r="BR73" s="625" t="s">
        <v>372</v>
      </c>
      <c r="BS73" s="2194" t="s">
        <v>373</v>
      </c>
      <c r="BT73" s="2195"/>
      <c r="BU73" s="2195"/>
      <c r="BV73" s="2195"/>
      <c r="BW73" s="2195"/>
      <c r="BX73" s="2587"/>
      <c r="BY73" s="2588" t="s">
        <v>727</v>
      </c>
      <c r="BZ73" s="2195"/>
      <c r="CA73" s="2195"/>
      <c r="CB73" s="2195"/>
      <c r="CC73" s="2195"/>
      <c r="CD73" s="2213">
        <f>入力シート２!AU85</f>
        <v>0</v>
      </c>
      <c r="CE73" s="2213"/>
      <c r="CF73" s="2213"/>
      <c r="CG73" s="626" t="s">
        <v>372</v>
      </c>
      <c r="CH73" s="2588" t="s">
        <v>728</v>
      </c>
      <c r="CI73" s="2195"/>
      <c r="CJ73" s="2195"/>
      <c r="CK73" s="2195"/>
      <c r="CL73" s="2195"/>
      <c r="CM73" s="2213">
        <f>入力シート２!BD85</f>
        <v>0</v>
      </c>
      <c r="CN73" s="2213"/>
      <c r="CO73" s="2213"/>
      <c r="CP73" s="627" t="s">
        <v>372</v>
      </c>
      <c r="CS73" s="586" t="s">
        <v>963</v>
      </c>
      <c r="CT73" s="1"/>
    </row>
    <row r="74" spans="1:110">
      <c r="CS74" s="586" t="s">
        <v>359</v>
      </c>
      <c r="CT74" s="1"/>
    </row>
    <row r="75" spans="1:110">
      <c r="CS75" s="586" t="s">
        <v>363</v>
      </c>
      <c r="CT75" s="1"/>
    </row>
    <row r="76" spans="1:110">
      <c r="CS76" s="586" t="s">
        <v>366</v>
      </c>
      <c r="CT76" s="1"/>
    </row>
    <row r="77" spans="1:110">
      <c r="CS77" s="586" t="s">
        <v>368</v>
      </c>
      <c r="CT77" s="1"/>
    </row>
    <row r="78" spans="1:110">
      <c r="CS78" s="586" t="s">
        <v>370</v>
      </c>
    </row>
  </sheetData>
  <sheetProtection sheet="1" objects="1" scenarios="1" selectLockedCells="1"/>
  <mergeCells count="644">
    <mergeCell ref="BK63:CL63"/>
    <mergeCell ref="CM73:CO73"/>
    <mergeCell ref="CM72:CN72"/>
    <mergeCell ref="CO72:CP72"/>
    <mergeCell ref="C73:K73"/>
    <mergeCell ref="L73:M73"/>
    <mergeCell ref="N73:AI73"/>
    <mergeCell ref="AK73:AR73"/>
    <mergeCell ref="AS73:AZ73"/>
    <mergeCell ref="BA73:BE73"/>
    <mergeCell ref="BF73:BH73"/>
    <mergeCell ref="BJ73:BN73"/>
    <mergeCell ref="L72:M72"/>
    <mergeCell ref="N72:AI72"/>
    <mergeCell ref="AT72:AZ72"/>
    <mergeCell ref="BA72:BJ72"/>
    <mergeCell ref="BK72:CL72"/>
    <mergeCell ref="BO73:BQ73"/>
    <mergeCell ref="BS73:BX73"/>
    <mergeCell ref="BY73:CC73"/>
    <mergeCell ref="CD73:CF73"/>
    <mergeCell ref="CH73:CL73"/>
    <mergeCell ref="C72:K72"/>
    <mergeCell ref="CM71:CN71"/>
    <mergeCell ref="CO71:CP71"/>
    <mergeCell ref="CL2:CP3"/>
    <mergeCell ref="CM70:CN70"/>
    <mergeCell ref="CO70:CP70"/>
    <mergeCell ref="CG64:CH64"/>
    <mergeCell ref="CO66:CP66"/>
    <mergeCell ref="CC65:CH65"/>
    <mergeCell ref="CI65:CK65"/>
    <mergeCell ref="CM65:CN65"/>
    <mergeCell ref="CO65:CP65"/>
    <mergeCell ref="CK64:CL64"/>
    <mergeCell ref="CO60:CP60"/>
    <mergeCell ref="BK53:CL53"/>
    <mergeCell ref="CM53:CN53"/>
    <mergeCell ref="CO53:CP53"/>
    <mergeCell ref="BK45:CL45"/>
    <mergeCell ref="CO41:CP41"/>
    <mergeCell ref="CO40:CP40"/>
    <mergeCell ref="CM41:CN41"/>
    <mergeCell ref="CM38:CN38"/>
    <mergeCell ref="BO64:BP64"/>
    <mergeCell ref="CM69:CN69"/>
    <mergeCell ref="CO69:CP69"/>
    <mergeCell ref="C69:K69"/>
    <mergeCell ref="L69:M69"/>
    <mergeCell ref="N69:AI69"/>
    <mergeCell ref="AT69:AZ69"/>
    <mergeCell ref="BA69:BJ69"/>
    <mergeCell ref="BK69:CL69"/>
    <mergeCell ref="BY65:CA65"/>
    <mergeCell ref="M66:W66"/>
    <mergeCell ref="Y66:AI66"/>
    <mergeCell ref="B68:K68"/>
    <mergeCell ref="CM68:CN68"/>
    <mergeCell ref="CO68:CP68"/>
    <mergeCell ref="CC68:CG68"/>
    <mergeCell ref="C71:K71"/>
    <mergeCell ref="C70:K70"/>
    <mergeCell ref="CM64:CN64"/>
    <mergeCell ref="CO64:CP64"/>
    <mergeCell ref="BX64:BY64"/>
    <mergeCell ref="BA65:BJ65"/>
    <mergeCell ref="BK65:BO65"/>
    <mergeCell ref="BP65:BR65"/>
    <mergeCell ref="BT65:BW65"/>
    <mergeCell ref="AK68:AL72"/>
    <mergeCell ref="AM68:AR72"/>
    <mergeCell ref="AT68:AZ68"/>
    <mergeCell ref="BK71:CL71"/>
    <mergeCell ref="AT70:AZ70"/>
    <mergeCell ref="BA70:BJ70"/>
    <mergeCell ref="BK70:CL70"/>
    <mergeCell ref="BA68:BJ68"/>
    <mergeCell ref="BK68:BO68"/>
    <mergeCell ref="BP68:BR68"/>
    <mergeCell ref="BT68:BW68"/>
    <mergeCell ref="BY68:CA68"/>
    <mergeCell ref="Y64:AI64"/>
    <mergeCell ref="CH68:CJ68"/>
    <mergeCell ref="CK68:CL68"/>
    <mergeCell ref="BA71:BJ71"/>
    <mergeCell ref="AN64:AR64"/>
    <mergeCell ref="AT64:AZ64"/>
    <mergeCell ref="AG61:AH61"/>
    <mergeCell ref="Y65:AI65"/>
    <mergeCell ref="M62:W62"/>
    <mergeCell ref="L68:M68"/>
    <mergeCell ref="N68:AI68"/>
    <mergeCell ref="AN65:AR65"/>
    <mergeCell ref="AT65:AZ65"/>
    <mergeCell ref="Y63:AI63"/>
    <mergeCell ref="AT63:AW63"/>
    <mergeCell ref="L61:P61"/>
    <mergeCell ref="Q61:R61"/>
    <mergeCell ref="T61:X61"/>
    <mergeCell ref="Y61:Z61"/>
    <mergeCell ref="AB61:AF61"/>
    <mergeCell ref="L71:M71"/>
    <mergeCell ref="N71:AI71"/>
    <mergeCell ref="AT71:AZ71"/>
    <mergeCell ref="L70:M70"/>
    <mergeCell ref="N70:AI70"/>
    <mergeCell ref="BA64:BJ64"/>
    <mergeCell ref="DB59:DB60"/>
    <mergeCell ref="DB56:DC58"/>
    <mergeCell ref="CO62:CP62"/>
    <mergeCell ref="CM59:CN59"/>
    <mergeCell ref="CO59:CP59"/>
    <mergeCell ref="CV64:CV65"/>
    <mergeCell ref="B67:AI67"/>
    <mergeCell ref="AT67:AZ67"/>
    <mergeCell ref="BA67:BJ67"/>
    <mergeCell ref="BK67:CL67"/>
    <mergeCell ref="CM67:CN67"/>
    <mergeCell ref="CO67:CP67"/>
    <mergeCell ref="AM66:AM67"/>
    <mergeCell ref="AN66:AR67"/>
    <mergeCell ref="AT66:AZ66"/>
    <mergeCell ref="BA66:BJ66"/>
    <mergeCell ref="BK66:CL66"/>
    <mergeCell ref="CM66:CN66"/>
    <mergeCell ref="AX63:AZ63"/>
    <mergeCell ref="BA63:BJ63"/>
    <mergeCell ref="CM63:CN63"/>
    <mergeCell ref="CO63:CP63"/>
    <mergeCell ref="M64:W64"/>
    <mergeCell ref="M65:W65"/>
    <mergeCell ref="CV58:CV59"/>
    <mergeCell ref="CO61:CP61"/>
    <mergeCell ref="CT59:CT60"/>
    <mergeCell ref="CU59:CU60"/>
    <mergeCell ref="CM62:CN62"/>
    <mergeCell ref="BK62:CL62"/>
    <mergeCell ref="AT61:AW61"/>
    <mergeCell ref="AX61:BC61"/>
    <mergeCell ref="AT59:AW59"/>
    <mergeCell ref="AX59:BC59"/>
    <mergeCell ref="BD59:BJ59"/>
    <mergeCell ref="AX60:BC60"/>
    <mergeCell ref="BD60:BJ60"/>
    <mergeCell ref="BD61:BJ61"/>
    <mergeCell ref="BK61:CL61"/>
    <mergeCell ref="BK60:CL60"/>
    <mergeCell ref="BK59:CL59"/>
    <mergeCell ref="Y62:AI62"/>
    <mergeCell ref="AM62:AM63"/>
    <mergeCell ref="AN62:AR63"/>
    <mergeCell ref="AT62:AW62"/>
    <mergeCell ref="AX62:AZ62"/>
    <mergeCell ref="BA62:BJ62"/>
    <mergeCell ref="Y60:Z60"/>
    <mergeCell ref="AB60:AF60"/>
    <mergeCell ref="AG60:AH60"/>
    <mergeCell ref="AT60:AW60"/>
    <mergeCell ref="DD56:DD60"/>
    <mergeCell ref="B59:K59"/>
    <mergeCell ref="L59:S59"/>
    <mergeCell ref="U59:Y59"/>
    <mergeCell ref="Z59:AA59"/>
    <mergeCell ref="AC59:AF59"/>
    <mergeCell ref="AG59:AH59"/>
    <mergeCell ref="AM59:AM61"/>
    <mergeCell ref="AN59:AR61"/>
    <mergeCell ref="BK58:CL58"/>
    <mergeCell ref="CM58:CN58"/>
    <mergeCell ref="CO58:CP58"/>
    <mergeCell ref="CT56:CU58"/>
    <mergeCell ref="CY56:CZ58"/>
    <mergeCell ref="DA56:DA58"/>
    <mergeCell ref="CW58:CW59"/>
    <mergeCell ref="CY59:CY60"/>
    <mergeCell ref="CZ59:CZ60"/>
    <mergeCell ref="DA59:DA60"/>
    <mergeCell ref="L54:O55"/>
    <mergeCell ref="CR50:CR51"/>
    <mergeCell ref="BA58:BJ58"/>
    <mergeCell ref="DC59:DC60"/>
    <mergeCell ref="CM61:CN61"/>
    <mergeCell ref="CM60:CN60"/>
    <mergeCell ref="B60:S60"/>
    <mergeCell ref="CT54:CU55"/>
    <mergeCell ref="CY54:DC55"/>
    <mergeCell ref="L57:S57"/>
    <mergeCell ref="U57:AB57"/>
    <mergeCell ref="AT57:AZ57"/>
    <mergeCell ref="BA57:BJ57"/>
    <mergeCell ref="BK57:CL57"/>
    <mergeCell ref="CM57:CN57"/>
    <mergeCell ref="CO57:CP57"/>
    <mergeCell ref="B56:S56"/>
    <mergeCell ref="AT56:AZ56"/>
    <mergeCell ref="BA56:BJ56"/>
    <mergeCell ref="BK56:CL56"/>
    <mergeCell ref="CM56:CN56"/>
    <mergeCell ref="CO56:CP56"/>
    <mergeCell ref="P54:S55"/>
    <mergeCell ref="AT54:AZ54"/>
    <mergeCell ref="H53:K53"/>
    <mergeCell ref="L53:O53"/>
    <mergeCell ref="P53:S53"/>
    <mergeCell ref="P52:S52"/>
    <mergeCell ref="H51:K51"/>
    <mergeCell ref="AK45:AL67"/>
    <mergeCell ref="AT45:AZ45"/>
    <mergeCell ref="BA45:BJ45"/>
    <mergeCell ref="H47:K48"/>
    <mergeCell ref="L47:O48"/>
    <mergeCell ref="P47:S48"/>
    <mergeCell ref="AT47:AZ47"/>
    <mergeCell ref="BA47:BJ47"/>
    <mergeCell ref="B58:K58"/>
    <mergeCell ref="B57:K57"/>
    <mergeCell ref="B54:G55"/>
    <mergeCell ref="B53:G53"/>
    <mergeCell ref="B52:G52"/>
    <mergeCell ref="B51:G51"/>
    <mergeCell ref="B50:G50"/>
    <mergeCell ref="B47:G49"/>
    <mergeCell ref="H54:K55"/>
    <mergeCell ref="B62:K66"/>
    <mergeCell ref="B61:F61"/>
    <mergeCell ref="AM53:AM58"/>
    <mergeCell ref="AN53:AR58"/>
    <mergeCell ref="T60:X60"/>
    <mergeCell ref="AT53:AZ53"/>
    <mergeCell ref="BA53:BJ53"/>
    <mergeCell ref="CM54:CN54"/>
    <mergeCell ref="CO54:CP54"/>
    <mergeCell ref="AT55:AZ55"/>
    <mergeCell ref="CM50:CN50"/>
    <mergeCell ref="BA55:BJ55"/>
    <mergeCell ref="BK55:CL55"/>
    <mergeCell ref="CM55:CN55"/>
    <mergeCell ref="CO55:CP55"/>
    <mergeCell ref="U58:AB58"/>
    <mergeCell ref="AC58:AI58"/>
    <mergeCell ref="AT58:AZ58"/>
    <mergeCell ref="BA54:BJ54"/>
    <mergeCell ref="BK54:CL54"/>
    <mergeCell ref="CM51:CN51"/>
    <mergeCell ref="CO50:CP50"/>
    <mergeCell ref="BK50:CL50"/>
    <mergeCell ref="L50:O50"/>
    <mergeCell ref="AN50:AR52"/>
    <mergeCell ref="AT50:AZ50"/>
    <mergeCell ref="BA50:BJ50"/>
    <mergeCell ref="AT51:AZ51"/>
    <mergeCell ref="CO52:CP52"/>
    <mergeCell ref="CO51:CP51"/>
    <mergeCell ref="AT52:AZ52"/>
    <mergeCell ref="BA52:BJ52"/>
    <mergeCell ref="BK52:CL52"/>
    <mergeCell ref="CM52:CN52"/>
    <mergeCell ref="P50:S50"/>
    <mergeCell ref="AM50:AM52"/>
    <mergeCell ref="BA51:BJ51"/>
    <mergeCell ref="BK48:CL48"/>
    <mergeCell ref="H43:M43"/>
    <mergeCell ref="N43:S43"/>
    <mergeCell ref="O40:S40"/>
    <mergeCell ref="T40:X40"/>
    <mergeCell ref="BA42:BJ42"/>
    <mergeCell ref="CM46:CN46"/>
    <mergeCell ref="CO46:CP46"/>
    <mergeCell ref="CM49:CN49"/>
    <mergeCell ref="B46:S46"/>
    <mergeCell ref="AT46:AZ46"/>
    <mergeCell ref="BA46:BJ46"/>
    <mergeCell ref="BK46:CL46"/>
    <mergeCell ref="BK47:CL47"/>
    <mergeCell ref="CM47:CN47"/>
    <mergeCell ref="CO47:CP47"/>
    <mergeCell ref="CM48:CN48"/>
    <mergeCell ref="CO48:CP48"/>
    <mergeCell ref="CO49:CP49"/>
    <mergeCell ref="AT49:AZ49"/>
    <mergeCell ref="BA49:BJ49"/>
    <mergeCell ref="BK49:CL49"/>
    <mergeCell ref="CM45:CN45"/>
    <mergeCell ref="CO45:CP45"/>
    <mergeCell ref="BK38:CL38"/>
    <mergeCell ref="T37:X37"/>
    <mergeCell ref="Y37:AC37"/>
    <mergeCell ref="AD37:AF37"/>
    <mergeCell ref="AG38:AI38"/>
    <mergeCell ref="AG37:AI37"/>
    <mergeCell ref="O36:S36"/>
    <mergeCell ref="L51:O51"/>
    <mergeCell ref="AT41:AZ41"/>
    <mergeCell ref="BA41:BJ41"/>
    <mergeCell ref="BK41:CL41"/>
    <mergeCell ref="BK51:CL51"/>
    <mergeCell ref="P49:S49"/>
    <mergeCell ref="T41:X41"/>
    <mergeCell ref="Y41:AC41"/>
    <mergeCell ref="AD41:AF41"/>
    <mergeCell ref="AG41:AI41"/>
    <mergeCell ref="H44:M44"/>
    <mergeCell ref="N44:S44"/>
    <mergeCell ref="H50:K50"/>
    <mergeCell ref="H49:K49"/>
    <mergeCell ref="P51:S51"/>
    <mergeCell ref="AT48:AZ48"/>
    <mergeCell ref="BA48:BJ48"/>
    <mergeCell ref="O39:S39"/>
    <mergeCell ref="B42:S42"/>
    <mergeCell ref="B41:N41"/>
    <mergeCell ref="O41:S41"/>
    <mergeCell ref="T39:X39"/>
    <mergeCell ref="Y39:AC39"/>
    <mergeCell ref="AD39:AF39"/>
    <mergeCell ref="T38:X38"/>
    <mergeCell ref="Y38:AC38"/>
    <mergeCell ref="AD38:AF38"/>
    <mergeCell ref="Y40:AC40"/>
    <mergeCell ref="AD40:AF40"/>
    <mergeCell ref="Y35:AC35"/>
    <mergeCell ref="AD35:AF35"/>
    <mergeCell ref="CR40:CR41"/>
    <mergeCell ref="AT43:AZ43"/>
    <mergeCell ref="BA43:BJ43"/>
    <mergeCell ref="BK43:CL43"/>
    <mergeCell ref="CM43:CN43"/>
    <mergeCell ref="CO43:CP43"/>
    <mergeCell ref="CM44:CN44"/>
    <mergeCell ref="CO44:CP44"/>
    <mergeCell ref="AT39:AZ39"/>
    <mergeCell ref="BA39:BJ39"/>
    <mergeCell ref="BK39:CL39"/>
    <mergeCell ref="CM39:CN39"/>
    <mergeCell ref="AG39:AI39"/>
    <mergeCell ref="BK35:CL35"/>
    <mergeCell ref="CO36:CP36"/>
    <mergeCell ref="AT38:AZ38"/>
    <mergeCell ref="BA38:BJ38"/>
    <mergeCell ref="CO39:CP39"/>
    <mergeCell ref="AK35:AL44"/>
    <mergeCell ref="CM36:CN36"/>
    <mergeCell ref="CO37:CP37"/>
    <mergeCell ref="BA35:BJ35"/>
    <mergeCell ref="AT44:AZ44"/>
    <mergeCell ref="BA44:BJ44"/>
    <mergeCell ref="CM40:CN40"/>
    <mergeCell ref="BK44:CL44"/>
    <mergeCell ref="CM42:CN42"/>
    <mergeCell ref="CO42:CP42"/>
    <mergeCell ref="AT42:AZ42"/>
    <mergeCell ref="BK42:CL42"/>
    <mergeCell ref="AT40:AZ40"/>
    <mergeCell ref="BA40:BJ40"/>
    <mergeCell ref="BK40:CL40"/>
    <mergeCell ref="DB30:DB31"/>
    <mergeCell ref="DC30:DC31"/>
    <mergeCell ref="BA32:BJ32"/>
    <mergeCell ref="BK32:CL32"/>
    <mergeCell ref="AT33:AZ33"/>
    <mergeCell ref="BA33:BJ33"/>
    <mergeCell ref="AT32:AZ32"/>
    <mergeCell ref="BK33:CL33"/>
    <mergeCell ref="CM33:CN33"/>
    <mergeCell ref="CO33:CP33"/>
    <mergeCell ref="CO30:CP30"/>
    <mergeCell ref="BA30:BJ30"/>
    <mergeCell ref="BK30:CL30"/>
    <mergeCell ref="CM30:CN30"/>
    <mergeCell ref="BA31:BJ31"/>
    <mergeCell ref="BK31:CL31"/>
    <mergeCell ref="CM31:CN31"/>
    <mergeCell ref="CO31:CP31"/>
    <mergeCell ref="AG35:AI35"/>
    <mergeCell ref="AT36:AZ36"/>
    <mergeCell ref="BA36:BJ36"/>
    <mergeCell ref="BK36:CL36"/>
    <mergeCell ref="O34:S34"/>
    <mergeCell ref="T34:X34"/>
    <mergeCell ref="Y34:AC34"/>
    <mergeCell ref="AD34:AF34"/>
    <mergeCell ref="CO35:CP35"/>
    <mergeCell ref="AM35:AM49"/>
    <mergeCell ref="AN35:AR49"/>
    <mergeCell ref="AT35:AZ35"/>
    <mergeCell ref="AT37:AZ37"/>
    <mergeCell ref="BA37:BJ37"/>
    <mergeCell ref="BK37:CL37"/>
    <mergeCell ref="CM37:CN37"/>
    <mergeCell ref="AG34:AI34"/>
    <mergeCell ref="AM33:AR34"/>
    <mergeCell ref="AG36:AI36"/>
    <mergeCell ref="T36:X36"/>
    <mergeCell ref="Y36:AC36"/>
    <mergeCell ref="AD36:AF36"/>
    <mergeCell ref="CO34:CP34"/>
    <mergeCell ref="O35:S35"/>
    <mergeCell ref="T35:X35"/>
    <mergeCell ref="CM35:CN35"/>
    <mergeCell ref="CO38:CP38"/>
    <mergeCell ref="AG40:AI40"/>
    <mergeCell ref="DD30:DD31"/>
    <mergeCell ref="O33:S33"/>
    <mergeCell ref="T33:X33"/>
    <mergeCell ref="Y33:AC33"/>
    <mergeCell ref="AD33:AF33"/>
    <mergeCell ref="AG33:AI33"/>
    <mergeCell ref="AK33:AL34"/>
    <mergeCell ref="CV30:CV31"/>
    <mergeCell ref="CW30:CW31"/>
    <mergeCell ref="CX30:CX31"/>
    <mergeCell ref="CY30:CY31"/>
    <mergeCell ref="CZ30:CZ31"/>
    <mergeCell ref="DA30:DA31"/>
    <mergeCell ref="CM32:CN32"/>
    <mergeCell ref="CO32:CP32"/>
    <mergeCell ref="CR30:CR31"/>
    <mergeCell ref="CS30:CS31"/>
    <mergeCell ref="CT30:CT31"/>
    <mergeCell ref="CU30:CU31"/>
    <mergeCell ref="AG32:AI32"/>
    <mergeCell ref="AT34:AZ34"/>
    <mergeCell ref="BA34:BJ34"/>
    <mergeCell ref="BK34:CL34"/>
    <mergeCell ref="CM34:CN34"/>
    <mergeCell ref="G31:N31"/>
    <mergeCell ref="O31:S31"/>
    <mergeCell ref="T31:X31"/>
    <mergeCell ref="Y31:AC31"/>
    <mergeCell ref="AD31:AF31"/>
    <mergeCell ref="AG31:AI31"/>
    <mergeCell ref="AT31:AZ31"/>
    <mergeCell ref="CR26:DD26"/>
    <mergeCell ref="O29:S29"/>
    <mergeCell ref="T29:X29"/>
    <mergeCell ref="Y29:AC29"/>
    <mergeCell ref="AD29:AF29"/>
    <mergeCell ref="AT27:AZ27"/>
    <mergeCell ref="BA27:BJ27"/>
    <mergeCell ref="BK27:CL27"/>
    <mergeCell ref="CM27:CN27"/>
    <mergeCell ref="CO27:CP27"/>
    <mergeCell ref="CU27:CV29"/>
    <mergeCell ref="CW27:CX29"/>
    <mergeCell ref="CY27:DA29"/>
    <mergeCell ref="DB27:DD29"/>
    <mergeCell ref="CT27:CT29"/>
    <mergeCell ref="BA28:BJ28"/>
    <mergeCell ref="BK28:CL28"/>
    <mergeCell ref="AD30:AF30"/>
    <mergeCell ref="AG30:AI30"/>
    <mergeCell ref="BA29:BJ29"/>
    <mergeCell ref="BK29:CL29"/>
    <mergeCell ref="CM29:CN29"/>
    <mergeCell ref="CO29:CP29"/>
    <mergeCell ref="CR27:CS29"/>
    <mergeCell ref="T30:X30"/>
    <mergeCell ref="G32:I32"/>
    <mergeCell ref="O30:S30"/>
    <mergeCell ref="Y30:AC30"/>
    <mergeCell ref="T32:X32"/>
    <mergeCell ref="Y32:AC32"/>
    <mergeCell ref="AD32:AF32"/>
    <mergeCell ref="CO25:CP25"/>
    <mergeCell ref="AT24:AZ24"/>
    <mergeCell ref="BA24:BJ24"/>
    <mergeCell ref="B28:N28"/>
    <mergeCell ref="O28:S28"/>
    <mergeCell ref="T28:X28"/>
    <mergeCell ref="Y28:AC28"/>
    <mergeCell ref="AD28:AF28"/>
    <mergeCell ref="AG28:AI28"/>
    <mergeCell ref="AT26:AZ26"/>
    <mergeCell ref="BA26:BJ26"/>
    <mergeCell ref="BK26:CL26"/>
    <mergeCell ref="B27:N27"/>
    <mergeCell ref="O27:S27"/>
    <mergeCell ref="AG27:AI27"/>
    <mergeCell ref="AD27:AF27"/>
    <mergeCell ref="CM28:CN28"/>
    <mergeCell ref="CO28:CP28"/>
    <mergeCell ref="CM22:CN22"/>
    <mergeCell ref="AT25:AZ25"/>
    <mergeCell ref="BA25:BJ25"/>
    <mergeCell ref="BA21:BJ21"/>
    <mergeCell ref="BK21:CL21"/>
    <mergeCell ref="CM21:CN21"/>
    <mergeCell ref="O26:S26"/>
    <mergeCell ref="T26:X26"/>
    <mergeCell ref="Y26:AC26"/>
    <mergeCell ref="AD26:AF26"/>
    <mergeCell ref="AG26:AI26"/>
    <mergeCell ref="O23:AI23"/>
    <mergeCell ref="AT23:AZ23"/>
    <mergeCell ref="BA23:BJ23"/>
    <mergeCell ref="BK23:CL23"/>
    <mergeCell ref="CM23:CN23"/>
    <mergeCell ref="O24:S24"/>
    <mergeCell ref="BK24:CL24"/>
    <mergeCell ref="CM24:CN24"/>
    <mergeCell ref="O25:S25"/>
    <mergeCell ref="T25:X25"/>
    <mergeCell ref="Y25:AC25"/>
    <mergeCell ref="AG24:AI25"/>
    <mergeCell ref="CM25:CN25"/>
    <mergeCell ref="CO21:CP21"/>
    <mergeCell ref="O22:AI22"/>
    <mergeCell ref="AT22:AZ22"/>
    <mergeCell ref="BA22:BJ22"/>
    <mergeCell ref="BK22:CL22"/>
    <mergeCell ref="AK21:AL32"/>
    <mergeCell ref="AM21:AR32"/>
    <mergeCell ref="AT21:AZ21"/>
    <mergeCell ref="AT28:AZ28"/>
    <mergeCell ref="AG29:AI29"/>
    <mergeCell ref="AT29:AZ29"/>
    <mergeCell ref="AT30:AZ30"/>
    <mergeCell ref="CO22:CP22"/>
    <mergeCell ref="CO23:CP23"/>
    <mergeCell ref="CO24:CP24"/>
    <mergeCell ref="BK25:CL25"/>
    <mergeCell ref="T24:X24"/>
    <mergeCell ref="Y24:AC24"/>
    <mergeCell ref="AD24:AF24"/>
    <mergeCell ref="AD25:AF25"/>
    <mergeCell ref="CM26:CN26"/>
    <mergeCell ref="CO26:CP26"/>
    <mergeCell ref="T27:X27"/>
    <mergeCell ref="Y27:AC27"/>
    <mergeCell ref="AT20:AZ20"/>
    <mergeCell ref="BA20:BJ20"/>
    <mergeCell ref="BK20:CL20"/>
    <mergeCell ref="CM20:CN20"/>
    <mergeCell ref="CO20:CP20"/>
    <mergeCell ref="F19:J19"/>
    <mergeCell ref="F18:J18"/>
    <mergeCell ref="F17:J17"/>
    <mergeCell ref="O19:S19"/>
    <mergeCell ref="AK12:AL18"/>
    <mergeCell ref="AM12:AR18"/>
    <mergeCell ref="G14:I14"/>
    <mergeCell ref="AK19:CP19"/>
    <mergeCell ref="AF20:AI20"/>
    <mergeCell ref="F13:AI13"/>
    <mergeCell ref="P14:AI14"/>
    <mergeCell ref="J14:K14"/>
    <mergeCell ref="X19:AA19"/>
    <mergeCell ref="K19:N19"/>
    <mergeCell ref="B3:L3"/>
    <mergeCell ref="M3:AI3"/>
    <mergeCell ref="CR3:DE3"/>
    <mergeCell ref="AK4:CP4"/>
    <mergeCell ref="DD4:DE5"/>
    <mergeCell ref="B17:E17"/>
    <mergeCell ref="DD7:DE9"/>
    <mergeCell ref="CZ10:CZ11"/>
    <mergeCell ref="DA10:DA11"/>
    <mergeCell ref="DD10:DD11"/>
    <mergeCell ref="DE10:DE11"/>
    <mergeCell ref="B9:E9"/>
    <mergeCell ref="O16:R16"/>
    <mergeCell ref="L14:M14"/>
    <mergeCell ref="N14:O14"/>
    <mergeCell ref="B5:E5"/>
    <mergeCell ref="F15:AI15"/>
    <mergeCell ref="F16:J16"/>
    <mergeCell ref="F5:S5"/>
    <mergeCell ref="B7:E7"/>
    <mergeCell ref="F7:J7"/>
    <mergeCell ref="B6:E6"/>
    <mergeCell ref="F6:AI6"/>
    <mergeCell ref="B11:E11"/>
    <mergeCell ref="G61:H61"/>
    <mergeCell ref="I61:K61"/>
    <mergeCell ref="L49:O49"/>
    <mergeCell ref="H52:K52"/>
    <mergeCell ref="L52:O52"/>
    <mergeCell ref="L58:S58"/>
    <mergeCell ref="M63:W63"/>
    <mergeCell ref="X20:AA20"/>
    <mergeCell ref="AB20:AE20"/>
    <mergeCell ref="B45:G45"/>
    <mergeCell ref="B44:G44"/>
    <mergeCell ref="B43:G43"/>
    <mergeCell ref="B38:N38"/>
    <mergeCell ref="B37:N37"/>
    <mergeCell ref="B36:N36"/>
    <mergeCell ref="B35:N35"/>
    <mergeCell ref="B34:N34"/>
    <mergeCell ref="B33:N33"/>
    <mergeCell ref="H45:M45"/>
    <mergeCell ref="N45:S45"/>
    <mergeCell ref="O37:S37"/>
    <mergeCell ref="B40:N40"/>
    <mergeCell ref="B39:N39"/>
    <mergeCell ref="O38:S38"/>
    <mergeCell ref="K7:N7"/>
    <mergeCell ref="O7:W7"/>
    <mergeCell ref="F9:J9"/>
    <mergeCell ref="K9:N9"/>
    <mergeCell ref="B31:F32"/>
    <mergeCell ref="B18:E19"/>
    <mergeCell ref="B16:E16"/>
    <mergeCell ref="B13:E13"/>
    <mergeCell ref="K17:N17"/>
    <mergeCell ref="B22:N22"/>
    <mergeCell ref="B30:N30"/>
    <mergeCell ref="B29:N29"/>
    <mergeCell ref="B26:N26"/>
    <mergeCell ref="B23:N25"/>
    <mergeCell ref="T16:W16"/>
    <mergeCell ref="O17:R17"/>
    <mergeCell ref="K16:N16"/>
    <mergeCell ref="B20:E20"/>
    <mergeCell ref="F20:J20"/>
    <mergeCell ref="K20:N20"/>
    <mergeCell ref="O20:S20"/>
    <mergeCell ref="T20:W20"/>
    <mergeCell ref="J32:N32"/>
    <mergeCell ref="O32:S32"/>
    <mergeCell ref="AK5:AL11"/>
    <mergeCell ref="B14:E15"/>
    <mergeCell ref="O9:Y9"/>
    <mergeCell ref="F11:J11"/>
    <mergeCell ref="K11:N11"/>
    <mergeCell ref="O11:Y11"/>
    <mergeCell ref="AK20:AR20"/>
    <mergeCell ref="AM5:AR11"/>
    <mergeCell ref="AS5:CP11"/>
    <mergeCell ref="AS12:CP18"/>
    <mergeCell ref="X18:AA18"/>
    <mergeCell ref="T5:W5"/>
    <mergeCell ref="X5:AI5"/>
    <mergeCell ref="X17:AA17"/>
    <mergeCell ref="Z9:AC9"/>
    <mergeCell ref="Z11:AC11"/>
    <mergeCell ref="AD9:AI9"/>
    <mergeCell ref="AD11:AI11"/>
    <mergeCell ref="X16:AA16"/>
    <mergeCell ref="AB16:AE16"/>
    <mergeCell ref="AF16:AH16"/>
    <mergeCell ref="T17:W19"/>
    <mergeCell ref="AB17:AE17"/>
    <mergeCell ref="AF17:AH17"/>
  </mergeCells>
  <phoneticPr fontId="13"/>
  <conditionalFormatting sqref="AC58:AI58">
    <cfRule type="expression" dxfId="71" priority="75">
      <formula>$AD$38="-"</formula>
    </cfRule>
    <cfRule type="expression" dxfId="70" priority="76">
      <formula>$AD$36="-"</formula>
    </cfRule>
  </conditionalFormatting>
  <conditionalFormatting sqref="F13:R13 AS5 AS12">
    <cfRule type="containsBlanks" dxfId="69" priority="128">
      <formula>LEN(TRIM(F5))=0</formula>
    </cfRule>
  </conditionalFormatting>
  <conditionalFormatting sqref="F15:AI15">
    <cfRule type="containsBlanks" dxfId="68" priority="131">
      <formula>LEN(TRIM(F15))=0</formula>
    </cfRule>
  </conditionalFormatting>
  <conditionalFormatting sqref="P14:V14">
    <cfRule type="containsBlanks" dxfId="67" priority="129">
      <formula>LEN(TRIM(P14))=0</formula>
    </cfRule>
  </conditionalFormatting>
  <conditionalFormatting sqref="L69:M73">
    <cfRule type="containsBlanks" dxfId="66" priority="119">
      <formula>LEN(TRIM(L69))=0</formula>
    </cfRule>
  </conditionalFormatting>
  <conditionalFormatting sqref="N69:AI69">
    <cfRule type="expression" dxfId="65" priority="118">
      <formula>AND($L$69="○",$N$69="")</formula>
    </cfRule>
  </conditionalFormatting>
  <conditionalFormatting sqref="N70:AI70">
    <cfRule type="expression" dxfId="64" priority="117">
      <formula>AND($L$70="○",$N$70="")</formula>
    </cfRule>
  </conditionalFormatting>
  <conditionalFormatting sqref="N71:AI71">
    <cfRule type="expression" dxfId="63" priority="116">
      <formula>AND($L$71="○",$N$71="")</formula>
    </cfRule>
  </conditionalFormatting>
  <conditionalFormatting sqref="N72:AI72">
    <cfRule type="expression" dxfId="62" priority="115">
      <formula>AND($L$72="○",$N$72="")</formula>
    </cfRule>
  </conditionalFormatting>
  <conditionalFormatting sqref="N73:AI73">
    <cfRule type="expression" dxfId="61" priority="114">
      <formula>AND($L$73="○",$N$73="")</formula>
    </cfRule>
  </conditionalFormatting>
  <conditionalFormatting sqref="O26:X33">
    <cfRule type="containsBlanks" dxfId="60" priority="111">
      <formula>LEN(TRIM(O26))=0</formula>
    </cfRule>
  </conditionalFormatting>
  <conditionalFormatting sqref="B45:M45">
    <cfRule type="notContainsBlanks" dxfId="59" priority="133">
      <formula>LEN(TRIM(B45))&gt;0</formula>
    </cfRule>
  </conditionalFormatting>
  <conditionalFormatting sqref="J32:N32">
    <cfRule type="expression" dxfId="58" priority="96">
      <formula>$J$32=$CT$5</formula>
    </cfRule>
    <cfRule type="containsBlanks" dxfId="57" priority="97">
      <formula>LEN(TRIM(J32))=0</formula>
    </cfRule>
  </conditionalFormatting>
  <conditionalFormatting sqref="L69:M69">
    <cfRule type="expression" dxfId="56" priority="87">
      <formula>$L$69=$DC$5</formula>
    </cfRule>
  </conditionalFormatting>
  <conditionalFormatting sqref="L70:M70">
    <cfRule type="expression" dxfId="55" priority="86">
      <formula>$L$70=$DC$5</formula>
    </cfRule>
  </conditionalFormatting>
  <conditionalFormatting sqref="L71:M71">
    <cfRule type="expression" dxfId="54" priority="85">
      <formula>$L$71=$DC$5</formula>
    </cfRule>
  </conditionalFormatting>
  <conditionalFormatting sqref="L72:M72">
    <cfRule type="expression" dxfId="53" priority="84">
      <formula>$L$72=$DC$5</formula>
    </cfRule>
  </conditionalFormatting>
  <conditionalFormatting sqref="L73:M73">
    <cfRule type="expression" dxfId="52" priority="83">
      <formula>$L$73=$DC$5</formula>
    </cfRule>
  </conditionalFormatting>
  <conditionalFormatting sqref="O22:AI22">
    <cfRule type="expression" dxfId="51" priority="78">
      <formula>$O$22="--選択--"</formula>
    </cfRule>
  </conditionalFormatting>
  <conditionalFormatting sqref="CT73:CT77">
    <cfRule type="expression" priority="73" stopIfTrue="1">
      <formula xml:space="preserve"> CELL("protect",#REF!)=1</formula>
    </cfRule>
  </conditionalFormatting>
  <conditionalFormatting sqref="CS75:CS78">
    <cfRule type="expression" priority="74" stopIfTrue="1">
      <formula xml:space="preserve"> CELL("protect",#REF!)=1</formula>
    </cfRule>
  </conditionalFormatting>
  <conditionalFormatting sqref="L14:M14">
    <cfRule type="expression" dxfId="50" priority="62">
      <formula>$L$14="--選択--"</formula>
    </cfRule>
    <cfRule type="containsBlanks" dxfId="49" priority="63">
      <formula>LEN(TRIM(L14))=0</formula>
    </cfRule>
  </conditionalFormatting>
  <conditionalFormatting sqref="Y61:Z61">
    <cfRule type="containsBlanks" dxfId="48" priority="49">
      <formula>LEN(TRIM(Y61))=0</formula>
    </cfRule>
  </conditionalFormatting>
  <conditionalFormatting sqref="AG61:AH61">
    <cfRule type="containsBlanks" dxfId="47" priority="48">
      <formula>LEN(TRIM(AG61))=0</formula>
    </cfRule>
  </conditionalFormatting>
  <conditionalFormatting sqref="F9:I9 F7:I7 O7 F11:I11">
    <cfRule type="expression" dxfId="46" priority="19">
      <formula>$F$9=$DA$14</formula>
    </cfRule>
    <cfRule type="containsBlanks" dxfId="45" priority="20">
      <formula>LEN(TRIM(F7))=0</formula>
    </cfRule>
  </conditionalFormatting>
  <conditionalFormatting sqref="O9 O11">
    <cfRule type="expression" dxfId="44" priority="34">
      <formula>AND($F$9="任意",$O$9="")</formula>
    </cfRule>
    <cfRule type="expression" dxfId="43" priority="35">
      <formula>AND($F$9="必須",$O$9="")</formula>
    </cfRule>
  </conditionalFormatting>
  <conditionalFormatting sqref="O17:R17 O16 O18">
    <cfRule type="containsBlanks" dxfId="42" priority="31">
      <formula>LEN(TRIM(O16))=0</formula>
    </cfRule>
  </conditionalFormatting>
  <conditionalFormatting sqref="O19">
    <cfRule type="containsBlanks" dxfId="41" priority="30">
      <formula>LEN(TRIM(O19))=0</formula>
    </cfRule>
    <cfRule type="expression" dxfId="40" priority="132">
      <formula>$O$19="--選択--"</formula>
    </cfRule>
  </conditionalFormatting>
  <conditionalFormatting sqref="F18">
    <cfRule type="expression" dxfId="39" priority="23">
      <formula>$F$18="--選択--"</formula>
    </cfRule>
    <cfRule type="containsBlanks" dxfId="38" priority="29">
      <formula>LEN(TRIM(F18))=0</formula>
    </cfRule>
  </conditionalFormatting>
  <conditionalFormatting sqref="F16:G16">
    <cfRule type="expression" dxfId="37" priority="22">
      <formula>$F$16="--選択--"</formula>
    </cfRule>
    <cfRule type="containsBlanks" dxfId="36" priority="28">
      <formula>LEN(TRIM(F16))=0</formula>
    </cfRule>
  </conditionalFormatting>
  <conditionalFormatting sqref="L18">
    <cfRule type="containsBlanks" dxfId="35" priority="26">
      <formula>LEN(TRIM(L18))=0</formula>
    </cfRule>
  </conditionalFormatting>
  <conditionalFormatting sqref="R18">
    <cfRule type="containsBlanks" dxfId="34" priority="25">
      <formula>LEN(TRIM(R18))=0</formula>
    </cfRule>
  </conditionalFormatting>
  <conditionalFormatting sqref="F19:I19">
    <cfRule type="expression" dxfId="33" priority="32">
      <formula>#REF!="--選択--"</formula>
    </cfRule>
    <cfRule type="containsBlanks" dxfId="32" priority="33">
      <formula>LEN(TRIM(F19))=0</formula>
    </cfRule>
  </conditionalFormatting>
  <conditionalFormatting sqref="AD9 AD11">
    <cfRule type="expression" dxfId="31" priority="17">
      <formula>AND($F9="登録済",$AD9="")</formula>
    </cfRule>
  </conditionalFormatting>
  <conditionalFormatting sqref="AD11:AI11">
    <cfRule type="expression" dxfId="30" priority="16">
      <formula>AND($F$9="登録済",$AD$9="")</formula>
    </cfRule>
  </conditionalFormatting>
  <conditionalFormatting sqref="F5 X5 F6 O7 F7 F9 O9 AD9 AD11 O11 F11 F13 G14 L14 P14 F15 F16:J20 O16:R17 L18 O18 R18 O19:S20 X16:AA20 AF16:AH17 AF20">
    <cfRule type="notContainsBlanks" dxfId="29" priority="15">
      <formula>LEN(TRIM(F5))&gt;0</formula>
    </cfRule>
  </conditionalFormatting>
  <conditionalFormatting sqref="N69:AI73">
    <cfRule type="expression" dxfId="28" priority="14">
      <formula>$L69="－"</formula>
    </cfRule>
  </conditionalFormatting>
  <conditionalFormatting sqref="O20">
    <cfRule type="expression" dxfId="27" priority="9">
      <formula>$O$19="--選択--"</formula>
    </cfRule>
    <cfRule type="containsBlanks" dxfId="26" priority="12">
      <formula>LEN(TRIM(O20))=0</formula>
    </cfRule>
  </conditionalFormatting>
  <conditionalFormatting sqref="X20 AF20">
    <cfRule type="expression" dxfId="25" priority="10">
      <formula>$X$16="--選択--"</formula>
    </cfRule>
    <cfRule type="containsBlanks" dxfId="24" priority="11">
      <formula>LEN(TRIM(X20))=0</formula>
    </cfRule>
  </conditionalFormatting>
  <conditionalFormatting sqref="X17:X19">
    <cfRule type="containsBlanks" dxfId="23" priority="8">
      <formula>LEN(TRIM(X17))=0</formula>
    </cfRule>
  </conditionalFormatting>
  <conditionalFormatting sqref="X16">
    <cfRule type="expression" dxfId="22" priority="5">
      <formula>$X$16="--選択--"</formula>
    </cfRule>
    <cfRule type="containsBlanks" dxfId="21" priority="7">
      <formula>LEN(TRIM(X16))=0</formula>
    </cfRule>
  </conditionalFormatting>
  <conditionalFormatting sqref="AF17">
    <cfRule type="containsBlanks" dxfId="20" priority="6">
      <formula>LEN(TRIM(AF17))=0</formula>
    </cfRule>
  </conditionalFormatting>
  <conditionalFormatting sqref="AF16">
    <cfRule type="containsBlanks" dxfId="19" priority="4">
      <formula>LEN(TRIM(AF16))=0</formula>
    </cfRule>
  </conditionalFormatting>
  <conditionalFormatting sqref="G61:H61">
    <cfRule type="notContainsBlanks" dxfId="18" priority="3">
      <formula>LEN(TRIM(G61))&gt;0</formula>
    </cfRule>
  </conditionalFormatting>
  <conditionalFormatting sqref="AS5:CP18 Q61:R61 Y61:Z61 AG61:AH61 L69:AI73 M62:W66 Y62:AI66">
    <cfRule type="notContainsBlanks" dxfId="17" priority="2">
      <formula>LEN(TRIM(L5))&gt;0</formula>
    </cfRule>
  </conditionalFormatting>
  <dataValidations count="14">
    <dataValidation type="custom" allowBlank="1" showInputMessage="1" showErrorMessage="1" error="このセルは編集できません。" sqref="AG26:AI35 O34:X41 N45:S45 AG37:AI41 H50:S55 AC58:AI58 AG59:AH59 Z59:AA59 Y26:AF41">
      <formula1>""</formula1>
    </dataValidation>
    <dataValidation type="list" allowBlank="1" showInputMessage="1" showErrorMessage="1" sqref="CQ30:CQ35 DF30:DF35">
      <formula1>#REF!</formula1>
    </dataValidation>
    <dataValidation allowBlank="1" showInputMessage="1" sqref="F13:R13"/>
    <dataValidation allowBlank="1" showInputMessage="1" showErrorMessage="1" error="プルダウンから選択してください。" sqref="F7:I7 L14:M14 O7 F9:I9 F11:I11 L69:M73 F5:F6 F16:G16 F17:F18 F19:J19 X20:AA20 AF20:AI20 X16:AA16"/>
    <dataValidation type="custom" allowBlank="1" showInputMessage="1" showErrorMessage="1" error="全角で入力してください。" sqref="M62:W66">
      <formula1>DBCS(M62)=M62</formula1>
    </dataValidation>
    <dataValidation allowBlank="1" showInputMessage="1" showErrorMessage="1" error="全角で入力してください。" sqref="O9 F15:AI15 O11 Y62:AI66"/>
    <dataValidation imeMode="hiragana" allowBlank="1" error="プルダウンから選択してください。" sqref="J32:N32"/>
    <dataValidation imeMode="halfAlpha" allowBlank="1" showInputMessage="1" showErrorMessage="1" sqref="Y61:Z61 B45:M45 O33:X33 AG61:AH61 T26:X30 Q61:R61 O26:S32 R18 O16 O17:R17 O18 L18"/>
    <dataValidation imeMode="halfAlpha" allowBlank="1" error="全角で入力してください。" prompt="登録番号を入力,_x000a_または「登録申請中」を選択してください。" sqref="AD9 AD11"/>
    <dataValidation type="whole" imeMode="halfAlpha" operator="lessThanOrEqual" allowBlank="1" showInputMessage="1" showErrorMessage="1" error="マイナスの値を入力してください。" sqref="T31:X32">
      <formula1>0</formula1>
    </dataValidation>
    <dataValidation allowBlank="1" showInputMessage="1" error="プルダウンから選択してください。" sqref="O19:S19 O20"/>
    <dataValidation allowBlank="1" sqref="X17:AA19 AF16:AH16"/>
    <dataValidation allowBlank="1" showErrorMessage="1" sqref="AT21:AT58 AS21:AS72 BA21:BA32 CM21:CP72 BK21:BK58 BK60:BK64"/>
    <dataValidation allowBlank="1" showInputMessage="1" showErrorMessage="1" error="このセルは編集できません。" sqref="BF73:BH73 BO73:BQ73 CD73:CF73 CM73:CO73"/>
  </dataValidations>
  <printOptions horizontalCentered="1" verticalCentered="1"/>
  <pageMargins left="0.59055118110236227" right="0" top="0.39370078740157483" bottom="0.39370078740157483" header="0.31496062992125984" footer="0.31496062992125984"/>
  <pageSetup paperSize="8" scale="6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BY60"/>
  <sheetViews>
    <sheetView showGridLines="0" view="pageBreakPreview" zoomScaleNormal="55" zoomScaleSheetLayoutView="100" workbookViewId="0">
      <selection activeCell="B5" sqref="B5"/>
    </sheetView>
  </sheetViews>
  <sheetFormatPr defaultRowHeight="13.5"/>
  <cols>
    <col min="1" max="1" width="2.5" style="617" customWidth="1"/>
    <col min="2" max="77" width="2.625" style="617" customWidth="1"/>
    <col min="78" max="16384" width="9" style="617"/>
  </cols>
  <sheetData>
    <row r="1" spans="2:77" ht="22.5" customHeight="1">
      <c r="B1" s="637" t="s">
        <v>965</v>
      </c>
    </row>
    <row r="2" spans="2:77" s="619" customFormat="1" ht="13.5" customHeight="1">
      <c r="BP2" s="960"/>
      <c r="BQ2" s="960"/>
      <c r="BR2" s="960"/>
      <c r="BS2" s="2589" t="str">
        <f>IF(入力シート!T3="","",TEXT(RIGHT(入力シート!T3,3),"000"))</f>
        <v/>
      </c>
      <c r="BT2" s="2589"/>
      <c r="BU2" s="2589"/>
      <c r="BV2" s="2589"/>
      <c r="BW2" s="2589"/>
      <c r="BX2" s="960"/>
    </row>
    <row r="3" spans="2:77" s="619" customFormat="1" ht="24.95" customHeight="1">
      <c r="B3" s="618" t="s">
        <v>1616</v>
      </c>
      <c r="C3" s="266"/>
      <c r="D3" s="266"/>
      <c r="E3" s="266"/>
      <c r="F3" s="266"/>
      <c r="G3" s="266"/>
      <c r="H3" s="266"/>
      <c r="I3" s="266"/>
      <c r="J3" s="573"/>
      <c r="K3" s="266"/>
      <c r="L3" s="736" t="s">
        <v>1116</v>
      </c>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960"/>
      <c r="BQ3" s="960"/>
      <c r="BR3" s="960"/>
      <c r="BS3" s="2590"/>
      <c r="BT3" s="2590"/>
      <c r="BU3" s="2590"/>
      <c r="BV3" s="2590"/>
      <c r="BW3" s="2590"/>
      <c r="BX3" s="960"/>
      <c r="BY3" s="243"/>
    </row>
    <row r="4" spans="2:77" s="619" customFormat="1">
      <c r="B4" s="2591" t="s">
        <v>441</v>
      </c>
      <c r="C4" s="2591"/>
      <c r="D4" s="2591"/>
      <c r="E4" s="2591"/>
      <c r="F4" s="2591"/>
      <c r="G4" s="2592" t="str">
        <f>IF(入力シート!K8="","",入力シート!K8)</f>
        <v/>
      </c>
      <c r="H4" s="2593"/>
      <c r="I4" s="2593"/>
      <c r="J4" s="2593"/>
      <c r="K4" s="2593"/>
      <c r="L4" s="2593"/>
      <c r="M4" s="2593"/>
      <c r="N4" s="2593"/>
      <c r="O4" s="2593"/>
      <c r="P4" s="2593"/>
      <c r="Q4" s="2593"/>
      <c r="R4" s="2593"/>
      <c r="S4" s="2593"/>
      <c r="T4" s="2593"/>
      <c r="U4" s="2593"/>
      <c r="V4" s="2593"/>
      <c r="W4" s="2593"/>
      <c r="X4" s="2593"/>
      <c r="Y4" s="2593"/>
      <c r="Z4" s="2593"/>
      <c r="AA4" s="2593"/>
      <c r="AB4" s="2593"/>
      <c r="AC4" s="2593"/>
      <c r="AD4" s="2593"/>
      <c r="AE4" s="2594"/>
      <c r="AF4" s="2591" t="s">
        <v>442</v>
      </c>
      <c r="AG4" s="2591"/>
      <c r="AH4" s="2591"/>
      <c r="AI4" s="2591"/>
      <c r="AJ4" s="2595"/>
      <c r="AK4" s="2596" t="str">
        <f>入力シート!K17&amp;IF(AND(入力シート!B47,入力シート!K49&lt;&gt;""),"／"&amp;入力シート!K49,"")&amp;IF(AND(入力シート!B482,入力シート!B79,入力シート!K81&lt;&gt;""),"／"&amp;入力シート!K81,"")</f>
        <v/>
      </c>
      <c r="AL4" s="2597"/>
      <c r="AM4" s="2597"/>
      <c r="AN4" s="2597"/>
      <c r="AO4" s="2597"/>
      <c r="AP4" s="2597"/>
      <c r="AQ4" s="2597"/>
      <c r="AR4" s="2597"/>
      <c r="AS4" s="2597"/>
      <c r="AT4" s="2597"/>
      <c r="AU4" s="2597"/>
      <c r="AV4" s="2597"/>
      <c r="AW4" s="2597"/>
      <c r="AX4" s="2597"/>
      <c r="AY4" s="2597"/>
      <c r="AZ4" s="2597"/>
      <c r="BA4" s="2597"/>
      <c r="BB4" s="2597"/>
      <c r="BC4" s="2597"/>
      <c r="BD4" s="2597"/>
      <c r="BE4" s="2597"/>
      <c r="BF4" s="2597"/>
      <c r="BG4" s="2597"/>
      <c r="BH4" s="2597"/>
      <c r="BI4" s="2597"/>
      <c r="BJ4" s="2597"/>
      <c r="BK4" s="2597"/>
      <c r="BL4" s="2597"/>
      <c r="BM4" s="2597"/>
      <c r="BN4" s="2597"/>
      <c r="BO4" s="2597"/>
      <c r="BP4" s="2597"/>
      <c r="BQ4" s="2597"/>
      <c r="BR4" s="2597"/>
      <c r="BS4" s="2597"/>
      <c r="BT4" s="2597"/>
      <c r="BU4" s="2597"/>
      <c r="BV4" s="2597"/>
      <c r="BW4" s="2598"/>
    </row>
    <row r="5" spans="2:77">
      <c r="B5" s="574"/>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575"/>
      <c r="AG5" s="575"/>
      <c r="AH5" s="575"/>
      <c r="AI5" s="575"/>
      <c r="AJ5" s="575"/>
      <c r="AK5" s="576"/>
      <c r="AL5" s="897"/>
      <c r="AM5" s="897"/>
      <c r="AN5" s="897"/>
      <c r="AO5" s="897"/>
      <c r="AP5" s="897"/>
      <c r="AQ5" s="897"/>
      <c r="AR5" s="897"/>
      <c r="AS5" s="897"/>
      <c r="AT5" s="897"/>
      <c r="AU5" s="897"/>
      <c r="AV5" s="897"/>
      <c r="AW5" s="897"/>
      <c r="AX5" s="897"/>
      <c r="AY5" s="897"/>
      <c r="AZ5" s="897"/>
      <c r="BA5" s="897"/>
      <c r="BB5" s="897"/>
      <c r="BC5" s="897"/>
      <c r="BD5" s="897"/>
      <c r="BE5" s="897"/>
      <c r="BF5" s="897"/>
      <c r="BG5" s="897"/>
      <c r="BH5" s="897"/>
      <c r="BI5" s="897"/>
      <c r="BJ5" s="897"/>
      <c r="BK5" s="897"/>
      <c r="BL5" s="897"/>
      <c r="BM5" s="897"/>
      <c r="BN5" s="897"/>
      <c r="BO5" s="897"/>
      <c r="BP5" s="897"/>
      <c r="BQ5" s="897"/>
      <c r="BR5" s="897"/>
      <c r="BS5" s="897"/>
      <c r="BT5" s="897"/>
      <c r="BU5" s="897"/>
      <c r="BV5" s="897"/>
      <c r="BW5" s="577"/>
    </row>
    <row r="6" spans="2:77" ht="13.5" customHeight="1">
      <c r="B6" s="574"/>
      <c r="C6" s="897"/>
      <c r="D6" s="897"/>
      <c r="E6" s="897"/>
      <c r="F6" s="897"/>
      <c r="G6" s="897"/>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7"/>
      <c r="AY6" s="897"/>
      <c r="AZ6" s="897"/>
      <c r="BA6" s="897"/>
      <c r="BB6" s="897"/>
      <c r="BC6" s="897"/>
      <c r="BD6" s="897"/>
      <c r="BE6" s="897"/>
      <c r="BF6" s="897"/>
      <c r="BG6" s="897"/>
      <c r="BH6" s="897"/>
      <c r="BI6" s="897"/>
      <c r="BJ6" s="897"/>
      <c r="BK6" s="897"/>
      <c r="BL6" s="897"/>
      <c r="BM6" s="897"/>
      <c r="BN6" s="897"/>
      <c r="BO6" s="897"/>
      <c r="BP6" s="897"/>
      <c r="BQ6" s="897"/>
      <c r="BR6" s="897"/>
      <c r="BS6" s="897"/>
      <c r="BT6" s="897"/>
      <c r="BU6" s="897"/>
      <c r="BV6" s="897"/>
      <c r="BW6" s="577"/>
    </row>
    <row r="7" spans="2:77" ht="13.5" customHeight="1">
      <c r="B7" s="574"/>
      <c r="C7" s="897"/>
      <c r="D7" s="897"/>
      <c r="E7" s="897"/>
      <c r="F7" s="897"/>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7"/>
      <c r="AZ7" s="897"/>
      <c r="BA7" s="897"/>
      <c r="BB7" s="897"/>
      <c r="BC7" s="897"/>
      <c r="BD7" s="897"/>
      <c r="BE7" s="897"/>
      <c r="BF7" s="897"/>
      <c r="BG7" s="897"/>
      <c r="BH7" s="897"/>
      <c r="BI7" s="897"/>
      <c r="BJ7" s="897"/>
      <c r="BK7" s="897"/>
      <c r="BL7" s="897"/>
      <c r="BM7" s="897"/>
      <c r="BN7" s="897"/>
      <c r="BO7" s="897"/>
      <c r="BP7" s="897"/>
      <c r="BQ7" s="897"/>
      <c r="BR7" s="897"/>
      <c r="BS7" s="897"/>
      <c r="BT7" s="897"/>
      <c r="BU7" s="897"/>
      <c r="BV7" s="897"/>
      <c r="BW7" s="577"/>
    </row>
    <row r="8" spans="2:77" ht="13.5" customHeight="1">
      <c r="B8" s="574"/>
      <c r="C8" s="897"/>
      <c r="D8" s="897"/>
      <c r="E8" s="897"/>
      <c r="F8" s="897"/>
      <c r="G8" s="897"/>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7"/>
      <c r="BJ8" s="897"/>
      <c r="BK8" s="897"/>
      <c r="BL8" s="897"/>
      <c r="BM8" s="897"/>
      <c r="BN8" s="897"/>
      <c r="BO8" s="897"/>
      <c r="BP8" s="897"/>
      <c r="BQ8" s="897"/>
      <c r="BR8" s="897"/>
      <c r="BS8" s="897"/>
      <c r="BT8" s="897"/>
      <c r="BU8" s="897"/>
      <c r="BV8" s="897"/>
      <c r="BW8" s="577"/>
    </row>
    <row r="9" spans="2:77" ht="13.5" customHeight="1">
      <c r="B9" s="574"/>
      <c r="C9" s="897"/>
      <c r="D9" s="897"/>
      <c r="E9" s="897"/>
      <c r="F9" s="897"/>
      <c r="G9" s="897"/>
      <c r="H9" s="897"/>
      <c r="I9" s="897"/>
      <c r="J9" s="897"/>
      <c r="K9" s="897"/>
      <c r="L9" s="897"/>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7"/>
      <c r="AM9" s="897"/>
      <c r="AN9" s="897"/>
      <c r="AO9" s="897"/>
      <c r="AP9" s="897"/>
      <c r="AQ9" s="897"/>
      <c r="AR9" s="897"/>
      <c r="AS9" s="897"/>
      <c r="AT9" s="897"/>
      <c r="AU9" s="897"/>
      <c r="AV9" s="897"/>
      <c r="AW9" s="897"/>
      <c r="AX9" s="897"/>
      <c r="AY9" s="897"/>
      <c r="AZ9" s="897"/>
      <c r="BA9" s="897"/>
      <c r="BB9" s="897"/>
      <c r="BC9" s="897"/>
      <c r="BD9" s="897"/>
      <c r="BE9" s="897"/>
      <c r="BF9" s="897"/>
      <c r="BG9" s="897"/>
      <c r="BH9" s="897"/>
      <c r="BI9" s="897"/>
      <c r="BJ9" s="897"/>
      <c r="BK9" s="897"/>
      <c r="BL9" s="897"/>
      <c r="BM9" s="897"/>
      <c r="BN9" s="897"/>
      <c r="BO9" s="897"/>
      <c r="BP9" s="897"/>
      <c r="BQ9" s="897"/>
      <c r="BR9" s="897"/>
      <c r="BS9" s="897"/>
      <c r="BT9" s="897"/>
      <c r="BU9" s="897"/>
      <c r="BV9" s="897"/>
      <c r="BW9" s="577"/>
    </row>
    <row r="10" spans="2:77" ht="13.5" customHeight="1">
      <c r="B10" s="574"/>
      <c r="C10" s="897"/>
      <c r="D10" s="897"/>
      <c r="E10" s="897"/>
      <c r="F10" s="897"/>
      <c r="G10" s="897"/>
      <c r="H10" s="897"/>
      <c r="I10" s="897"/>
      <c r="J10" s="897"/>
      <c r="K10" s="897"/>
      <c r="L10" s="897"/>
      <c r="M10" s="897"/>
      <c r="N10" s="897"/>
      <c r="O10" s="897"/>
      <c r="P10" s="897"/>
      <c r="Q10" s="897"/>
      <c r="R10" s="897"/>
      <c r="S10" s="897"/>
      <c r="T10" s="897"/>
      <c r="U10" s="897"/>
      <c r="V10" s="897"/>
      <c r="W10" s="897"/>
      <c r="X10" s="897"/>
      <c r="Y10" s="897"/>
      <c r="Z10" s="897"/>
      <c r="AA10" s="897"/>
      <c r="AB10" s="897"/>
      <c r="AC10" s="897"/>
      <c r="AD10" s="897"/>
      <c r="AE10" s="897"/>
      <c r="AF10" s="897"/>
      <c r="AG10" s="897"/>
      <c r="AH10" s="897"/>
      <c r="AI10" s="897"/>
      <c r="AJ10" s="897"/>
      <c r="AK10" s="897"/>
      <c r="AL10" s="897"/>
      <c r="AM10" s="897"/>
      <c r="AN10" s="897"/>
      <c r="AO10" s="897"/>
      <c r="AP10" s="897"/>
      <c r="AQ10" s="897"/>
      <c r="AR10" s="897"/>
      <c r="AS10" s="897"/>
      <c r="AT10" s="897"/>
      <c r="AU10" s="897"/>
      <c r="AV10" s="897"/>
      <c r="AW10" s="897"/>
      <c r="AX10" s="897"/>
      <c r="AY10" s="897"/>
      <c r="AZ10" s="897"/>
      <c r="BA10" s="897"/>
      <c r="BB10" s="897"/>
      <c r="BC10" s="897"/>
      <c r="BD10" s="897"/>
      <c r="BE10" s="897"/>
      <c r="BF10" s="897"/>
      <c r="BG10" s="897"/>
      <c r="BH10" s="897"/>
      <c r="BI10" s="897"/>
      <c r="BJ10" s="897"/>
      <c r="BK10" s="897"/>
      <c r="BL10" s="897"/>
      <c r="BM10" s="897"/>
      <c r="BN10" s="897"/>
      <c r="BO10" s="897"/>
      <c r="BP10" s="897"/>
      <c r="BQ10" s="897"/>
      <c r="BR10" s="897"/>
      <c r="BS10" s="897"/>
      <c r="BT10" s="897"/>
      <c r="BU10" s="897"/>
      <c r="BV10" s="897"/>
      <c r="BW10" s="577"/>
    </row>
    <row r="11" spans="2:77" ht="13.5" customHeight="1">
      <c r="B11" s="574"/>
      <c r="C11" s="897"/>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897"/>
      <c r="AJ11" s="897"/>
      <c r="AK11" s="897"/>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897"/>
      <c r="BR11" s="897"/>
      <c r="BS11" s="897"/>
      <c r="BT11" s="897"/>
      <c r="BU11" s="897"/>
      <c r="BV11" s="897"/>
      <c r="BW11" s="577"/>
    </row>
    <row r="12" spans="2:77" ht="13.5" customHeight="1">
      <c r="B12" s="574"/>
      <c r="C12" s="897"/>
      <c r="D12" s="897"/>
      <c r="E12" s="897"/>
      <c r="F12" s="897"/>
      <c r="G12" s="897"/>
      <c r="H12" s="897"/>
      <c r="I12" s="897"/>
      <c r="J12" s="897"/>
      <c r="K12" s="897"/>
      <c r="L12" s="897"/>
      <c r="M12" s="897"/>
      <c r="N12" s="897"/>
      <c r="O12" s="897"/>
      <c r="P12" s="897"/>
      <c r="Q12" s="897"/>
      <c r="R12" s="897"/>
      <c r="S12" s="897"/>
      <c r="T12" s="897"/>
      <c r="U12" s="897"/>
      <c r="V12" s="897"/>
      <c r="W12" s="897"/>
      <c r="X12" s="897"/>
      <c r="Y12" s="897"/>
      <c r="Z12" s="897"/>
      <c r="AA12" s="897"/>
      <c r="AB12" s="897"/>
      <c r="AC12" s="897"/>
      <c r="AD12" s="897"/>
      <c r="AE12" s="897"/>
      <c r="AF12" s="897"/>
      <c r="AG12" s="897"/>
      <c r="AH12" s="897"/>
      <c r="AI12" s="897"/>
      <c r="AJ12" s="897"/>
      <c r="AK12" s="897"/>
      <c r="AL12" s="897"/>
      <c r="AM12" s="897"/>
      <c r="AN12" s="897"/>
      <c r="AO12" s="897"/>
      <c r="AP12" s="897"/>
      <c r="AQ12" s="897"/>
      <c r="AR12" s="897"/>
      <c r="AS12" s="897"/>
      <c r="AT12" s="897"/>
      <c r="AU12" s="897"/>
      <c r="AV12" s="897"/>
      <c r="AW12" s="897"/>
      <c r="AX12" s="897"/>
      <c r="AY12" s="897"/>
      <c r="AZ12" s="897"/>
      <c r="BA12" s="897"/>
      <c r="BB12" s="897"/>
      <c r="BC12" s="897"/>
      <c r="BD12" s="897"/>
      <c r="BE12" s="897"/>
      <c r="BF12" s="897"/>
      <c r="BG12" s="897"/>
      <c r="BH12" s="897"/>
      <c r="BI12" s="897"/>
      <c r="BJ12" s="897"/>
      <c r="BK12" s="897"/>
      <c r="BL12" s="897"/>
      <c r="BM12" s="897"/>
      <c r="BN12" s="897"/>
      <c r="BO12" s="897"/>
      <c r="BP12" s="897"/>
      <c r="BQ12" s="897"/>
      <c r="BR12" s="897"/>
      <c r="BS12" s="897"/>
      <c r="BT12" s="897"/>
      <c r="BU12" s="897"/>
      <c r="BV12" s="897"/>
      <c r="BW12" s="577"/>
    </row>
    <row r="13" spans="2:77" ht="13.5" customHeight="1">
      <c r="B13" s="574"/>
      <c r="C13" s="897"/>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897"/>
      <c r="AB13" s="897"/>
      <c r="AC13" s="897"/>
      <c r="AD13" s="897"/>
      <c r="AE13" s="897"/>
      <c r="AF13" s="897"/>
      <c r="AG13" s="897"/>
      <c r="AH13" s="897"/>
      <c r="AI13" s="897"/>
      <c r="AJ13" s="897"/>
      <c r="AK13" s="897"/>
      <c r="AL13" s="897"/>
      <c r="AM13" s="897"/>
      <c r="AN13" s="897"/>
      <c r="AO13" s="897"/>
      <c r="AP13" s="897"/>
      <c r="AQ13" s="897"/>
      <c r="AR13" s="897"/>
      <c r="AS13" s="897"/>
      <c r="AT13" s="897"/>
      <c r="AU13" s="897"/>
      <c r="AV13" s="897"/>
      <c r="AW13" s="897"/>
      <c r="AX13" s="897"/>
      <c r="AY13" s="897"/>
      <c r="AZ13" s="897"/>
      <c r="BA13" s="897"/>
      <c r="BB13" s="897"/>
      <c r="BC13" s="897"/>
      <c r="BD13" s="897"/>
      <c r="BE13" s="897"/>
      <c r="BF13" s="897"/>
      <c r="BG13" s="897"/>
      <c r="BH13" s="897"/>
      <c r="BI13" s="897"/>
      <c r="BJ13" s="897"/>
      <c r="BK13" s="897"/>
      <c r="BL13" s="897"/>
      <c r="BM13" s="897"/>
      <c r="BN13" s="897"/>
      <c r="BO13" s="897"/>
      <c r="BP13" s="897"/>
      <c r="BQ13" s="897"/>
      <c r="BR13" s="897"/>
      <c r="BS13" s="897"/>
      <c r="BT13" s="897"/>
      <c r="BU13" s="897"/>
      <c r="BV13" s="897"/>
      <c r="BW13" s="577"/>
    </row>
    <row r="14" spans="2:77" ht="13.5" customHeight="1">
      <c r="B14" s="574"/>
      <c r="C14" s="897"/>
      <c r="D14" s="897"/>
      <c r="E14" s="897"/>
      <c r="F14" s="897"/>
      <c r="G14" s="897"/>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D14" s="897"/>
      <c r="BE14" s="897"/>
      <c r="BF14" s="897"/>
      <c r="BG14" s="897"/>
      <c r="BH14" s="897"/>
      <c r="BI14" s="897"/>
      <c r="BJ14" s="897"/>
      <c r="BK14" s="897"/>
      <c r="BL14" s="897"/>
      <c r="BM14" s="897"/>
      <c r="BN14" s="897"/>
      <c r="BO14" s="897"/>
      <c r="BP14" s="897"/>
      <c r="BQ14" s="897"/>
      <c r="BR14" s="897"/>
      <c r="BS14" s="897"/>
      <c r="BT14" s="897"/>
      <c r="BU14" s="897"/>
      <c r="BV14" s="897"/>
      <c r="BW14" s="577"/>
    </row>
    <row r="15" spans="2:77" ht="13.5" customHeight="1">
      <c r="B15" s="574"/>
      <c r="C15" s="897"/>
      <c r="D15" s="897"/>
      <c r="E15" s="897"/>
      <c r="F15" s="897"/>
      <c r="G15" s="897"/>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7"/>
      <c r="AY15" s="897"/>
      <c r="AZ15" s="897"/>
      <c r="BA15" s="897"/>
      <c r="BB15" s="897"/>
      <c r="BC15" s="897"/>
      <c r="BD15" s="897"/>
      <c r="BE15" s="897"/>
      <c r="BF15" s="897"/>
      <c r="BG15" s="897"/>
      <c r="BH15" s="897"/>
      <c r="BI15" s="897"/>
      <c r="BJ15" s="897"/>
      <c r="BK15" s="897"/>
      <c r="BL15" s="897"/>
      <c r="BM15" s="897"/>
      <c r="BN15" s="897"/>
      <c r="BO15" s="897"/>
      <c r="BP15" s="897"/>
      <c r="BQ15" s="897"/>
      <c r="BR15" s="897"/>
      <c r="BS15" s="897"/>
      <c r="BT15" s="897"/>
      <c r="BU15" s="897"/>
      <c r="BV15" s="897"/>
      <c r="BW15" s="577"/>
    </row>
    <row r="16" spans="2:77" ht="13.5" customHeight="1">
      <c r="B16" s="574"/>
      <c r="C16" s="897"/>
      <c r="D16" s="897"/>
      <c r="E16" s="897"/>
      <c r="F16" s="897"/>
      <c r="G16" s="897"/>
      <c r="H16" s="897"/>
      <c r="I16" s="897"/>
      <c r="J16" s="897"/>
      <c r="K16" s="897"/>
      <c r="L16" s="897"/>
      <c r="M16" s="897"/>
      <c r="N16" s="897"/>
      <c r="O16" s="897"/>
      <c r="P16" s="897"/>
      <c r="Q16" s="897"/>
      <c r="R16" s="897"/>
      <c r="S16" s="897"/>
      <c r="T16" s="897"/>
      <c r="U16" s="897"/>
      <c r="V16" s="897"/>
      <c r="W16" s="897"/>
      <c r="X16" s="897"/>
      <c r="Y16" s="897"/>
      <c r="Z16" s="897"/>
      <c r="AA16" s="897"/>
      <c r="AB16" s="897"/>
      <c r="AC16" s="897"/>
      <c r="AD16" s="897"/>
      <c r="AE16" s="897"/>
      <c r="AF16" s="897"/>
      <c r="AG16" s="897"/>
      <c r="AH16" s="897"/>
      <c r="AI16" s="897"/>
      <c r="AJ16" s="897"/>
      <c r="AK16" s="897"/>
      <c r="AL16" s="897"/>
      <c r="AM16" s="897"/>
      <c r="AN16" s="897"/>
      <c r="AO16" s="897"/>
      <c r="AP16" s="897"/>
      <c r="AQ16" s="897"/>
      <c r="AR16" s="897"/>
      <c r="AS16" s="897"/>
      <c r="AT16" s="897"/>
      <c r="AU16" s="897"/>
      <c r="AV16" s="897"/>
      <c r="AW16" s="897"/>
      <c r="AX16" s="897"/>
      <c r="AY16" s="897"/>
      <c r="AZ16" s="897"/>
      <c r="BA16" s="897"/>
      <c r="BB16" s="897"/>
      <c r="BC16" s="897"/>
      <c r="BD16" s="897"/>
      <c r="BE16" s="897"/>
      <c r="BF16" s="897"/>
      <c r="BG16" s="897"/>
      <c r="BH16" s="897"/>
      <c r="BI16" s="897"/>
      <c r="BJ16" s="897"/>
      <c r="BK16" s="897"/>
      <c r="BL16" s="897"/>
      <c r="BM16" s="897"/>
      <c r="BN16" s="897"/>
      <c r="BO16" s="897"/>
      <c r="BP16" s="897"/>
      <c r="BQ16" s="897"/>
      <c r="BR16" s="897"/>
      <c r="BS16" s="897"/>
      <c r="BT16" s="897"/>
      <c r="BU16" s="897"/>
      <c r="BV16" s="897"/>
      <c r="BW16" s="577"/>
    </row>
    <row r="17" spans="2:75" ht="13.5" customHeight="1">
      <c r="B17" s="574"/>
      <c r="C17" s="897"/>
      <c r="D17" s="897"/>
      <c r="E17" s="897"/>
      <c r="F17" s="897"/>
      <c r="G17" s="897"/>
      <c r="H17" s="897"/>
      <c r="I17" s="897"/>
      <c r="J17" s="897"/>
      <c r="K17" s="897"/>
      <c r="L17" s="897"/>
      <c r="M17" s="897"/>
      <c r="N17" s="897"/>
      <c r="O17" s="897"/>
      <c r="P17" s="897"/>
      <c r="Q17" s="897"/>
      <c r="R17" s="897"/>
      <c r="S17" s="897"/>
      <c r="T17" s="897"/>
      <c r="U17" s="897"/>
      <c r="V17" s="897"/>
      <c r="W17" s="897"/>
      <c r="X17" s="897"/>
      <c r="Y17" s="897"/>
      <c r="Z17" s="897"/>
      <c r="AA17" s="897"/>
      <c r="AB17" s="897"/>
      <c r="AC17" s="897"/>
      <c r="AD17" s="897"/>
      <c r="AE17" s="897"/>
      <c r="AF17" s="897"/>
      <c r="AG17" s="897"/>
      <c r="AH17" s="897"/>
      <c r="AI17" s="897"/>
      <c r="AJ17" s="897"/>
      <c r="AK17" s="897"/>
      <c r="AL17" s="897"/>
      <c r="AM17" s="897"/>
      <c r="AN17" s="897"/>
      <c r="AO17" s="897"/>
      <c r="AP17" s="897"/>
      <c r="AQ17" s="897"/>
      <c r="AR17" s="897"/>
      <c r="AS17" s="897"/>
      <c r="AT17" s="897"/>
      <c r="AU17" s="897"/>
      <c r="AV17" s="897"/>
      <c r="AW17" s="897"/>
      <c r="AX17" s="897"/>
      <c r="AY17" s="897"/>
      <c r="AZ17" s="897"/>
      <c r="BA17" s="897"/>
      <c r="BB17" s="897"/>
      <c r="BC17" s="897"/>
      <c r="BD17" s="897"/>
      <c r="BE17" s="897"/>
      <c r="BF17" s="897"/>
      <c r="BG17" s="897"/>
      <c r="BH17" s="897"/>
      <c r="BI17" s="897"/>
      <c r="BJ17" s="897"/>
      <c r="BK17" s="897"/>
      <c r="BL17" s="897"/>
      <c r="BM17" s="897"/>
      <c r="BN17" s="897"/>
      <c r="BO17" s="897"/>
      <c r="BP17" s="897"/>
      <c r="BQ17" s="897"/>
      <c r="BR17" s="897"/>
      <c r="BS17" s="897"/>
      <c r="BT17" s="897"/>
      <c r="BU17" s="897"/>
      <c r="BV17" s="897"/>
      <c r="BW17" s="577"/>
    </row>
    <row r="18" spans="2:75">
      <c r="B18" s="574"/>
      <c r="C18" s="897"/>
      <c r="D18" s="897"/>
      <c r="E18" s="897"/>
      <c r="F18" s="897"/>
      <c r="G18" s="897"/>
      <c r="H18" s="897"/>
      <c r="I18" s="897"/>
      <c r="J18" s="897"/>
      <c r="K18" s="897"/>
      <c r="L18" s="897"/>
      <c r="M18" s="897"/>
      <c r="N18" s="897"/>
      <c r="O18" s="897"/>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7"/>
      <c r="AZ18" s="897"/>
      <c r="BA18" s="897"/>
      <c r="BB18" s="897"/>
      <c r="BC18" s="897"/>
      <c r="BD18" s="897"/>
      <c r="BE18" s="897"/>
      <c r="BF18" s="897"/>
      <c r="BG18" s="897"/>
      <c r="BH18" s="897"/>
      <c r="BI18" s="897"/>
      <c r="BJ18" s="897"/>
      <c r="BK18" s="897"/>
      <c r="BL18" s="897"/>
      <c r="BM18" s="897"/>
      <c r="BN18" s="897"/>
      <c r="BO18" s="897"/>
      <c r="BP18" s="897"/>
      <c r="BQ18" s="897"/>
      <c r="BR18" s="897"/>
      <c r="BS18" s="897"/>
      <c r="BT18" s="897"/>
      <c r="BU18" s="897"/>
      <c r="BV18" s="897"/>
      <c r="BW18" s="577"/>
    </row>
    <row r="19" spans="2:75" ht="13.5" customHeight="1">
      <c r="B19" s="574"/>
      <c r="C19" s="897"/>
      <c r="D19" s="897"/>
      <c r="E19" s="897"/>
      <c r="F19" s="897"/>
      <c r="G19" s="897"/>
      <c r="H19" s="897"/>
      <c r="I19" s="897"/>
      <c r="J19" s="897"/>
      <c r="K19" s="897"/>
      <c r="L19" s="897"/>
      <c r="M19" s="897"/>
      <c r="N19" s="897"/>
      <c r="O19" s="897"/>
      <c r="P19" s="897"/>
      <c r="Q19" s="897"/>
      <c r="R19" s="897"/>
      <c r="S19" s="897"/>
      <c r="T19" s="897"/>
      <c r="U19" s="897"/>
      <c r="V19" s="897"/>
      <c r="W19" s="897"/>
      <c r="X19" s="897"/>
      <c r="Y19" s="897"/>
      <c r="Z19" s="897"/>
      <c r="AA19" s="897"/>
      <c r="AB19" s="897"/>
      <c r="AC19" s="897"/>
      <c r="AD19" s="897"/>
      <c r="AE19" s="897"/>
      <c r="AF19" s="897"/>
      <c r="AG19" s="897"/>
      <c r="AH19" s="897"/>
      <c r="AI19" s="897"/>
      <c r="AJ19" s="897"/>
      <c r="AK19" s="897"/>
      <c r="AL19" s="897"/>
      <c r="AM19" s="897"/>
      <c r="AN19" s="897"/>
      <c r="AO19" s="897"/>
      <c r="AP19" s="897"/>
      <c r="AQ19" s="897"/>
      <c r="AR19" s="897"/>
      <c r="AS19" s="897"/>
      <c r="AT19" s="897"/>
      <c r="AU19" s="897"/>
      <c r="AV19" s="897"/>
      <c r="AW19" s="897"/>
      <c r="AX19" s="897"/>
      <c r="AY19" s="897"/>
      <c r="AZ19" s="897"/>
      <c r="BA19" s="897"/>
      <c r="BB19" s="897"/>
      <c r="BC19" s="897"/>
      <c r="BD19" s="897"/>
      <c r="BE19" s="897"/>
      <c r="BF19" s="897"/>
      <c r="BG19" s="897"/>
      <c r="BH19" s="897"/>
      <c r="BI19" s="897"/>
      <c r="BJ19" s="897"/>
      <c r="BK19" s="897"/>
      <c r="BL19" s="897"/>
      <c r="BM19" s="897"/>
      <c r="BN19" s="897"/>
      <c r="BO19" s="897"/>
      <c r="BP19" s="897"/>
      <c r="BQ19" s="897"/>
      <c r="BR19" s="897"/>
      <c r="BS19" s="897"/>
      <c r="BT19" s="897"/>
      <c r="BU19" s="897"/>
      <c r="BV19" s="897"/>
      <c r="BW19" s="577"/>
    </row>
    <row r="20" spans="2:75">
      <c r="B20" s="574"/>
      <c r="C20" s="897"/>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7"/>
      <c r="BD20" s="897"/>
      <c r="BE20" s="897"/>
      <c r="BF20" s="897"/>
      <c r="BG20" s="897"/>
      <c r="BH20" s="897"/>
      <c r="BI20" s="897"/>
      <c r="BJ20" s="897"/>
      <c r="BK20" s="897"/>
      <c r="BL20" s="897"/>
      <c r="BM20" s="897"/>
      <c r="BN20" s="897"/>
      <c r="BO20" s="897"/>
      <c r="BP20" s="897"/>
      <c r="BQ20" s="897"/>
      <c r="BR20" s="897"/>
      <c r="BS20" s="897"/>
      <c r="BT20" s="897"/>
      <c r="BU20" s="897"/>
      <c r="BV20" s="897"/>
      <c r="BW20" s="577"/>
    </row>
    <row r="21" spans="2:75" ht="13.5" customHeight="1">
      <c r="B21" s="574"/>
      <c r="C21" s="897"/>
      <c r="D21" s="897"/>
      <c r="E21" s="897"/>
      <c r="F21" s="897"/>
      <c r="G21" s="897"/>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7"/>
      <c r="AY21" s="897"/>
      <c r="AZ21" s="897"/>
      <c r="BA21" s="897"/>
      <c r="BB21" s="897"/>
      <c r="BC21" s="897"/>
      <c r="BD21" s="897"/>
      <c r="BE21" s="897"/>
      <c r="BF21" s="897"/>
      <c r="BG21" s="897"/>
      <c r="BH21" s="897"/>
      <c r="BI21" s="897"/>
      <c r="BJ21" s="897"/>
      <c r="BK21" s="897"/>
      <c r="BL21" s="897"/>
      <c r="BM21" s="897"/>
      <c r="BN21" s="897"/>
      <c r="BO21" s="897"/>
      <c r="BP21" s="897"/>
      <c r="BQ21" s="897"/>
      <c r="BR21" s="897"/>
      <c r="BS21" s="897"/>
      <c r="BT21" s="897"/>
      <c r="BU21" s="897"/>
      <c r="BV21" s="897"/>
      <c r="BW21" s="577"/>
    </row>
    <row r="22" spans="2:75" ht="13.5" customHeight="1">
      <c r="B22" s="574"/>
      <c r="C22" s="897"/>
      <c r="D22" s="897"/>
      <c r="E22" s="897"/>
      <c r="F22" s="897"/>
      <c r="G22" s="897"/>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7"/>
      <c r="AY22" s="897"/>
      <c r="AZ22" s="897"/>
      <c r="BA22" s="897"/>
      <c r="BB22" s="897"/>
      <c r="BC22" s="897"/>
      <c r="BD22" s="897"/>
      <c r="BE22" s="897"/>
      <c r="BF22" s="897"/>
      <c r="BG22" s="897"/>
      <c r="BH22" s="897"/>
      <c r="BI22" s="897"/>
      <c r="BJ22" s="897"/>
      <c r="BK22" s="897"/>
      <c r="BL22" s="897"/>
      <c r="BM22" s="897"/>
      <c r="BN22" s="897"/>
      <c r="BO22" s="897"/>
      <c r="BP22" s="897"/>
      <c r="BQ22" s="897"/>
      <c r="BR22" s="897"/>
      <c r="BS22" s="897"/>
      <c r="BT22" s="897"/>
      <c r="BU22" s="897"/>
      <c r="BV22" s="897"/>
      <c r="BW22" s="577"/>
    </row>
    <row r="23" spans="2:75" ht="13.5" customHeight="1">
      <c r="B23" s="574"/>
      <c r="C23" s="897"/>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c r="AP23" s="897"/>
      <c r="AQ23" s="897"/>
      <c r="AR23" s="897"/>
      <c r="AS23" s="897"/>
      <c r="AT23" s="897"/>
      <c r="AU23" s="897"/>
      <c r="AV23" s="897"/>
      <c r="AW23" s="897"/>
      <c r="AX23" s="897"/>
      <c r="AY23" s="897"/>
      <c r="AZ23" s="897"/>
      <c r="BA23" s="897"/>
      <c r="BB23" s="897"/>
      <c r="BC23" s="897"/>
      <c r="BD23" s="897"/>
      <c r="BE23" s="897"/>
      <c r="BF23" s="897"/>
      <c r="BG23" s="897"/>
      <c r="BH23" s="897"/>
      <c r="BI23" s="897"/>
      <c r="BJ23" s="897"/>
      <c r="BK23" s="897"/>
      <c r="BL23" s="897"/>
      <c r="BM23" s="897"/>
      <c r="BN23" s="897"/>
      <c r="BO23" s="897"/>
      <c r="BP23" s="897"/>
      <c r="BQ23" s="897"/>
      <c r="BR23" s="897"/>
      <c r="BS23" s="897"/>
      <c r="BT23" s="897"/>
      <c r="BU23" s="897"/>
      <c r="BV23" s="897"/>
      <c r="BW23" s="577"/>
    </row>
    <row r="24" spans="2:75" ht="13.5" customHeight="1">
      <c r="B24" s="574"/>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897"/>
      <c r="BA24" s="897"/>
      <c r="BB24" s="897"/>
      <c r="BC24" s="897"/>
      <c r="BD24" s="897"/>
      <c r="BE24" s="897"/>
      <c r="BF24" s="897"/>
      <c r="BG24" s="897"/>
      <c r="BH24" s="897"/>
      <c r="BI24" s="897"/>
      <c r="BJ24" s="897"/>
      <c r="BK24" s="897"/>
      <c r="BL24" s="897"/>
      <c r="BM24" s="897"/>
      <c r="BN24" s="897"/>
      <c r="BO24" s="897"/>
      <c r="BP24" s="897"/>
      <c r="BQ24" s="897"/>
      <c r="BR24" s="897"/>
      <c r="BS24" s="897"/>
      <c r="BT24" s="897"/>
      <c r="BU24" s="897"/>
      <c r="BV24" s="897"/>
      <c r="BW24" s="577"/>
    </row>
    <row r="25" spans="2:75" ht="13.5" customHeight="1">
      <c r="B25" s="574"/>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7"/>
      <c r="AH25" s="897"/>
      <c r="AI25" s="897"/>
      <c r="AJ25" s="897"/>
      <c r="AK25" s="897"/>
      <c r="AL25" s="897"/>
      <c r="AM25" s="897"/>
      <c r="AN25" s="897"/>
      <c r="AO25" s="897"/>
      <c r="AP25" s="897"/>
      <c r="AQ25" s="897"/>
      <c r="AR25" s="897"/>
      <c r="AS25" s="897"/>
      <c r="AT25" s="897"/>
      <c r="AU25" s="897"/>
      <c r="AV25" s="897"/>
      <c r="AW25" s="897"/>
      <c r="AX25" s="897"/>
      <c r="AY25" s="897"/>
      <c r="AZ25" s="897"/>
      <c r="BA25" s="897"/>
      <c r="BB25" s="897"/>
      <c r="BC25" s="897"/>
      <c r="BD25" s="897"/>
      <c r="BE25" s="897"/>
      <c r="BF25" s="897"/>
      <c r="BG25" s="897"/>
      <c r="BH25" s="897"/>
      <c r="BI25" s="897"/>
      <c r="BJ25" s="897"/>
      <c r="BK25" s="897"/>
      <c r="BL25" s="897"/>
      <c r="BM25" s="897"/>
      <c r="BN25" s="897"/>
      <c r="BO25" s="897"/>
      <c r="BP25" s="897"/>
      <c r="BQ25" s="897"/>
      <c r="BR25" s="897"/>
      <c r="BS25" s="897"/>
      <c r="BT25" s="897"/>
      <c r="BU25" s="897"/>
      <c r="BV25" s="897"/>
      <c r="BW25" s="577"/>
    </row>
    <row r="26" spans="2:75" ht="13.5" customHeight="1">
      <c r="B26" s="574"/>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c r="AL26" s="897"/>
      <c r="AM26" s="897"/>
      <c r="AN26" s="897"/>
      <c r="AO26" s="897"/>
      <c r="AP26" s="897"/>
      <c r="AQ26" s="897"/>
      <c r="AR26" s="897"/>
      <c r="AS26" s="897"/>
      <c r="AT26" s="897"/>
      <c r="AU26" s="897"/>
      <c r="AV26" s="897"/>
      <c r="AW26" s="897"/>
      <c r="AX26" s="897"/>
      <c r="AY26" s="897"/>
      <c r="AZ26" s="897"/>
      <c r="BA26" s="897"/>
      <c r="BB26" s="897"/>
      <c r="BC26" s="897"/>
      <c r="BD26" s="897"/>
      <c r="BE26" s="897"/>
      <c r="BF26" s="897"/>
      <c r="BG26" s="897"/>
      <c r="BH26" s="897"/>
      <c r="BI26" s="897"/>
      <c r="BJ26" s="897"/>
      <c r="BK26" s="897"/>
      <c r="BL26" s="897"/>
      <c r="BM26" s="897"/>
      <c r="BN26" s="897"/>
      <c r="BO26" s="897"/>
      <c r="BP26" s="897"/>
      <c r="BQ26" s="897"/>
      <c r="BR26" s="897"/>
      <c r="BS26" s="897"/>
      <c r="BT26" s="897"/>
      <c r="BU26" s="897"/>
      <c r="BV26" s="897"/>
      <c r="BW26" s="577"/>
    </row>
    <row r="27" spans="2:75" ht="13.5" customHeight="1">
      <c r="B27" s="574"/>
      <c r="C27" s="897"/>
      <c r="D27" s="897"/>
      <c r="E27" s="897"/>
      <c r="F27" s="897"/>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897"/>
      <c r="AZ27" s="897"/>
      <c r="BA27" s="897"/>
      <c r="BB27" s="897"/>
      <c r="BC27" s="897"/>
      <c r="BD27" s="897"/>
      <c r="BE27" s="897"/>
      <c r="BF27" s="897"/>
      <c r="BG27" s="897"/>
      <c r="BH27" s="897"/>
      <c r="BI27" s="897"/>
      <c r="BJ27" s="897"/>
      <c r="BK27" s="897"/>
      <c r="BL27" s="897"/>
      <c r="BM27" s="897"/>
      <c r="BN27" s="897"/>
      <c r="BO27" s="897"/>
      <c r="BP27" s="897"/>
      <c r="BQ27" s="897"/>
      <c r="BR27" s="897"/>
      <c r="BS27" s="897"/>
      <c r="BT27" s="897"/>
      <c r="BU27" s="897"/>
      <c r="BV27" s="897"/>
      <c r="BW27" s="577"/>
    </row>
    <row r="28" spans="2:75" ht="13.5" customHeight="1">
      <c r="B28" s="574"/>
      <c r="C28" s="897"/>
      <c r="D28" s="897"/>
      <c r="E28" s="897"/>
      <c r="F28" s="897"/>
      <c r="G28" s="897"/>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7"/>
      <c r="AY28" s="897"/>
      <c r="AZ28" s="897"/>
      <c r="BA28" s="897"/>
      <c r="BB28" s="897"/>
      <c r="BC28" s="897"/>
      <c r="BD28" s="897"/>
      <c r="BE28" s="897"/>
      <c r="BF28" s="897"/>
      <c r="BG28" s="897"/>
      <c r="BH28" s="897"/>
      <c r="BI28" s="897"/>
      <c r="BJ28" s="897"/>
      <c r="BK28" s="897"/>
      <c r="BL28" s="897"/>
      <c r="BM28" s="897"/>
      <c r="BN28" s="897"/>
      <c r="BO28" s="897"/>
      <c r="BP28" s="897"/>
      <c r="BQ28" s="897"/>
      <c r="BR28" s="897"/>
      <c r="BS28" s="897"/>
      <c r="BT28" s="897"/>
      <c r="BU28" s="897"/>
      <c r="BV28" s="897"/>
      <c r="BW28" s="577"/>
    </row>
    <row r="29" spans="2:75" ht="13.5" customHeight="1">
      <c r="B29" s="574"/>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7"/>
      <c r="AY29" s="897"/>
      <c r="AZ29" s="897"/>
      <c r="BA29" s="897"/>
      <c r="BB29" s="897"/>
      <c r="BC29" s="897"/>
      <c r="BD29" s="897"/>
      <c r="BE29" s="897"/>
      <c r="BF29" s="897"/>
      <c r="BG29" s="897"/>
      <c r="BH29" s="897"/>
      <c r="BI29" s="897"/>
      <c r="BJ29" s="897"/>
      <c r="BK29" s="897"/>
      <c r="BL29" s="897"/>
      <c r="BM29" s="897"/>
      <c r="BN29" s="897"/>
      <c r="BO29" s="897"/>
      <c r="BP29" s="897"/>
      <c r="BQ29" s="897"/>
      <c r="BR29" s="897"/>
      <c r="BS29" s="897"/>
      <c r="BT29" s="897"/>
      <c r="BU29" s="897"/>
      <c r="BV29" s="897"/>
      <c r="BW29" s="577"/>
    </row>
    <row r="30" spans="2:75" ht="13.5" customHeight="1">
      <c r="B30" s="574"/>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897"/>
      <c r="AZ30" s="897"/>
      <c r="BA30" s="897"/>
      <c r="BB30" s="897"/>
      <c r="BC30" s="897"/>
      <c r="BD30" s="897"/>
      <c r="BE30" s="897"/>
      <c r="BF30" s="897"/>
      <c r="BG30" s="897"/>
      <c r="BH30" s="897"/>
      <c r="BI30" s="897"/>
      <c r="BJ30" s="897"/>
      <c r="BK30" s="897"/>
      <c r="BL30" s="897"/>
      <c r="BM30" s="897"/>
      <c r="BN30" s="897"/>
      <c r="BO30" s="897"/>
      <c r="BP30" s="897"/>
      <c r="BQ30" s="897"/>
      <c r="BR30" s="897"/>
      <c r="BS30" s="897"/>
      <c r="BT30" s="897"/>
      <c r="BU30" s="897"/>
      <c r="BV30" s="897"/>
      <c r="BW30" s="577"/>
    </row>
    <row r="31" spans="2:75" ht="13.5" customHeight="1">
      <c r="B31" s="574"/>
      <c r="C31" s="897"/>
      <c r="D31" s="897"/>
      <c r="E31" s="897"/>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c r="AL31" s="897"/>
      <c r="AM31" s="897"/>
      <c r="AN31" s="897"/>
      <c r="AO31" s="897"/>
      <c r="AP31" s="897"/>
      <c r="AQ31" s="897"/>
      <c r="AR31" s="897"/>
      <c r="AS31" s="897"/>
      <c r="AT31" s="897"/>
      <c r="AU31" s="897"/>
      <c r="AV31" s="897"/>
      <c r="AW31" s="897"/>
      <c r="AX31" s="897"/>
      <c r="AY31" s="897"/>
      <c r="AZ31" s="897"/>
      <c r="BA31" s="897"/>
      <c r="BB31" s="897"/>
      <c r="BC31" s="897"/>
      <c r="BD31" s="897"/>
      <c r="BE31" s="897"/>
      <c r="BF31" s="897"/>
      <c r="BG31" s="897"/>
      <c r="BH31" s="897"/>
      <c r="BI31" s="897"/>
      <c r="BJ31" s="897"/>
      <c r="BK31" s="897"/>
      <c r="BL31" s="897"/>
      <c r="BM31" s="897"/>
      <c r="BN31" s="897"/>
      <c r="BO31" s="897"/>
      <c r="BP31" s="897"/>
      <c r="BQ31" s="897"/>
      <c r="BR31" s="897"/>
      <c r="BS31" s="897"/>
      <c r="BT31" s="897"/>
      <c r="BU31" s="897"/>
      <c r="BV31" s="897"/>
      <c r="BW31" s="577"/>
    </row>
    <row r="32" spans="2:75" ht="13.5" customHeight="1">
      <c r="B32" s="574"/>
      <c r="C32" s="897"/>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897"/>
      <c r="AY32" s="897"/>
      <c r="AZ32" s="897"/>
      <c r="BA32" s="897"/>
      <c r="BB32" s="897"/>
      <c r="BC32" s="897"/>
      <c r="BD32" s="897"/>
      <c r="BE32" s="897"/>
      <c r="BF32" s="897"/>
      <c r="BG32" s="897"/>
      <c r="BH32" s="897"/>
      <c r="BI32" s="897"/>
      <c r="BJ32" s="897"/>
      <c r="BK32" s="897"/>
      <c r="BL32" s="897"/>
      <c r="BM32" s="897"/>
      <c r="BN32" s="897"/>
      <c r="BO32" s="897"/>
      <c r="BP32" s="897"/>
      <c r="BQ32" s="897"/>
      <c r="BR32" s="897"/>
      <c r="BS32" s="897"/>
      <c r="BT32" s="897"/>
      <c r="BU32" s="897"/>
      <c r="BV32" s="897"/>
      <c r="BW32" s="577"/>
    </row>
    <row r="33" spans="2:75" ht="13.5" customHeight="1">
      <c r="B33" s="574"/>
      <c r="C33" s="897"/>
      <c r="D33" s="897"/>
      <c r="E33" s="897"/>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897"/>
      <c r="AI33" s="897"/>
      <c r="AJ33" s="897"/>
      <c r="AK33" s="897"/>
      <c r="AL33" s="897"/>
      <c r="AM33" s="897"/>
      <c r="AN33" s="897"/>
      <c r="AO33" s="897"/>
      <c r="AP33" s="897"/>
      <c r="AQ33" s="897"/>
      <c r="AR33" s="897"/>
      <c r="AS33" s="897"/>
      <c r="AT33" s="897"/>
      <c r="AU33" s="897"/>
      <c r="AV33" s="897"/>
      <c r="AW33" s="897"/>
      <c r="AX33" s="897"/>
      <c r="AY33" s="897"/>
      <c r="AZ33" s="897"/>
      <c r="BA33" s="897"/>
      <c r="BB33" s="897"/>
      <c r="BC33" s="897"/>
      <c r="BD33" s="897"/>
      <c r="BE33" s="897"/>
      <c r="BF33" s="897"/>
      <c r="BG33" s="897"/>
      <c r="BH33" s="897"/>
      <c r="BI33" s="897"/>
      <c r="BJ33" s="897"/>
      <c r="BK33" s="897"/>
      <c r="BL33" s="897"/>
      <c r="BM33" s="897"/>
      <c r="BN33" s="897"/>
      <c r="BO33" s="897"/>
      <c r="BP33" s="897"/>
      <c r="BQ33" s="897"/>
      <c r="BR33" s="897"/>
      <c r="BS33" s="897"/>
      <c r="BT33" s="897"/>
      <c r="BU33" s="897"/>
      <c r="BV33" s="897"/>
      <c r="BW33" s="577"/>
    </row>
    <row r="34" spans="2:75" ht="13.5" customHeight="1">
      <c r="B34" s="574"/>
      <c r="C34" s="897"/>
      <c r="D34" s="897"/>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897"/>
      <c r="AI34" s="897"/>
      <c r="AJ34" s="897"/>
      <c r="AK34" s="897"/>
      <c r="AL34" s="897"/>
      <c r="AM34" s="897"/>
      <c r="AN34" s="897"/>
      <c r="AO34" s="897"/>
      <c r="AP34" s="897"/>
      <c r="AQ34" s="897"/>
      <c r="AR34" s="897"/>
      <c r="AS34" s="897"/>
      <c r="AT34" s="897"/>
      <c r="AU34" s="897"/>
      <c r="AV34" s="897"/>
      <c r="AW34" s="897"/>
      <c r="AX34" s="897"/>
      <c r="AY34" s="897"/>
      <c r="AZ34" s="897"/>
      <c r="BA34" s="897"/>
      <c r="BB34" s="897"/>
      <c r="BC34" s="897"/>
      <c r="BD34" s="897"/>
      <c r="BE34" s="897"/>
      <c r="BF34" s="897"/>
      <c r="BG34" s="897"/>
      <c r="BH34" s="897"/>
      <c r="BI34" s="897"/>
      <c r="BJ34" s="897"/>
      <c r="BK34" s="897"/>
      <c r="BL34" s="897"/>
      <c r="BM34" s="897"/>
      <c r="BN34" s="897"/>
      <c r="BO34" s="897"/>
      <c r="BP34" s="897"/>
      <c r="BQ34" s="897"/>
      <c r="BR34" s="897"/>
      <c r="BS34" s="897"/>
      <c r="BT34" s="897"/>
      <c r="BU34" s="897"/>
      <c r="BV34" s="897"/>
      <c r="BW34" s="577"/>
    </row>
    <row r="35" spans="2:75" ht="13.5" customHeight="1">
      <c r="B35" s="574"/>
      <c r="C35" s="897"/>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577"/>
    </row>
    <row r="36" spans="2:75" ht="13.5" customHeight="1">
      <c r="B36" s="574"/>
      <c r="C36" s="897"/>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7"/>
      <c r="AY36" s="897"/>
      <c r="AZ36" s="897"/>
      <c r="BA36" s="897"/>
      <c r="BB36" s="897"/>
      <c r="BC36" s="897"/>
      <c r="BD36" s="897"/>
      <c r="BE36" s="897"/>
      <c r="BF36" s="897"/>
      <c r="BG36" s="897"/>
      <c r="BH36" s="897"/>
      <c r="BI36" s="897"/>
      <c r="BJ36" s="897"/>
      <c r="BK36" s="897"/>
      <c r="BL36" s="897"/>
      <c r="BM36" s="897"/>
      <c r="BN36" s="897"/>
      <c r="BO36" s="897"/>
      <c r="BP36" s="897"/>
      <c r="BQ36" s="897"/>
      <c r="BR36" s="897"/>
      <c r="BS36" s="897"/>
      <c r="BT36" s="897"/>
      <c r="BU36" s="897"/>
      <c r="BV36" s="897"/>
      <c r="BW36" s="577"/>
    </row>
    <row r="37" spans="2:75" ht="13.5" customHeight="1">
      <c r="B37" s="574"/>
      <c r="C37" s="897"/>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897"/>
      <c r="AY37" s="897"/>
      <c r="AZ37" s="897"/>
      <c r="BA37" s="897"/>
      <c r="BB37" s="897"/>
      <c r="BC37" s="897"/>
      <c r="BD37" s="897"/>
      <c r="BE37" s="897"/>
      <c r="BF37" s="897"/>
      <c r="BG37" s="897"/>
      <c r="BH37" s="897"/>
      <c r="BI37" s="897"/>
      <c r="BJ37" s="897"/>
      <c r="BK37" s="897"/>
      <c r="BL37" s="897"/>
      <c r="BM37" s="897"/>
      <c r="BN37" s="897"/>
      <c r="BO37" s="897"/>
      <c r="BP37" s="897"/>
      <c r="BQ37" s="897"/>
      <c r="BR37" s="897"/>
      <c r="BS37" s="897"/>
      <c r="BT37" s="897"/>
      <c r="BU37" s="897"/>
      <c r="BV37" s="897"/>
      <c r="BW37" s="577"/>
    </row>
    <row r="38" spans="2:75" ht="13.5" customHeight="1">
      <c r="B38" s="574"/>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7"/>
      <c r="AL38" s="897"/>
      <c r="AM38" s="897"/>
      <c r="AN38" s="897"/>
      <c r="AO38" s="897"/>
      <c r="AP38" s="897"/>
      <c r="AQ38" s="897"/>
      <c r="AR38" s="897"/>
      <c r="AS38" s="897"/>
      <c r="AT38" s="897"/>
      <c r="AU38" s="897"/>
      <c r="AV38" s="897"/>
      <c r="AW38" s="897"/>
      <c r="AX38" s="897"/>
      <c r="AY38" s="897"/>
      <c r="AZ38" s="897"/>
      <c r="BA38" s="897"/>
      <c r="BB38" s="897"/>
      <c r="BC38" s="897"/>
      <c r="BD38" s="897"/>
      <c r="BE38" s="897"/>
      <c r="BF38" s="897"/>
      <c r="BG38" s="897"/>
      <c r="BH38" s="897"/>
      <c r="BI38" s="897"/>
      <c r="BJ38" s="897"/>
      <c r="BK38" s="897"/>
      <c r="BL38" s="897"/>
      <c r="BM38" s="897"/>
      <c r="BN38" s="897"/>
      <c r="BO38" s="897"/>
      <c r="BP38" s="897"/>
      <c r="BQ38" s="897"/>
      <c r="BR38" s="897"/>
      <c r="BS38" s="897"/>
      <c r="BT38" s="897"/>
      <c r="BU38" s="897"/>
      <c r="BV38" s="897"/>
      <c r="BW38" s="577"/>
    </row>
    <row r="39" spans="2:75" ht="13.5" customHeight="1">
      <c r="B39" s="574"/>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7"/>
      <c r="AL39" s="897"/>
      <c r="AM39" s="897"/>
      <c r="AN39" s="897"/>
      <c r="AO39" s="897"/>
      <c r="AP39" s="897"/>
      <c r="AQ39" s="897"/>
      <c r="AR39" s="897"/>
      <c r="AS39" s="897"/>
      <c r="AT39" s="897"/>
      <c r="AU39" s="897"/>
      <c r="AV39" s="897"/>
      <c r="AW39" s="897"/>
      <c r="AX39" s="897"/>
      <c r="AY39" s="897"/>
      <c r="AZ39" s="897"/>
      <c r="BA39" s="897"/>
      <c r="BB39" s="897"/>
      <c r="BC39" s="897"/>
      <c r="BD39" s="897"/>
      <c r="BE39" s="897"/>
      <c r="BF39" s="897"/>
      <c r="BG39" s="897"/>
      <c r="BH39" s="897"/>
      <c r="BI39" s="897"/>
      <c r="BJ39" s="897"/>
      <c r="BK39" s="897"/>
      <c r="BL39" s="897"/>
      <c r="BM39" s="897"/>
      <c r="BN39" s="897"/>
      <c r="BO39" s="897"/>
      <c r="BP39" s="897"/>
      <c r="BQ39" s="897"/>
      <c r="BR39" s="897"/>
      <c r="BS39" s="897"/>
      <c r="BT39" s="897"/>
      <c r="BU39" s="897"/>
      <c r="BV39" s="897"/>
      <c r="BW39" s="577"/>
    </row>
    <row r="40" spans="2:75" ht="13.5" customHeight="1">
      <c r="B40" s="574"/>
      <c r="C40" s="897"/>
      <c r="D40" s="897"/>
      <c r="E40" s="897"/>
      <c r="F40" s="897"/>
      <c r="G40" s="897"/>
      <c r="H40" s="897"/>
      <c r="I40" s="897"/>
      <c r="J40" s="897"/>
      <c r="K40" s="897"/>
      <c r="L40" s="897"/>
      <c r="M40" s="897"/>
      <c r="N40" s="897"/>
      <c r="O40" s="897"/>
      <c r="P40" s="897"/>
      <c r="Q40" s="897"/>
      <c r="R40" s="897"/>
      <c r="S40" s="897"/>
      <c r="T40" s="897"/>
      <c r="U40" s="897"/>
      <c r="V40" s="897"/>
      <c r="W40" s="897"/>
      <c r="X40" s="897"/>
      <c r="Y40" s="897"/>
      <c r="Z40" s="897"/>
      <c r="AA40" s="897"/>
      <c r="AB40" s="897"/>
      <c r="AC40" s="897"/>
      <c r="AD40" s="897"/>
      <c r="AE40" s="897"/>
      <c r="AF40" s="897"/>
      <c r="AG40" s="897"/>
      <c r="AH40" s="897"/>
      <c r="AI40" s="897"/>
      <c r="AJ40" s="897"/>
      <c r="AK40" s="897"/>
      <c r="AL40" s="897"/>
      <c r="AM40" s="897"/>
      <c r="AN40" s="897"/>
      <c r="AO40" s="897"/>
      <c r="AP40" s="897"/>
      <c r="AQ40" s="897"/>
      <c r="AR40" s="897"/>
      <c r="AS40" s="897"/>
      <c r="AT40" s="897"/>
      <c r="AU40" s="897"/>
      <c r="AV40" s="897"/>
      <c r="AW40" s="897"/>
      <c r="AX40" s="897"/>
      <c r="AY40" s="897"/>
      <c r="AZ40" s="897"/>
      <c r="BA40" s="897"/>
      <c r="BB40" s="897"/>
      <c r="BC40" s="897"/>
      <c r="BD40" s="897"/>
      <c r="BE40" s="897"/>
      <c r="BF40" s="897"/>
      <c r="BG40" s="897"/>
      <c r="BH40" s="897"/>
      <c r="BI40" s="897"/>
      <c r="BJ40" s="897"/>
      <c r="BK40" s="897"/>
      <c r="BL40" s="897"/>
      <c r="BM40" s="897"/>
      <c r="BN40" s="897"/>
      <c r="BO40" s="897"/>
      <c r="BP40" s="897"/>
      <c r="BQ40" s="897"/>
      <c r="BR40" s="897"/>
      <c r="BS40" s="897"/>
      <c r="BT40" s="897"/>
      <c r="BU40" s="897"/>
      <c r="BV40" s="897"/>
      <c r="BW40" s="577"/>
    </row>
    <row r="41" spans="2:75" ht="13.5" customHeight="1">
      <c r="B41" s="574"/>
      <c r="C41" s="897"/>
      <c r="D41" s="897"/>
      <c r="E41" s="897"/>
      <c r="F41" s="897"/>
      <c r="G41" s="897"/>
      <c r="H41" s="897"/>
      <c r="I41" s="897"/>
      <c r="J41" s="897"/>
      <c r="K41" s="897"/>
      <c r="L41" s="897"/>
      <c r="M41" s="897"/>
      <c r="N41" s="897"/>
      <c r="O41" s="897"/>
      <c r="P41" s="897"/>
      <c r="Q41" s="897"/>
      <c r="R41" s="897"/>
      <c r="S41" s="897"/>
      <c r="T41" s="897"/>
      <c r="U41" s="897"/>
      <c r="V41" s="897"/>
      <c r="W41" s="897"/>
      <c r="X41" s="897"/>
      <c r="Y41" s="897"/>
      <c r="Z41" s="897"/>
      <c r="AA41" s="897"/>
      <c r="AB41" s="897"/>
      <c r="AC41" s="897"/>
      <c r="AD41" s="897"/>
      <c r="AE41" s="897"/>
      <c r="AF41" s="897"/>
      <c r="AG41" s="897"/>
      <c r="AH41" s="897"/>
      <c r="AI41" s="897"/>
      <c r="AJ41" s="897"/>
      <c r="AK41" s="897"/>
      <c r="AL41" s="897"/>
      <c r="AM41" s="897"/>
      <c r="AN41" s="897"/>
      <c r="AO41" s="897"/>
      <c r="AP41" s="897"/>
      <c r="AQ41" s="897"/>
      <c r="AR41" s="897"/>
      <c r="AS41" s="897"/>
      <c r="AT41" s="897"/>
      <c r="AU41" s="897"/>
      <c r="AV41" s="897"/>
      <c r="AW41" s="897"/>
      <c r="AX41" s="897"/>
      <c r="AY41" s="897"/>
      <c r="AZ41" s="897"/>
      <c r="BA41" s="897"/>
      <c r="BB41" s="897"/>
      <c r="BC41" s="897"/>
      <c r="BD41" s="897"/>
      <c r="BE41" s="897"/>
      <c r="BF41" s="897"/>
      <c r="BG41" s="897"/>
      <c r="BH41" s="897"/>
      <c r="BI41" s="897"/>
      <c r="BJ41" s="897"/>
      <c r="BK41" s="897"/>
      <c r="BL41" s="897"/>
      <c r="BM41" s="897"/>
      <c r="BN41" s="897"/>
      <c r="BO41" s="897"/>
      <c r="BP41" s="897"/>
      <c r="BQ41" s="897"/>
      <c r="BR41" s="897"/>
      <c r="BS41" s="897"/>
      <c r="BT41" s="897"/>
      <c r="BU41" s="897"/>
      <c r="BV41" s="897"/>
      <c r="BW41" s="577"/>
    </row>
    <row r="42" spans="2:75" ht="13.5" customHeight="1">
      <c r="B42" s="574"/>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7"/>
      <c r="AY42" s="897"/>
      <c r="AZ42" s="897"/>
      <c r="BA42" s="897"/>
      <c r="BB42" s="897"/>
      <c r="BC42" s="897"/>
      <c r="BD42" s="897"/>
      <c r="BE42" s="897"/>
      <c r="BF42" s="897"/>
      <c r="BG42" s="897"/>
      <c r="BH42" s="897"/>
      <c r="BI42" s="897"/>
      <c r="BJ42" s="897"/>
      <c r="BK42" s="897"/>
      <c r="BL42" s="897"/>
      <c r="BM42" s="897"/>
      <c r="BN42" s="897"/>
      <c r="BO42" s="897"/>
      <c r="BP42" s="897"/>
      <c r="BQ42" s="897"/>
      <c r="BR42" s="897"/>
      <c r="BS42" s="897"/>
      <c r="BT42" s="897"/>
      <c r="BU42" s="897"/>
      <c r="BV42" s="897"/>
      <c r="BW42" s="577"/>
    </row>
    <row r="43" spans="2:75" ht="13.5" customHeight="1">
      <c r="B43" s="574"/>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7"/>
      <c r="AY43" s="897"/>
      <c r="AZ43" s="897"/>
      <c r="BA43" s="897"/>
      <c r="BB43" s="897"/>
      <c r="BC43" s="897"/>
      <c r="BD43" s="897"/>
      <c r="BE43" s="897"/>
      <c r="BF43" s="897"/>
      <c r="BG43" s="897"/>
      <c r="BH43" s="897"/>
      <c r="BI43" s="897"/>
      <c r="BJ43" s="897"/>
      <c r="BK43" s="897"/>
      <c r="BL43" s="897"/>
      <c r="BM43" s="897"/>
      <c r="BN43" s="897"/>
      <c r="BO43" s="897"/>
      <c r="BP43" s="897"/>
      <c r="BQ43" s="897"/>
      <c r="BR43" s="897"/>
      <c r="BS43" s="897"/>
      <c r="BT43" s="897"/>
      <c r="BU43" s="897"/>
      <c r="BV43" s="897"/>
      <c r="BW43" s="577"/>
    </row>
    <row r="44" spans="2:75" ht="13.5" customHeight="1">
      <c r="B44" s="574"/>
      <c r="C44" s="897"/>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7"/>
      <c r="AK44" s="897"/>
      <c r="AL44" s="897"/>
      <c r="AM44" s="897"/>
      <c r="AN44" s="897"/>
      <c r="AO44" s="897"/>
      <c r="AP44" s="897"/>
      <c r="AQ44" s="897"/>
      <c r="AR44" s="897"/>
      <c r="AS44" s="897"/>
      <c r="AT44" s="897"/>
      <c r="AU44" s="897"/>
      <c r="AV44" s="897"/>
      <c r="AW44" s="897"/>
      <c r="AX44" s="897"/>
      <c r="AY44" s="897"/>
      <c r="AZ44" s="897"/>
      <c r="BA44" s="897"/>
      <c r="BB44" s="897"/>
      <c r="BC44" s="897"/>
      <c r="BD44" s="897"/>
      <c r="BE44" s="897"/>
      <c r="BF44" s="897"/>
      <c r="BG44" s="897"/>
      <c r="BH44" s="897"/>
      <c r="BI44" s="897"/>
      <c r="BJ44" s="897"/>
      <c r="BK44" s="897"/>
      <c r="BL44" s="897"/>
      <c r="BM44" s="897"/>
      <c r="BN44" s="897"/>
      <c r="BO44" s="897"/>
      <c r="BP44" s="897"/>
      <c r="BQ44" s="897"/>
      <c r="BR44" s="897"/>
      <c r="BS44" s="897"/>
      <c r="BT44" s="897"/>
      <c r="BU44" s="897"/>
      <c r="BV44" s="897"/>
      <c r="BW44" s="577"/>
    </row>
    <row r="45" spans="2:75" ht="13.5" customHeight="1">
      <c r="B45" s="574"/>
      <c r="C45" s="897"/>
      <c r="D45" s="897"/>
      <c r="E45" s="897"/>
      <c r="F45" s="897"/>
      <c r="G45" s="897"/>
      <c r="H45" s="897"/>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7"/>
      <c r="AP45" s="897"/>
      <c r="AQ45" s="897"/>
      <c r="AR45" s="897"/>
      <c r="AS45" s="897"/>
      <c r="AT45" s="897"/>
      <c r="AU45" s="897"/>
      <c r="AV45" s="897"/>
      <c r="AW45" s="897"/>
      <c r="AX45" s="897"/>
      <c r="AY45" s="897"/>
      <c r="AZ45" s="897"/>
      <c r="BA45" s="897"/>
      <c r="BB45" s="897"/>
      <c r="BC45" s="897"/>
      <c r="BD45" s="897"/>
      <c r="BE45" s="897"/>
      <c r="BF45" s="897"/>
      <c r="BG45" s="897"/>
      <c r="BH45" s="897"/>
      <c r="BI45" s="897"/>
      <c r="BJ45" s="897"/>
      <c r="BK45" s="897"/>
      <c r="BL45" s="897"/>
      <c r="BM45" s="897"/>
      <c r="BN45" s="897"/>
      <c r="BO45" s="897"/>
      <c r="BP45" s="897"/>
      <c r="BQ45" s="897"/>
      <c r="BR45" s="897"/>
      <c r="BS45" s="897"/>
      <c r="BT45" s="897"/>
      <c r="BU45" s="897"/>
      <c r="BV45" s="897"/>
      <c r="BW45" s="577"/>
    </row>
    <row r="46" spans="2:75" ht="13.5" customHeight="1">
      <c r="B46" s="574"/>
      <c r="C46" s="897"/>
      <c r="D46" s="897"/>
      <c r="E46" s="897"/>
      <c r="F46" s="897"/>
      <c r="G46" s="897"/>
      <c r="H46" s="897"/>
      <c r="I46" s="897"/>
      <c r="J46" s="897"/>
      <c r="K46" s="897"/>
      <c r="L46" s="897"/>
      <c r="M46" s="897"/>
      <c r="N46" s="897"/>
      <c r="O46" s="897"/>
      <c r="P46" s="897"/>
      <c r="Q46" s="897"/>
      <c r="R46" s="897"/>
      <c r="S46" s="897"/>
      <c r="T46" s="897"/>
      <c r="U46" s="897"/>
      <c r="V46" s="897"/>
      <c r="W46" s="897"/>
      <c r="X46" s="897"/>
      <c r="Y46" s="897"/>
      <c r="Z46" s="897"/>
      <c r="AA46" s="897"/>
      <c r="AB46" s="897"/>
      <c r="AC46" s="897"/>
      <c r="AD46" s="897"/>
      <c r="AE46" s="897"/>
      <c r="AF46" s="897"/>
      <c r="AG46" s="897"/>
      <c r="AH46" s="897"/>
      <c r="AI46" s="897"/>
      <c r="AJ46" s="897"/>
      <c r="AK46" s="897"/>
      <c r="AL46" s="897"/>
      <c r="AM46" s="897"/>
      <c r="AN46" s="897"/>
      <c r="AO46" s="897"/>
      <c r="AP46" s="897"/>
      <c r="AQ46" s="897"/>
      <c r="AR46" s="897"/>
      <c r="AS46" s="897"/>
      <c r="AT46" s="897"/>
      <c r="AU46" s="897"/>
      <c r="AV46" s="897"/>
      <c r="AW46" s="897"/>
      <c r="AX46" s="897"/>
      <c r="AY46" s="897"/>
      <c r="AZ46" s="897"/>
      <c r="BA46" s="897"/>
      <c r="BB46" s="897"/>
      <c r="BC46" s="897"/>
      <c r="BD46" s="897"/>
      <c r="BE46" s="897"/>
      <c r="BF46" s="897"/>
      <c r="BG46" s="897"/>
      <c r="BH46" s="897"/>
      <c r="BI46" s="897"/>
      <c r="BJ46" s="897"/>
      <c r="BK46" s="897"/>
      <c r="BL46" s="897"/>
      <c r="BM46" s="897"/>
      <c r="BN46" s="897"/>
      <c r="BO46" s="897"/>
      <c r="BP46" s="897"/>
      <c r="BQ46" s="897"/>
      <c r="BR46" s="897"/>
      <c r="BS46" s="897"/>
      <c r="BT46" s="897"/>
      <c r="BU46" s="897"/>
      <c r="BV46" s="897"/>
      <c r="BW46" s="577"/>
    </row>
    <row r="47" spans="2:75" ht="14.25" customHeight="1">
      <c r="B47" s="574"/>
      <c r="C47" s="897"/>
      <c r="D47" s="897"/>
      <c r="E47" s="897"/>
      <c r="F47" s="897"/>
      <c r="G47" s="897"/>
      <c r="H47" s="897"/>
      <c r="I47" s="897"/>
      <c r="J47" s="897"/>
      <c r="K47" s="897"/>
      <c r="L47" s="897"/>
      <c r="M47" s="897"/>
      <c r="N47" s="897"/>
      <c r="O47" s="897"/>
      <c r="P47" s="897"/>
      <c r="Q47" s="897"/>
      <c r="R47" s="897"/>
      <c r="S47" s="897"/>
      <c r="T47" s="897"/>
      <c r="U47" s="897"/>
      <c r="V47" s="897"/>
      <c r="W47" s="897"/>
      <c r="X47" s="897"/>
      <c r="Y47" s="897"/>
      <c r="Z47" s="897"/>
      <c r="AA47" s="897"/>
      <c r="AB47" s="897"/>
      <c r="AC47" s="897"/>
      <c r="AD47" s="897"/>
      <c r="AE47" s="897"/>
      <c r="AF47" s="897"/>
      <c r="AG47" s="897"/>
      <c r="AH47" s="897"/>
      <c r="AI47" s="897"/>
      <c r="AJ47" s="897"/>
      <c r="AK47" s="897"/>
      <c r="AL47" s="897"/>
      <c r="AM47" s="897"/>
      <c r="AN47" s="897"/>
      <c r="AO47" s="897"/>
      <c r="AP47" s="897"/>
      <c r="AQ47" s="897"/>
      <c r="AR47" s="897"/>
      <c r="AS47" s="897"/>
      <c r="AT47" s="897"/>
      <c r="AU47" s="897"/>
      <c r="AV47" s="897"/>
      <c r="AW47" s="897"/>
      <c r="AX47" s="897"/>
      <c r="AY47" s="897"/>
      <c r="AZ47" s="897"/>
      <c r="BA47" s="897"/>
      <c r="BB47" s="897"/>
      <c r="BC47" s="897"/>
      <c r="BD47" s="897"/>
      <c r="BE47" s="897"/>
      <c r="BF47" s="897"/>
      <c r="BG47" s="897"/>
      <c r="BH47" s="897"/>
      <c r="BI47" s="897"/>
      <c r="BJ47" s="897"/>
      <c r="BK47" s="897"/>
      <c r="BL47" s="897"/>
      <c r="BM47" s="897"/>
      <c r="BN47" s="897"/>
      <c r="BO47" s="897"/>
      <c r="BP47" s="897"/>
      <c r="BQ47" s="897"/>
      <c r="BR47" s="897"/>
      <c r="BS47" s="897"/>
      <c r="BT47" s="897"/>
      <c r="BU47" s="897"/>
      <c r="BV47" s="897"/>
      <c r="BW47" s="577"/>
    </row>
    <row r="48" spans="2:75">
      <c r="B48" s="574"/>
      <c r="C48" s="897"/>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c r="AL48" s="897"/>
      <c r="AM48" s="897"/>
      <c r="AN48" s="897"/>
      <c r="AO48" s="897"/>
      <c r="AP48" s="897"/>
      <c r="AQ48" s="897"/>
      <c r="AR48" s="897"/>
      <c r="AS48" s="897"/>
      <c r="AT48" s="897"/>
      <c r="AU48" s="897"/>
      <c r="AV48" s="897"/>
      <c r="AW48" s="897"/>
      <c r="AX48" s="897"/>
      <c r="AY48" s="897"/>
      <c r="AZ48" s="897"/>
      <c r="BA48" s="897"/>
      <c r="BB48" s="897"/>
      <c r="BC48" s="897"/>
      <c r="BD48" s="897"/>
      <c r="BE48" s="897"/>
      <c r="BF48" s="897"/>
      <c r="BG48" s="897"/>
      <c r="BH48" s="897"/>
      <c r="BI48" s="897"/>
      <c r="BJ48" s="897"/>
      <c r="BK48" s="897"/>
      <c r="BL48" s="897"/>
      <c r="BM48" s="897"/>
      <c r="BN48" s="897"/>
      <c r="BO48" s="897"/>
      <c r="BP48" s="897"/>
      <c r="BQ48" s="897"/>
      <c r="BR48" s="897"/>
      <c r="BS48" s="897"/>
      <c r="BT48" s="897"/>
      <c r="BU48" s="897"/>
      <c r="BV48" s="897"/>
      <c r="BW48" s="577"/>
    </row>
    <row r="49" spans="2:75" ht="14.25" customHeight="1">
      <c r="B49" s="574"/>
      <c r="C49" s="897"/>
      <c r="D49" s="897"/>
      <c r="E49" s="897"/>
      <c r="F49" s="897"/>
      <c r="G49" s="897"/>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7"/>
      <c r="AY49" s="897"/>
      <c r="AZ49" s="897"/>
      <c r="BA49" s="897"/>
      <c r="BB49" s="897"/>
      <c r="BC49" s="897"/>
      <c r="BD49" s="897"/>
      <c r="BE49" s="897"/>
      <c r="BF49" s="897"/>
      <c r="BG49" s="897"/>
      <c r="BH49" s="897"/>
      <c r="BI49" s="897"/>
      <c r="BJ49" s="897"/>
      <c r="BK49" s="897"/>
      <c r="BL49" s="897"/>
      <c r="BM49" s="897"/>
      <c r="BN49" s="897"/>
      <c r="BO49" s="897"/>
      <c r="BP49" s="897"/>
      <c r="BQ49" s="897"/>
      <c r="BR49" s="897"/>
      <c r="BS49" s="897"/>
      <c r="BT49" s="897"/>
      <c r="BU49" s="897"/>
      <c r="BV49" s="897"/>
      <c r="BW49" s="577"/>
    </row>
    <row r="50" spans="2:75" ht="13.5" customHeight="1">
      <c r="B50" s="574"/>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7"/>
      <c r="AY50" s="897"/>
      <c r="AZ50" s="897"/>
      <c r="BA50" s="897"/>
      <c r="BB50" s="897"/>
      <c r="BC50" s="897"/>
      <c r="BD50" s="897"/>
      <c r="BE50" s="897"/>
      <c r="BF50" s="897"/>
      <c r="BG50" s="897"/>
      <c r="BH50" s="897"/>
      <c r="BI50" s="897"/>
      <c r="BJ50" s="897"/>
      <c r="BK50" s="897"/>
      <c r="BL50" s="897"/>
      <c r="BM50" s="897"/>
      <c r="BN50" s="897"/>
      <c r="BO50" s="897"/>
      <c r="BP50" s="897"/>
      <c r="BQ50" s="897"/>
      <c r="BR50" s="897"/>
      <c r="BS50" s="897"/>
      <c r="BT50" s="897"/>
      <c r="BU50" s="897"/>
      <c r="BV50" s="897"/>
      <c r="BW50" s="577"/>
    </row>
    <row r="51" spans="2:75" ht="14.25" customHeight="1">
      <c r="B51" s="574"/>
      <c r="C51" s="897"/>
      <c r="D51" s="897"/>
      <c r="E51" s="897"/>
      <c r="F51" s="897"/>
      <c r="G51" s="897"/>
      <c r="H51" s="897"/>
      <c r="I51" s="897"/>
      <c r="J51" s="897"/>
      <c r="K51" s="897"/>
      <c r="L51" s="897"/>
      <c r="M51" s="897"/>
      <c r="N51" s="897"/>
      <c r="O51" s="897"/>
      <c r="P51" s="897"/>
      <c r="Q51" s="897"/>
      <c r="R51" s="897"/>
      <c r="S51" s="897"/>
      <c r="T51" s="897"/>
      <c r="U51" s="897"/>
      <c r="V51" s="897"/>
      <c r="W51" s="897"/>
      <c r="X51" s="897"/>
      <c r="Y51" s="897"/>
      <c r="Z51" s="897"/>
      <c r="AA51" s="897"/>
      <c r="AB51" s="897"/>
      <c r="AC51" s="897"/>
      <c r="AD51" s="897"/>
      <c r="AE51" s="897"/>
      <c r="AF51" s="897"/>
      <c r="AG51" s="897"/>
      <c r="AH51" s="897"/>
      <c r="AI51" s="897"/>
      <c r="AJ51" s="897"/>
      <c r="AK51" s="897"/>
      <c r="AL51" s="897"/>
      <c r="AM51" s="897"/>
      <c r="AN51" s="897"/>
      <c r="AO51" s="897"/>
      <c r="AP51" s="897"/>
      <c r="AQ51" s="897"/>
      <c r="AR51" s="897"/>
      <c r="AS51" s="897"/>
      <c r="AT51" s="897"/>
      <c r="AU51" s="897"/>
      <c r="AV51" s="897"/>
      <c r="AW51" s="897"/>
      <c r="AX51" s="897"/>
      <c r="AY51" s="897"/>
      <c r="AZ51" s="897"/>
      <c r="BA51" s="897"/>
      <c r="BB51" s="897"/>
      <c r="BC51" s="897"/>
      <c r="BD51" s="897"/>
      <c r="BE51" s="897"/>
      <c r="BF51" s="897"/>
      <c r="BG51" s="897"/>
      <c r="BH51" s="897"/>
      <c r="BI51" s="897"/>
      <c r="BJ51" s="897"/>
      <c r="BK51" s="897"/>
      <c r="BL51" s="897"/>
      <c r="BM51" s="897"/>
      <c r="BN51" s="897"/>
      <c r="BO51" s="897"/>
      <c r="BP51" s="897"/>
      <c r="BQ51" s="897"/>
      <c r="BR51" s="897"/>
      <c r="BS51" s="897"/>
      <c r="BT51" s="897"/>
      <c r="BU51" s="897"/>
      <c r="BV51" s="897"/>
      <c r="BW51" s="577"/>
    </row>
    <row r="52" spans="2:75" ht="15" customHeight="1">
      <c r="B52" s="574"/>
      <c r="C52" s="897"/>
      <c r="D52" s="897"/>
      <c r="E52" s="897"/>
      <c r="F52" s="897"/>
      <c r="G52" s="897"/>
      <c r="H52" s="897"/>
      <c r="I52" s="897"/>
      <c r="J52" s="897"/>
      <c r="K52" s="897"/>
      <c r="L52" s="897"/>
      <c r="M52" s="897"/>
      <c r="N52" s="897"/>
      <c r="O52" s="897"/>
      <c r="P52" s="897"/>
      <c r="Q52" s="897"/>
      <c r="R52" s="897"/>
      <c r="S52" s="897"/>
      <c r="T52" s="897"/>
      <c r="U52" s="897"/>
      <c r="V52" s="897"/>
      <c r="W52" s="897"/>
      <c r="X52" s="897"/>
      <c r="Y52" s="897"/>
      <c r="Z52" s="897"/>
      <c r="AA52" s="897"/>
      <c r="AB52" s="897"/>
      <c r="AC52" s="897"/>
      <c r="AD52" s="897"/>
      <c r="AE52" s="897"/>
      <c r="AF52" s="897"/>
      <c r="AG52" s="897"/>
      <c r="AH52" s="897"/>
      <c r="AI52" s="897"/>
      <c r="AJ52" s="897"/>
      <c r="AK52" s="897"/>
      <c r="AL52" s="897"/>
      <c r="AM52" s="897"/>
      <c r="AN52" s="897"/>
      <c r="AO52" s="897"/>
      <c r="AP52" s="897"/>
      <c r="AQ52" s="897"/>
      <c r="AR52" s="897"/>
      <c r="AS52" s="897"/>
      <c r="AT52" s="897"/>
      <c r="AU52" s="897"/>
      <c r="AV52" s="897"/>
      <c r="AW52" s="897"/>
      <c r="AX52" s="897"/>
      <c r="AY52" s="897"/>
      <c r="AZ52" s="897"/>
      <c r="BA52" s="897"/>
      <c r="BB52" s="897"/>
      <c r="BC52" s="897"/>
      <c r="BD52" s="897"/>
      <c r="BE52" s="897"/>
      <c r="BF52" s="897"/>
      <c r="BG52" s="897"/>
      <c r="BH52" s="897"/>
      <c r="BI52" s="897"/>
      <c r="BJ52" s="897"/>
      <c r="BK52" s="897"/>
      <c r="BL52" s="897"/>
      <c r="BM52" s="897"/>
      <c r="BN52" s="897"/>
      <c r="BO52" s="897"/>
      <c r="BP52" s="897"/>
      <c r="BQ52" s="897"/>
      <c r="BR52" s="897"/>
      <c r="BS52" s="897"/>
      <c r="BT52" s="897"/>
      <c r="BU52" s="897"/>
      <c r="BV52" s="897"/>
      <c r="BW52" s="577"/>
    </row>
    <row r="53" spans="2:75" ht="14.25" customHeight="1">
      <c r="B53" s="574"/>
      <c r="C53" s="897"/>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897"/>
      <c r="AB53" s="897"/>
      <c r="AC53" s="897"/>
      <c r="AD53" s="897"/>
      <c r="AE53" s="897"/>
      <c r="AF53" s="897"/>
      <c r="AG53" s="897"/>
      <c r="AH53" s="897"/>
      <c r="AI53" s="897"/>
      <c r="AJ53" s="897"/>
      <c r="AK53" s="897"/>
      <c r="AL53" s="897"/>
      <c r="AM53" s="897"/>
      <c r="AN53" s="897"/>
      <c r="AO53" s="897"/>
      <c r="AP53" s="897"/>
      <c r="AQ53" s="897"/>
      <c r="AR53" s="897"/>
      <c r="AS53" s="897"/>
      <c r="AT53" s="897"/>
      <c r="AU53" s="897"/>
      <c r="AV53" s="897"/>
      <c r="AW53" s="897"/>
      <c r="AX53" s="897"/>
      <c r="AY53" s="897"/>
      <c r="AZ53" s="897"/>
      <c r="BA53" s="897"/>
      <c r="BB53" s="897"/>
      <c r="BC53" s="897"/>
      <c r="BD53" s="897"/>
      <c r="BE53" s="897"/>
      <c r="BF53" s="897"/>
      <c r="BG53" s="897"/>
      <c r="BH53" s="897"/>
      <c r="BI53" s="897"/>
      <c r="BJ53" s="897"/>
      <c r="BK53" s="897"/>
      <c r="BL53" s="897"/>
      <c r="BM53" s="897"/>
      <c r="BN53" s="897"/>
      <c r="BO53" s="897"/>
      <c r="BP53" s="897"/>
      <c r="BQ53" s="897"/>
      <c r="BR53" s="897"/>
      <c r="BS53" s="897"/>
      <c r="BT53" s="897"/>
      <c r="BU53" s="897"/>
      <c r="BV53" s="897"/>
      <c r="BW53" s="577"/>
    </row>
    <row r="54" spans="2:75" ht="13.5" customHeight="1">
      <c r="B54" s="574"/>
      <c r="C54" s="897"/>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897"/>
      <c r="AL54" s="897"/>
      <c r="AM54" s="897"/>
      <c r="AN54" s="897"/>
      <c r="AO54" s="897"/>
      <c r="AP54" s="897"/>
      <c r="AQ54" s="897"/>
      <c r="AR54" s="897"/>
      <c r="AS54" s="897"/>
      <c r="AT54" s="897"/>
      <c r="AU54" s="897"/>
      <c r="AV54" s="897"/>
      <c r="AW54" s="897"/>
      <c r="AX54" s="897"/>
      <c r="AY54" s="897"/>
      <c r="AZ54" s="897"/>
      <c r="BA54" s="897"/>
      <c r="BB54" s="897"/>
      <c r="BC54" s="897"/>
      <c r="BD54" s="897"/>
      <c r="BE54" s="897"/>
      <c r="BF54" s="897"/>
      <c r="BG54" s="897"/>
      <c r="BH54" s="897"/>
      <c r="BI54" s="897"/>
      <c r="BJ54" s="897"/>
      <c r="BK54" s="897"/>
      <c r="BL54" s="897"/>
      <c r="BM54" s="897"/>
      <c r="BN54" s="897"/>
      <c r="BO54" s="897"/>
      <c r="BP54" s="897"/>
      <c r="BQ54" s="897"/>
      <c r="BR54" s="897"/>
      <c r="BS54" s="897"/>
      <c r="BT54" s="897"/>
      <c r="BU54" s="897"/>
      <c r="BV54" s="897"/>
      <c r="BW54" s="577"/>
    </row>
    <row r="55" spans="2:75" ht="14.25" customHeight="1">
      <c r="B55" s="574"/>
      <c r="C55" s="897"/>
      <c r="D55" s="897"/>
      <c r="E55" s="897"/>
      <c r="F55" s="897"/>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7"/>
      <c r="AL55" s="897"/>
      <c r="AM55" s="897"/>
      <c r="AN55" s="897"/>
      <c r="AO55" s="897"/>
      <c r="AP55" s="897"/>
      <c r="AQ55" s="897"/>
      <c r="AR55" s="897"/>
      <c r="AS55" s="897"/>
      <c r="AT55" s="897"/>
      <c r="AU55" s="897"/>
      <c r="AV55" s="897"/>
      <c r="AW55" s="897"/>
      <c r="AX55" s="897"/>
      <c r="AY55" s="897"/>
      <c r="AZ55" s="897"/>
      <c r="BA55" s="897"/>
      <c r="BB55" s="897"/>
      <c r="BC55" s="897"/>
      <c r="BD55" s="897"/>
      <c r="BE55" s="897"/>
      <c r="BF55" s="897"/>
      <c r="BG55" s="897"/>
      <c r="BH55" s="897"/>
      <c r="BI55" s="897"/>
      <c r="BJ55" s="897"/>
      <c r="BK55" s="897"/>
      <c r="BL55" s="897"/>
      <c r="BM55" s="897"/>
      <c r="BN55" s="897"/>
      <c r="BO55" s="897"/>
      <c r="BP55" s="897"/>
      <c r="BQ55" s="897"/>
      <c r="BR55" s="897"/>
      <c r="BS55" s="897"/>
      <c r="BT55" s="897"/>
      <c r="BU55" s="897"/>
      <c r="BV55" s="897"/>
      <c r="BW55" s="577"/>
    </row>
    <row r="56" spans="2:75" ht="15" customHeight="1">
      <c r="B56" s="574"/>
      <c r="C56" s="897"/>
      <c r="D56" s="897"/>
      <c r="E56" s="897"/>
      <c r="F56" s="897"/>
      <c r="G56" s="897"/>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7"/>
      <c r="AY56" s="897"/>
      <c r="AZ56" s="897"/>
      <c r="BA56" s="897"/>
      <c r="BB56" s="897"/>
      <c r="BC56" s="897"/>
      <c r="BD56" s="897"/>
      <c r="BE56" s="897"/>
      <c r="BF56" s="897"/>
      <c r="BG56" s="897"/>
      <c r="BH56" s="897"/>
      <c r="BI56" s="897"/>
      <c r="BJ56" s="897"/>
      <c r="BK56" s="897"/>
      <c r="BL56" s="897"/>
      <c r="BM56" s="897"/>
      <c r="BN56" s="897"/>
      <c r="BO56" s="897"/>
      <c r="BP56" s="897"/>
      <c r="BQ56" s="897"/>
      <c r="BR56" s="897"/>
      <c r="BS56" s="897"/>
      <c r="BT56" s="897"/>
      <c r="BU56" s="897"/>
      <c r="BV56" s="897"/>
      <c r="BW56" s="577"/>
    </row>
    <row r="57" spans="2:75" ht="14.25" customHeight="1">
      <c r="B57" s="574"/>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7"/>
      <c r="AY57" s="897"/>
      <c r="AZ57" s="897"/>
      <c r="BA57" s="897"/>
      <c r="BB57" s="897"/>
      <c r="BC57" s="897"/>
      <c r="BD57" s="897"/>
      <c r="BE57" s="897"/>
      <c r="BF57" s="897"/>
      <c r="BG57" s="897"/>
      <c r="BH57" s="897"/>
      <c r="BI57" s="897"/>
      <c r="BJ57" s="897"/>
      <c r="BK57" s="897"/>
      <c r="BL57" s="897"/>
      <c r="BM57" s="897"/>
      <c r="BN57" s="897"/>
      <c r="BO57" s="897"/>
      <c r="BP57" s="897"/>
      <c r="BQ57" s="897"/>
      <c r="BR57" s="897"/>
      <c r="BS57" s="897"/>
      <c r="BT57" s="897"/>
      <c r="BU57" s="897"/>
      <c r="BV57" s="897"/>
      <c r="BW57" s="577"/>
    </row>
    <row r="58" spans="2:75" ht="13.5" customHeight="1">
      <c r="B58" s="574"/>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c r="AF58" s="897"/>
      <c r="AG58" s="897"/>
      <c r="AH58" s="897"/>
      <c r="AI58" s="897"/>
      <c r="AJ58" s="897"/>
      <c r="AK58" s="897"/>
      <c r="AL58" s="897"/>
      <c r="AM58" s="897"/>
      <c r="AN58" s="897"/>
      <c r="AO58" s="897"/>
      <c r="AP58" s="897"/>
      <c r="AQ58" s="897"/>
      <c r="AR58" s="897"/>
      <c r="AS58" s="897"/>
      <c r="AT58" s="897"/>
      <c r="AU58" s="897"/>
      <c r="AV58" s="897"/>
      <c r="AW58" s="897"/>
      <c r="AX58" s="897"/>
      <c r="AY58" s="897"/>
      <c r="AZ58" s="897"/>
      <c r="BA58" s="897"/>
      <c r="BB58" s="897"/>
      <c r="BC58" s="897"/>
      <c r="BD58" s="897"/>
      <c r="BE58" s="897"/>
      <c r="BF58" s="897"/>
      <c r="BG58" s="897"/>
      <c r="BH58" s="897"/>
      <c r="BI58" s="897"/>
      <c r="BJ58" s="897"/>
      <c r="BK58" s="897"/>
      <c r="BL58" s="897"/>
      <c r="BM58" s="897"/>
      <c r="BN58" s="897"/>
      <c r="BO58" s="897"/>
      <c r="BP58" s="897"/>
      <c r="BQ58" s="897"/>
      <c r="BR58" s="897"/>
      <c r="BS58" s="897"/>
      <c r="BT58" s="897"/>
      <c r="BU58" s="897"/>
      <c r="BV58" s="897"/>
      <c r="BW58" s="577"/>
    </row>
    <row r="59" spans="2:75" ht="14.25" customHeight="1">
      <c r="B59" s="574"/>
      <c r="C59" s="897"/>
      <c r="D59" s="897"/>
      <c r="E59" s="897"/>
      <c r="F59" s="897"/>
      <c r="G59" s="897"/>
      <c r="H59" s="897"/>
      <c r="I59" s="897"/>
      <c r="J59" s="897"/>
      <c r="K59" s="897"/>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c r="AN59" s="897"/>
      <c r="AO59" s="897"/>
      <c r="AP59" s="897"/>
      <c r="AQ59" s="897"/>
      <c r="AR59" s="897"/>
      <c r="AS59" s="897"/>
      <c r="AT59" s="897"/>
      <c r="AU59" s="897"/>
      <c r="AV59" s="897"/>
      <c r="AW59" s="897"/>
      <c r="AX59" s="897"/>
      <c r="AY59" s="897"/>
      <c r="AZ59" s="897"/>
      <c r="BA59" s="897"/>
      <c r="BB59" s="897"/>
      <c r="BC59" s="897"/>
      <c r="BD59" s="897"/>
      <c r="BE59" s="897"/>
      <c r="BF59" s="897"/>
      <c r="BG59" s="897"/>
      <c r="BH59" s="897"/>
      <c r="BI59" s="897"/>
      <c r="BJ59" s="897"/>
      <c r="BK59" s="897"/>
      <c r="BL59" s="897"/>
      <c r="BM59" s="897"/>
      <c r="BN59" s="897"/>
      <c r="BO59" s="897"/>
      <c r="BP59" s="897"/>
      <c r="BQ59" s="897"/>
      <c r="BR59" s="897"/>
      <c r="BS59" s="897"/>
      <c r="BT59" s="897"/>
      <c r="BU59" s="897"/>
      <c r="BV59" s="897"/>
      <c r="BW59" s="577"/>
    </row>
    <row r="60" spans="2:75">
      <c r="B60" s="578"/>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9"/>
      <c r="AL60" s="579"/>
      <c r="AM60" s="579"/>
      <c r="AN60" s="579"/>
      <c r="AO60" s="579"/>
      <c r="AP60" s="579"/>
      <c r="AQ60" s="579"/>
      <c r="AR60" s="579"/>
      <c r="AS60" s="579"/>
      <c r="AT60" s="579"/>
      <c r="AU60" s="579"/>
      <c r="AV60" s="579"/>
      <c r="AW60" s="579"/>
      <c r="AX60" s="579"/>
      <c r="AY60" s="579"/>
      <c r="AZ60" s="579"/>
      <c r="BA60" s="579"/>
      <c r="BB60" s="579"/>
      <c r="BC60" s="579"/>
      <c r="BD60" s="579"/>
      <c r="BE60" s="579"/>
      <c r="BF60" s="579"/>
      <c r="BG60" s="579"/>
      <c r="BH60" s="579"/>
      <c r="BI60" s="579"/>
      <c r="BJ60" s="579"/>
      <c r="BK60" s="579"/>
      <c r="BL60" s="579"/>
      <c r="BM60" s="579"/>
      <c r="BN60" s="579"/>
      <c r="BO60" s="579"/>
      <c r="BP60" s="579"/>
      <c r="BQ60" s="579"/>
      <c r="BR60" s="579"/>
      <c r="BS60" s="579"/>
      <c r="BT60" s="579"/>
      <c r="BU60" s="579"/>
      <c r="BV60" s="579"/>
      <c r="BW60" s="580"/>
    </row>
  </sheetData>
  <sheetProtection formatCells="0" formatColumns="0" formatRows="0" insertColumns="0" insertRows="0" deleteColumns="0" deleteRows="0"/>
  <mergeCells count="5">
    <mergeCell ref="BS2:BW3"/>
    <mergeCell ref="B4:F4"/>
    <mergeCell ref="G4:AE4"/>
    <mergeCell ref="AF4:AJ4"/>
    <mergeCell ref="AK4:BW4"/>
  </mergeCells>
  <phoneticPr fontId="13"/>
  <conditionalFormatting sqref="G4:AE4 AK4:BW4">
    <cfRule type="notContainsBlanks" dxfId="16" priority="1">
      <formula>LEN(TRIM(G4))&gt;0</formula>
    </cfRule>
  </conditionalFormatting>
  <printOptions horizontalCentered="1" verticalCentered="1"/>
  <pageMargins left="0.59055118110236227" right="0.59055118110236227" top="0.59055118110236227" bottom="0.59055118110236227" header="0.31496062992125984" footer="0.31496062992125984"/>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L51"/>
  <sheetViews>
    <sheetView showGridLines="0" view="pageBreakPreview" zoomScale="85" zoomScaleNormal="100" zoomScaleSheetLayoutView="85" workbookViewId="0">
      <selection activeCell="P16" sqref="P16:R16"/>
    </sheetView>
  </sheetViews>
  <sheetFormatPr defaultColWidth="3.125" defaultRowHeight="21" customHeight="1"/>
  <cols>
    <col min="1" max="1" width="2.5" style="1" customWidth="1"/>
    <col min="2" max="3" width="3" style="1" customWidth="1"/>
    <col min="4" max="4" width="3.25" style="1" customWidth="1"/>
    <col min="5" max="5" width="1.875" style="1" customWidth="1"/>
    <col min="6" max="6" width="3.375" style="1" customWidth="1"/>
    <col min="7" max="7" width="4" style="1" customWidth="1"/>
    <col min="8" max="8" width="2.375" style="1" customWidth="1"/>
    <col min="9" max="23" width="5.125" style="1" customWidth="1"/>
    <col min="24" max="24" width="5.125" style="483" customWidth="1"/>
    <col min="25" max="28" width="5.125" style="38" customWidth="1"/>
    <col min="29" max="29" width="3.125" style="38"/>
    <col min="30" max="30" width="5.5" style="31" customWidth="1"/>
    <col min="31" max="16384" width="3.125" style="1"/>
  </cols>
  <sheetData>
    <row r="1" spans="1:38" ht="15" customHeight="1">
      <c r="B1" s="623" t="s">
        <v>1851</v>
      </c>
    </row>
    <row r="2" spans="1:38" ht="15" customHeight="1">
      <c r="B2" s="623" t="s">
        <v>1852</v>
      </c>
    </row>
    <row r="3" spans="1:38" ht="7.5" customHeight="1">
      <c r="B3" s="623"/>
    </row>
    <row r="4" spans="1:38" ht="15" customHeight="1">
      <c r="B4" s="623" t="s">
        <v>961</v>
      </c>
    </row>
    <row r="5" spans="1:38" ht="15" customHeight="1">
      <c r="B5" s="623" t="s">
        <v>1310</v>
      </c>
    </row>
    <row r="6" spans="1:38" ht="15" customHeight="1"/>
    <row r="7" spans="1:38" s="479" customFormat="1" ht="20.100000000000001" customHeight="1">
      <c r="A7" s="13"/>
      <c r="B7" s="267" t="s">
        <v>1279</v>
      </c>
      <c r="D7" s="12"/>
      <c r="E7" s="12"/>
      <c r="F7" s="12"/>
      <c r="G7" s="12"/>
      <c r="H7" s="12"/>
      <c r="I7" s="12"/>
      <c r="J7" s="6"/>
      <c r="K7" s="6"/>
      <c r="L7" s="12"/>
      <c r="M7" s="12"/>
      <c r="N7" s="17"/>
      <c r="O7" s="12"/>
      <c r="P7" s="12"/>
      <c r="Q7" s="12"/>
      <c r="R7" s="12"/>
      <c r="S7" s="12"/>
      <c r="T7" s="12"/>
      <c r="U7" s="12"/>
      <c r="V7" s="12"/>
      <c r="W7" s="12"/>
      <c r="X7" s="12"/>
      <c r="Y7" s="36"/>
      <c r="Z7" s="36"/>
      <c r="AA7" s="36"/>
      <c r="AB7" s="37"/>
      <c r="AC7" s="37"/>
      <c r="AD7" s="33"/>
    </row>
    <row r="8" spans="1:38" s="479" customFormat="1" ht="26.25" customHeight="1">
      <c r="A8" s="13"/>
      <c r="B8" s="2"/>
      <c r="C8" s="2"/>
      <c r="D8" s="2"/>
      <c r="E8" s="5"/>
      <c r="F8" s="5"/>
      <c r="G8" s="6"/>
      <c r="H8" s="6"/>
      <c r="I8" s="6"/>
      <c r="J8" s="7"/>
      <c r="K8" s="8"/>
      <c r="L8" s="8"/>
      <c r="M8" s="219"/>
      <c r="N8" s="219"/>
      <c r="O8" s="220"/>
      <c r="P8" s="220"/>
      <c r="Q8" s="220"/>
      <c r="R8" s="220"/>
      <c r="S8" s="220"/>
      <c r="T8" s="2"/>
      <c r="U8" s="2"/>
      <c r="V8" s="2"/>
      <c r="W8" s="2"/>
      <c r="X8" s="2"/>
      <c r="Y8" s="37"/>
      <c r="Z8" s="37"/>
      <c r="AA8" s="37"/>
      <c r="AB8" s="37"/>
      <c r="AC8" s="37"/>
      <c r="AD8" s="33"/>
    </row>
    <row r="9" spans="1:38" s="479" customFormat="1" ht="21" customHeight="1">
      <c r="A9" s="2"/>
      <c r="B9" s="2"/>
      <c r="C9" s="3"/>
      <c r="D9" s="227" t="s">
        <v>558</v>
      </c>
      <c r="E9" s="20"/>
      <c r="F9" s="20"/>
      <c r="G9" s="20"/>
      <c r="H9" s="20"/>
      <c r="I9" s="20"/>
      <c r="J9" s="20"/>
      <c r="K9" s="20"/>
      <c r="L9" s="20"/>
      <c r="M9" s="21"/>
      <c r="N9" s="20"/>
      <c r="O9" s="20"/>
      <c r="P9" s="20"/>
      <c r="Q9" s="20"/>
      <c r="R9" s="11"/>
      <c r="S9" s="11"/>
      <c r="T9" s="11"/>
      <c r="U9" s="11"/>
      <c r="V9" s="11"/>
      <c r="W9" s="11"/>
      <c r="X9" s="11"/>
      <c r="AB9" s="1143" t="s">
        <v>1611</v>
      </c>
      <c r="AC9" s="37"/>
      <c r="AD9" s="32"/>
    </row>
    <row r="10" spans="1:38" s="479" customFormat="1" ht="41.25" customHeight="1">
      <c r="A10" s="2"/>
      <c r="B10" s="2"/>
      <c r="C10" s="2"/>
      <c r="D10" s="2631"/>
      <c r="E10" s="2621"/>
      <c r="F10" s="2621"/>
      <c r="G10" s="2621"/>
      <c r="H10" s="2621"/>
      <c r="I10" s="2605" t="s">
        <v>32</v>
      </c>
      <c r="J10" s="2599"/>
      <c r="K10" s="2599"/>
      <c r="L10" s="2599"/>
      <c r="M10" s="2599"/>
      <c r="N10" s="2605" t="s">
        <v>33</v>
      </c>
      <c r="O10" s="2599"/>
      <c r="P10" s="2599"/>
      <c r="Q10" s="2599"/>
      <c r="R10" s="2599"/>
      <c r="S10" s="2605" t="s">
        <v>34</v>
      </c>
      <c r="T10" s="2599"/>
      <c r="U10" s="2599"/>
      <c r="V10" s="2599"/>
      <c r="W10" s="2599"/>
      <c r="X10" s="2605" t="s">
        <v>554</v>
      </c>
      <c r="Y10" s="2599"/>
      <c r="Z10" s="2599"/>
      <c r="AA10" s="2599"/>
      <c r="AB10" s="2599"/>
      <c r="AC10" s="38"/>
      <c r="AD10" s="31"/>
    </row>
    <row r="11" spans="1:38" s="479" customFormat="1" ht="41.25" customHeight="1">
      <c r="A11" s="2"/>
      <c r="B11" s="2"/>
      <c r="C11" s="2"/>
      <c r="D11" s="2599" t="s">
        <v>67</v>
      </c>
      <c r="E11" s="2599"/>
      <c r="F11" s="2599"/>
      <c r="G11" s="2599"/>
      <c r="H11" s="2599"/>
      <c r="I11" s="2635">
        <f>'（全体）'!H14</f>
        <v>0</v>
      </c>
      <c r="J11" s="2636"/>
      <c r="K11" s="2636"/>
      <c r="L11" s="2636"/>
      <c r="M11" s="2637"/>
      <c r="N11" s="2635">
        <f>'（全体）'!J14</f>
        <v>0</v>
      </c>
      <c r="O11" s="2636"/>
      <c r="P11" s="2636"/>
      <c r="Q11" s="2636"/>
      <c r="R11" s="2637"/>
      <c r="S11" s="2635">
        <f>'（全体）'!L14</f>
        <v>0</v>
      </c>
      <c r="T11" s="2636"/>
      <c r="U11" s="2636"/>
      <c r="V11" s="2636"/>
      <c r="W11" s="2637"/>
      <c r="X11" s="2609">
        <f>X23+X33+X40</f>
        <v>0</v>
      </c>
      <c r="Y11" s="2609"/>
      <c r="Z11" s="2609"/>
      <c r="AA11" s="2609"/>
      <c r="AB11" s="2609"/>
      <c r="AC11" s="38"/>
      <c r="AD11" s="31"/>
      <c r="AJ11" s="765" t="str">
        <f>IF('（全体）'!H14=('４．概略予算書（まとめ）'!I23+'４．概略予算書（まとめ）'!I33+'４．概略予算書（まとめ）'!I40),"○","×")</f>
        <v>○</v>
      </c>
      <c r="AK11" s="765" t="str">
        <f>IF('（全体）'!J14=('４．概略予算書（まとめ）'!N23+'４．概略予算書（まとめ）'!N33+'４．概略予算書（まとめ）'!N40),"○","×")</f>
        <v>○</v>
      </c>
      <c r="AL11" s="765" t="str">
        <f>IF('（全体）'!L14=('４．概略予算書（まとめ）'!S23+'４．概略予算書（まとめ）'!S33+'４．概略予算書（まとめ）'!S40),"○","×")</f>
        <v>○</v>
      </c>
    </row>
    <row r="12" spans="1:38" s="479" customFormat="1" ht="41.25" customHeight="1">
      <c r="A12" s="2"/>
      <c r="B12" s="2"/>
      <c r="C12" s="18"/>
      <c r="D12" s="2599" t="s">
        <v>86</v>
      </c>
      <c r="E12" s="2599"/>
      <c r="F12" s="2599"/>
      <c r="G12" s="2599"/>
      <c r="H12" s="2599"/>
      <c r="I12" s="2638">
        <f>'（全体）'!H29</f>
        <v>0</v>
      </c>
      <c r="J12" s="2638"/>
      <c r="K12" s="2638"/>
      <c r="L12" s="2638"/>
      <c r="M12" s="2638"/>
      <c r="N12" s="2635">
        <f>'（全体）'!J29</f>
        <v>0</v>
      </c>
      <c r="O12" s="2636"/>
      <c r="P12" s="2636"/>
      <c r="Q12" s="2636"/>
      <c r="R12" s="2637"/>
      <c r="S12" s="2635">
        <f>'（全体）'!L29</f>
        <v>0</v>
      </c>
      <c r="T12" s="2636"/>
      <c r="U12" s="2636"/>
      <c r="V12" s="2636"/>
      <c r="W12" s="2637"/>
      <c r="X12" s="2613">
        <f>X24+X34+X41</f>
        <v>0</v>
      </c>
      <c r="Y12" s="2614"/>
      <c r="Z12" s="2614"/>
      <c r="AA12" s="2614"/>
      <c r="AB12" s="2615"/>
      <c r="AC12" s="232"/>
      <c r="AD12" s="233"/>
      <c r="AJ12" s="765" t="str">
        <f>IF('（全体）'!H29=('４．概略予算書（まとめ）'!I24+'４．概略予算書（まとめ）'!I34+'４．概略予算書（まとめ）'!I41),"○","×")</f>
        <v>○</v>
      </c>
      <c r="AK12" s="765" t="str">
        <f>IF('（全体）'!J29=('４．概略予算書（まとめ）'!N24+'４．概略予算書（まとめ）'!N34+'４．概略予算書（まとめ）'!N41),"○","×")</f>
        <v>○</v>
      </c>
      <c r="AL12" s="765" t="str">
        <f>IF('（全体）'!L29=('４．概略予算書（まとめ）'!S24+'４．概略予算書（まとめ）'!S34+'４．概略予算書（まとめ）'!S41),"○","×")</f>
        <v>○</v>
      </c>
    </row>
    <row r="13" spans="1:38" s="479" customFormat="1" ht="41.25" customHeight="1" thickBot="1">
      <c r="A13" s="2"/>
      <c r="B13" s="2"/>
      <c r="C13" s="18"/>
      <c r="D13" s="2599" t="s">
        <v>87</v>
      </c>
      <c r="E13" s="2599"/>
      <c r="F13" s="2599"/>
      <c r="G13" s="2599"/>
      <c r="H13" s="2599"/>
      <c r="I13" s="2639">
        <f>'（全体）'!H44</f>
        <v>0</v>
      </c>
      <c r="J13" s="2640"/>
      <c r="K13" s="2640"/>
      <c r="L13" s="2640"/>
      <c r="M13" s="2641"/>
      <c r="N13" s="2639">
        <f>'（全体）'!J44</f>
        <v>0</v>
      </c>
      <c r="O13" s="2640"/>
      <c r="P13" s="2640"/>
      <c r="Q13" s="2640"/>
      <c r="R13" s="2641"/>
      <c r="S13" s="2639">
        <f>'（全体）'!L44</f>
        <v>0</v>
      </c>
      <c r="T13" s="2640"/>
      <c r="U13" s="2640"/>
      <c r="V13" s="2640"/>
      <c r="W13" s="2641"/>
      <c r="X13" s="2606">
        <f>X25+X35+X42</f>
        <v>0</v>
      </c>
      <c r="Y13" s="2607"/>
      <c r="Z13" s="2607"/>
      <c r="AA13" s="2607"/>
      <c r="AB13" s="2608"/>
      <c r="AC13" s="38"/>
      <c r="AD13" s="31"/>
      <c r="AJ13" s="765" t="str">
        <f>IF('（全体）'!H44=('４．概略予算書（まとめ）'!I25+'４．概略予算書（まとめ）'!I35+'４．概略予算書（まとめ）'!I42),"○","×")</f>
        <v>○</v>
      </c>
      <c r="AK13" s="765" t="str">
        <f>IF('（全体）'!J44=('４．概略予算書（まとめ）'!N25+'４．概略予算書（まとめ）'!N35+'４．概略予算書（まとめ）'!N42),"○","×")</f>
        <v>○</v>
      </c>
      <c r="AL13" s="765" t="str">
        <f>IF('（全体）'!L44=('４．概略予算書（まとめ）'!S25+'４．概略予算書（まとめ）'!S35+'４．概略予算書（まとめ）'!S42),"○","×")</f>
        <v>○</v>
      </c>
    </row>
    <row r="14" spans="1:38" s="479" customFormat="1" ht="41.25" customHeight="1" thickTop="1">
      <c r="A14" s="2"/>
      <c r="B14" s="2"/>
      <c r="C14" s="2"/>
      <c r="D14" s="2602" t="s">
        <v>17</v>
      </c>
      <c r="E14" s="2602"/>
      <c r="F14" s="2602"/>
      <c r="G14" s="2602"/>
      <c r="H14" s="2602"/>
      <c r="I14" s="2632">
        <f>'（全体）'!H46</f>
        <v>0</v>
      </c>
      <c r="J14" s="2633"/>
      <c r="K14" s="2633"/>
      <c r="L14" s="2633"/>
      <c r="M14" s="2634"/>
      <c r="N14" s="2632">
        <f>'（全体）'!J46</f>
        <v>0</v>
      </c>
      <c r="O14" s="2633"/>
      <c r="P14" s="2633"/>
      <c r="Q14" s="2633"/>
      <c r="R14" s="2634"/>
      <c r="S14" s="2632">
        <f>'（全体）'!L46</f>
        <v>0</v>
      </c>
      <c r="T14" s="2633"/>
      <c r="U14" s="2633"/>
      <c r="V14" s="2633"/>
      <c r="W14" s="2634"/>
      <c r="X14" s="2604">
        <f>ROUNDDOWN(X11+X12+X13,0)</f>
        <v>0</v>
      </c>
      <c r="Y14" s="2604"/>
      <c r="Z14" s="2604"/>
      <c r="AA14" s="2604"/>
      <c r="AB14" s="2604"/>
      <c r="AC14" s="38"/>
      <c r="AD14" s="31"/>
      <c r="AJ14" s="765" t="str">
        <f>IF('（全体）'!H46=('４．概略予算書（まとめ）'!I26+'４．概略予算書（まとめ）'!I36+'４．概略予算書（まとめ）'!I43),"○","×")</f>
        <v>○</v>
      </c>
      <c r="AK14" s="765" t="str">
        <f>IF('（全体）'!J46=('４．概略予算書（まとめ）'!N26+'４．概略予算書（まとめ）'!N36+'４．概略予算書（まとめ）'!N43),"○","×")</f>
        <v>○</v>
      </c>
      <c r="AL14" s="765" t="str">
        <f>IF('（全体）'!L46=('４．概略予算書（まとめ）'!S26+'４．概略予算書（まとめ）'!S36+'４．概略予算書（まとめ）'!S43),"○","×")</f>
        <v>○</v>
      </c>
    </row>
    <row r="15" spans="1:38" s="31" customFormat="1" ht="11.25" customHeight="1">
      <c r="A15" s="2"/>
      <c r="B15" s="2"/>
      <c r="C15" s="18"/>
      <c r="D15" s="20"/>
      <c r="E15" s="25"/>
      <c r="F15" s="25"/>
      <c r="G15" s="25"/>
      <c r="H15" s="25"/>
      <c r="I15" s="25"/>
      <c r="J15" s="25"/>
      <c r="K15" s="25"/>
      <c r="L15" s="25"/>
      <c r="M15" s="25"/>
      <c r="N15" s="25"/>
      <c r="O15" s="25"/>
      <c r="P15" s="25"/>
      <c r="Q15" s="25"/>
      <c r="R15" s="25"/>
      <c r="S15" s="25"/>
      <c r="T15" s="25"/>
      <c r="U15" s="25"/>
      <c r="V15" s="25"/>
      <c r="W15" s="25"/>
      <c r="X15" s="23"/>
      <c r="Y15" s="268"/>
      <c r="Z15" s="268"/>
      <c r="AA15" s="268"/>
      <c r="AB15" s="217"/>
      <c r="AC15" s="268"/>
      <c r="AD15" s="34"/>
      <c r="AJ15" s="765"/>
      <c r="AK15" s="765"/>
      <c r="AL15" s="765"/>
    </row>
    <row r="16" spans="1:38" s="479" customFormat="1" ht="21" customHeight="1">
      <c r="A16" s="2"/>
      <c r="B16" s="2"/>
      <c r="C16" s="18"/>
      <c r="D16" s="308" t="s">
        <v>1612</v>
      </c>
      <c r="E16" s="309"/>
      <c r="F16" s="309"/>
      <c r="G16" s="309"/>
      <c r="H16" s="309"/>
      <c r="I16" s="309"/>
      <c r="J16" s="309"/>
      <c r="K16" s="309"/>
      <c r="L16" s="309"/>
      <c r="M16" s="309"/>
      <c r="N16" s="309"/>
      <c r="O16" s="309"/>
      <c r="P16" s="2622"/>
      <c r="Q16" s="2623"/>
      <c r="R16" s="2624"/>
      <c r="S16" s="2626" t="str">
        <f>IF(OR(P17&lt;=0.2,P17="-"),"","※")</f>
        <v/>
      </c>
      <c r="T16" s="2627"/>
      <c r="U16" s="478"/>
      <c r="V16" s="478"/>
      <c r="W16" s="478"/>
      <c r="X16" s="478"/>
      <c r="Y16" s="478"/>
      <c r="Z16" s="478"/>
      <c r="AA16" s="478"/>
      <c r="AB16" s="478"/>
      <c r="AC16" s="478"/>
      <c r="AD16" s="478"/>
      <c r="AJ16" s="765"/>
      <c r="AK16" s="765"/>
      <c r="AL16" s="765"/>
    </row>
    <row r="17" spans="1:30" s="479" customFormat="1" ht="21" customHeight="1">
      <c r="A17" s="2"/>
      <c r="B17" s="2"/>
      <c r="C17" s="18"/>
      <c r="D17" s="308" t="s">
        <v>556</v>
      </c>
      <c r="E17" s="309"/>
      <c r="F17" s="309"/>
      <c r="G17" s="309"/>
      <c r="H17" s="309"/>
      <c r="I17" s="309"/>
      <c r="J17" s="309"/>
      <c r="K17" s="309"/>
      <c r="L17" s="309"/>
      <c r="M17" s="309"/>
      <c r="N17" s="309"/>
      <c r="O17" s="309"/>
      <c r="P17" s="2625" t="str">
        <f>IF(N14=0,"-",IFERROR(P16/N14,"-"))</f>
        <v>-</v>
      </c>
      <c r="Q17" s="2625"/>
      <c r="R17" s="2625"/>
      <c r="S17" s="477"/>
      <c r="T17" s="478"/>
      <c r="U17" s="478"/>
      <c r="V17" s="478"/>
      <c r="W17" s="478"/>
      <c r="X17" s="478"/>
      <c r="Y17" s="478"/>
      <c r="Z17" s="478"/>
      <c r="AA17" s="478"/>
      <c r="AB17" s="478"/>
      <c r="AC17" s="478"/>
      <c r="AD17" s="478"/>
    </row>
    <row r="18" spans="1:30" s="479" customFormat="1" ht="21" customHeight="1">
      <c r="A18" s="2"/>
      <c r="B18" s="2"/>
      <c r="C18" s="18"/>
      <c r="D18" s="228" t="s">
        <v>557</v>
      </c>
      <c r="E18" s="248"/>
      <c r="F18" s="248"/>
      <c r="G18" s="248"/>
      <c r="H18" s="248"/>
      <c r="I18" s="248"/>
      <c r="J18" s="248"/>
      <c r="K18" s="248"/>
      <c r="L18" s="248"/>
      <c r="M18" s="248"/>
      <c r="N18" s="248"/>
      <c r="O18" s="248"/>
      <c r="P18" s="248"/>
      <c r="Q18" s="248"/>
      <c r="R18" s="248"/>
      <c r="S18" s="248"/>
      <c r="T18" s="248"/>
      <c r="U18" s="248"/>
      <c r="V18" s="248"/>
      <c r="W18" s="248"/>
      <c r="X18" s="22"/>
      <c r="Y18" s="38"/>
      <c r="Z18" s="38"/>
      <c r="AA18" s="38"/>
      <c r="AB18" s="36"/>
      <c r="AC18" s="38"/>
      <c r="AD18" s="34"/>
    </row>
    <row r="19" spans="1:30" s="479" customFormat="1" ht="21" customHeight="1">
      <c r="A19" s="2"/>
      <c r="B19" s="2"/>
      <c r="C19" s="18"/>
      <c r="D19" s="248"/>
      <c r="E19" s="248"/>
      <c r="F19" s="248"/>
      <c r="G19" s="248"/>
      <c r="H19" s="248"/>
      <c r="I19" s="248"/>
      <c r="J19" s="248"/>
      <c r="K19" s="248"/>
      <c r="L19" s="248"/>
      <c r="M19" s="248"/>
      <c r="N19" s="248"/>
      <c r="O19" s="248"/>
      <c r="P19" s="248"/>
      <c r="Q19" s="248"/>
      <c r="R19" s="248"/>
      <c r="S19" s="248"/>
      <c r="T19" s="248"/>
      <c r="U19" s="248"/>
      <c r="V19" s="248"/>
      <c r="W19" s="248"/>
      <c r="X19" s="22"/>
      <c r="Y19" s="38"/>
      <c r="Z19" s="38"/>
      <c r="AA19" s="38"/>
      <c r="AB19" s="36"/>
      <c r="AC19" s="38"/>
      <c r="AD19" s="34"/>
    </row>
    <row r="20" spans="1:30" s="479" customFormat="1" ht="21" customHeight="1">
      <c r="A20" s="2"/>
      <c r="B20" s="2"/>
      <c r="C20" s="18"/>
      <c r="D20" s="248"/>
      <c r="E20" s="248"/>
      <c r="F20" s="248"/>
      <c r="G20" s="248"/>
      <c r="H20" s="248"/>
      <c r="I20" s="248"/>
      <c r="J20" s="248"/>
      <c r="K20" s="248"/>
      <c r="L20" s="248"/>
      <c r="M20" s="248"/>
      <c r="N20" s="248"/>
      <c r="O20" s="248"/>
      <c r="P20" s="248"/>
      <c r="Q20" s="248"/>
      <c r="R20" s="248"/>
      <c r="S20" s="248"/>
      <c r="T20" s="248"/>
      <c r="U20" s="248"/>
      <c r="V20" s="248"/>
      <c r="W20" s="248"/>
      <c r="X20" s="22"/>
      <c r="Y20" s="38"/>
      <c r="Z20" s="38"/>
      <c r="AA20" s="38"/>
      <c r="AB20" s="36"/>
      <c r="AC20" s="38"/>
      <c r="AD20" s="34"/>
    </row>
    <row r="21" spans="1:30" s="479" customFormat="1" ht="21" customHeight="1">
      <c r="A21" s="2"/>
      <c r="B21" s="2"/>
      <c r="C21" s="18"/>
      <c r="D21" s="227" t="s">
        <v>559</v>
      </c>
      <c r="E21" s="248"/>
      <c r="F21" s="248"/>
      <c r="G21" s="248"/>
      <c r="H21" s="248"/>
      <c r="I21" s="480"/>
      <c r="J21" s="480"/>
      <c r="K21" s="480"/>
      <c r="L21" s="480"/>
      <c r="M21" s="480"/>
      <c r="N21" s="480"/>
      <c r="O21" s="480"/>
      <c r="P21" s="480"/>
      <c r="Q21" s="480"/>
      <c r="R21" s="480"/>
      <c r="S21" s="480"/>
      <c r="T21" s="480"/>
      <c r="U21" s="480"/>
      <c r="V21" s="480"/>
      <c r="W21" s="480"/>
      <c r="X21" s="22"/>
      <c r="Y21" s="36"/>
      <c r="Z21" s="36"/>
      <c r="AA21" s="36"/>
      <c r="AB21" s="1143" t="s">
        <v>1611</v>
      </c>
      <c r="AC21" s="38"/>
      <c r="AD21" s="31"/>
    </row>
    <row r="22" spans="1:30" s="479" customFormat="1" ht="41.25" customHeight="1">
      <c r="A22" s="2"/>
      <c r="B22" s="2"/>
      <c r="C22" s="2"/>
      <c r="D22" s="2621"/>
      <c r="E22" s="2621"/>
      <c r="F22" s="2621"/>
      <c r="G22" s="2621"/>
      <c r="H22" s="2621"/>
      <c r="I22" s="2605" t="s">
        <v>32</v>
      </c>
      <c r="J22" s="2599"/>
      <c r="K22" s="2599"/>
      <c r="L22" s="2599"/>
      <c r="M22" s="2599"/>
      <c r="N22" s="2605" t="s">
        <v>33</v>
      </c>
      <c r="O22" s="2599"/>
      <c r="P22" s="2599"/>
      <c r="Q22" s="2599"/>
      <c r="R22" s="2599"/>
      <c r="S22" s="2605" t="s">
        <v>34</v>
      </c>
      <c r="T22" s="2599"/>
      <c r="U22" s="2599"/>
      <c r="V22" s="2599"/>
      <c r="W22" s="2599"/>
      <c r="X22" s="2605" t="s">
        <v>554</v>
      </c>
      <c r="Y22" s="2599"/>
      <c r="Z22" s="2599"/>
      <c r="AA22" s="2599"/>
      <c r="AB22" s="2599"/>
      <c r="AC22" s="38"/>
      <c r="AD22" s="31"/>
    </row>
    <row r="23" spans="1:30" s="479" customFormat="1" ht="41.25" customHeight="1">
      <c r="A23" s="2"/>
      <c r="B23" s="2"/>
      <c r="C23" s="18"/>
      <c r="D23" s="2599" t="s">
        <v>67</v>
      </c>
      <c r="E23" s="2599"/>
      <c r="F23" s="2599"/>
      <c r="G23" s="2599"/>
      <c r="H23" s="2599"/>
      <c r="I23" s="2601">
        <f>IF($I$36=0,I11,'（１年目）'!H14)</f>
        <v>0</v>
      </c>
      <c r="J23" s="2601"/>
      <c r="K23" s="2601"/>
      <c r="L23" s="2601"/>
      <c r="M23" s="2601"/>
      <c r="N23" s="2601">
        <f>IF($I$36=0,N11,'（１年目）'!J14)</f>
        <v>0</v>
      </c>
      <c r="O23" s="2601"/>
      <c r="P23" s="2601"/>
      <c r="Q23" s="2601"/>
      <c r="R23" s="2601"/>
      <c r="S23" s="2601">
        <f>IF($I$36=0,S11,'（１年目）'!L14)</f>
        <v>0</v>
      </c>
      <c r="T23" s="2601"/>
      <c r="U23" s="2601"/>
      <c r="V23" s="2601"/>
      <c r="W23" s="2601"/>
      <c r="X23" s="2609">
        <f>ROUNDDOWN(N23*2/3,0)</f>
        <v>0</v>
      </c>
      <c r="Y23" s="2609"/>
      <c r="Z23" s="2609"/>
      <c r="AA23" s="2609"/>
      <c r="AB23" s="2609"/>
      <c r="AC23" s="38"/>
      <c r="AD23" s="31"/>
    </row>
    <row r="24" spans="1:30" s="479" customFormat="1" ht="41.25" customHeight="1">
      <c r="A24" s="2"/>
      <c r="B24" s="2"/>
      <c r="C24" s="18"/>
      <c r="D24" s="2599" t="s">
        <v>86</v>
      </c>
      <c r="E24" s="2599"/>
      <c r="F24" s="2599"/>
      <c r="G24" s="2599"/>
      <c r="H24" s="2599"/>
      <c r="I24" s="2601">
        <f>IF($I$36=0,I12,'（１年目）'!H29)</f>
        <v>0</v>
      </c>
      <c r="J24" s="2601"/>
      <c r="K24" s="2601"/>
      <c r="L24" s="2601"/>
      <c r="M24" s="2601"/>
      <c r="N24" s="2601">
        <f>IF($I$36=0,N12,'（１年目）'!J29)</f>
        <v>0</v>
      </c>
      <c r="O24" s="2601"/>
      <c r="P24" s="2601"/>
      <c r="Q24" s="2601"/>
      <c r="R24" s="2601"/>
      <c r="S24" s="2601">
        <f>IF($I$36=0,S12,'（１年目）'!L29)</f>
        <v>0</v>
      </c>
      <c r="T24" s="2601"/>
      <c r="U24" s="2601"/>
      <c r="V24" s="2601"/>
      <c r="W24" s="2601"/>
      <c r="X24" s="2613">
        <f>ROUNDDOWN(N24*2/3,0)</f>
        <v>0</v>
      </c>
      <c r="Y24" s="2614"/>
      <c r="Z24" s="2614"/>
      <c r="AA24" s="2614"/>
      <c r="AB24" s="2615"/>
      <c r="AC24" s="38"/>
      <c r="AD24" s="31"/>
    </row>
    <row r="25" spans="1:30" s="479" customFormat="1" ht="41.25" customHeight="1" thickBot="1">
      <c r="A25" s="2"/>
      <c r="B25" s="2"/>
      <c r="C25" s="18"/>
      <c r="D25" s="2599" t="s">
        <v>87</v>
      </c>
      <c r="E25" s="2599"/>
      <c r="F25" s="2599"/>
      <c r="G25" s="2599"/>
      <c r="H25" s="2599"/>
      <c r="I25" s="2600">
        <f>IF($I$36=0,I13,'（１年目）'!H44)</f>
        <v>0</v>
      </c>
      <c r="J25" s="2600"/>
      <c r="K25" s="2600"/>
      <c r="L25" s="2600"/>
      <c r="M25" s="2600"/>
      <c r="N25" s="2600">
        <f>IF($I$36=0,N13,'（１年目）'!J44)</f>
        <v>0</v>
      </c>
      <c r="O25" s="2600"/>
      <c r="P25" s="2600"/>
      <c r="Q25" s="2600"/>
      <c r="R25" s="2600"/>
      <c r="S25" s="2600">
        <f>IF($I$36=0,S13,'（１年目）'!L44)</f>
        <v>0</v>
      </c>
      <c r="T25" s="2600"/>
      <c r="U25" s="2600"/>
      <c r="V25" s="2600"/>
      <c r="W25" s="2600"/>
      <c r="X25" s="2606">
        <f>ROUNDDOWN(N25*2/3,0)</f>
        <v>0</v>
      </c>
      <c r="Y25" s="2607"/>
      <c r="Z25" s="2607"/>
      <c r="AA25" s="2607"/>
      <c r="AB25" s="2608"/>
      <c r="AC25" s="38"/>
      <c r="AD25" s="31"/>
    </row>
    <row r="26" spans="1:30" s="479" customFormat="1" ht="41.25" customHeight="1" thickTop="1">
      <c r="A26" s="2"/>
      <c r="B26" s="2"/>
      <c r="C26" s="18"/>
      <c r="D26" s="2602" t="s">
        <v>17</v>
      </c>
      <c r="E26" s="2602"/>
      <c r="F26" s="2602"/>
      <c r="G26" s="2602"/>
      <c r="H26" s="2602"/>
      <c r="I26" s="2603">
        <f>IF($I$36=0,I14,'（１年目）'!H46)</f>
        <v>0</v>
      </c>
      <c r="J26" s="2603"/>
      <c r="K26" s="2603"/>
      <c r="L26" s="2603"/>
      <c r="M26" s="2603"/>
      <c r="N26" s="2603">
        <f>IF($I$36=0,N14,'（１年目）'!J46)</f>
        <v>0</v>
      </c>
      <c r="O26" s="2603"/>
      <c r="P26" s="2603"/>
      <c r="Q26" s="2603"/>
      <c r="R26" s="2603"/>
      <c r="S26" s="2603">
        <f>IF($I$36=0,S14,'（１年目）'!L46)</f>
        <v>0</v>
      </c>
      <c r="T26" s="2603"/>
      <c r="U26" s="2603"/>
      <c r="V26" s="2603"/>
      <c r="W26" s="2603"/>
      <c r="X26" s="2604">
        <f>ROUNDDOWN(X23+X24+X25,0)</f>
        <v>0</v>
      </c>
      <c r="Y26" s="2604"/>
      <c r="Z26" s="2604"/>
      <c r="AA26" s="2604"/>
      <c r="AB26" s="2604"/>
      <c r="AC26" s="38"/>
      <c r="AD26" s="31"/>
    </row>
    <row r="27" spans="1:30" s="31" customFormat="1" ht="11.25" customHeight="1">
      <c r="A27" s="2"/>
      <c r="B27" s="2"/>
      <c r="C27" s="18"/>
      <c r="D27" s="20"/>
      <c r="E27" s="25"/>
      <c r="F27" s="25"/>
      <c r="G27" s="25"/>
      <c r="H27" s="25"/>
      <c r="I27" s="25"/>
      <c r="J27" s="25"/>
      <c r="K27" s="25"/>
      <c r="L27" s="25"/>
      <c r="M27" s="25"/>
      <c r="N27" s="25"/>
      <c r="O27" s="25"/>
      <c r="P27" s="25"/>
      <c r="Q27" s="25"/>
      <c r="R27" s="25"/>
      <c r="S27" s="25"/>
      <c r="T27" s="25"/>
      <c r="U27" s="25"/>
      <c r="V27" s="25"/>
      <c r="W27" s="25"/>
      <c r="X27" s="23"/>
      <c r="Y27" s="268"/>
      <c r="Z27" s="268"/>
      <c r="AA27" s="268"/>
      <c r="AB27" s="217"/>
      <c r="AC27" s="268"/>
      <c r="AD27" s="34"/>
    </row>
    <row r="28" spans="1:30" s="479" customFormat="1" ht="21" customHeight="1">
      <c r="A28" s="2"/>
      <c r="B28" s="2"/>
      <c r="C28" s="18"/>
      <c r="D28" s="2618" t="s">
        <v>555</v>
      </c>
      <c r="E28" s="2619"/>
      <c r="F28" s="2619"/>
      <c r="G28" s="2619"/>
      <c r="H28" s="2619"/>
      <c r="I28" s="2619"/>
      <c r="J28" s="2619"/>
      <c r="K28" s="2619"/>
      <c r="L28" s="2619"/>
      <c r="M28" s="2619"/>
      <c r="N28" s="2619"/>
      <c r="O28" s="2620"/>
      <c r="P28" s="2616" t="str">
        <f>IF(N26=0,"-",IFERROR(N26/N14,"-"))</f>
        <v>-</v>
      </c>
      <c r="Q28" s="2616"/>
      <c r="R28" s="2617"/>
      <c r="S28" s="2626" t="str">
        <f>IF(P28&gt;=1/2," ","※")</f>
        <v xml:space="preserve"> </v>
      </c>
      <c r="T28" s="2627"/>
      <c r="U28" s="478"/>
      <c r="V28" s="478"/>
      <c r="W28" s="478"/>
      <c r="X28" s="478"/>
      <c r="Y28" s="478"/>
      <c r="Z28" s="478"/>
      <c r="AA28" s="478"/>
      <c r="AB28" s="478"/>
      <c r="AC28" s="478"/>
      <c r="AD28" s="34"/>
    </row>
    <row r="29" spans="1:30" s="479" customFormat="1" ht="21" customHeight="1">
      <c r="A29" s="2"/>
      <c r="B29" s="2"/>
      <c r="C29" s="18"/>
      <c r="D29" s="228" t="s">
        <v>970</v>
      </c>
      <c r="E29" s="248"/>
      <c r="F29" s="248"/>
      <c r="G29" s="248"/>
      <c r="H29" s="248"/>
      <c r="I29" s="248"/>
      <c r="J29" s="248"/>
      <c r="K29" s="248"/>
      <c r="L29" s="248"/>
      <c r="M29" s="248"/>
      <c r="N29" s="248"/>
      <c r="O29" s="248"/>
      <c r="P29" s="248"/>
      <c r="Q29" s="248"/>
      <c r="R29" s="248"/>
      <c r="S29" s="248"/>
      <c r="T29" s="248"/>
      <c r="U29" s="248"/>
      <c r="V29" s="248"/>
      <c r="W29" s="248"/>
      <c r="X29" s="22"/>
      <c r="Y29" s="38"/>
      <c r="Z29" s="38"/>
      <c r="AA29" s="38"/>
      <c r="AB29" s="36"/>
      <c r="AC29" s="38"/>
      <c r="AD29" s="34"/>
    </row>
    <row r="30" spans="1:30" s="479" customFormat="1" ht="41.25" customHeight="1">
      <c r="A30" s="2"/>
      <c r="B30" s="2"/>
      <c r="C30" s="18"/>
      <c r="D30" s="228"/>
      <c r="E30" s="248"/>
      <c r="F30" s="248"/>
      <c r="G30" s="248"/>
      <c r="H30" s="248"/>
      <c r="I30" s="248"/>
      <c r="J30" s="248"/>
      <c r="K30" s="248"/>
      <c r="L30" s="248"/>
      <c r="M30" s="248"/>
      <c r="N30" s="248"/>
      <c r="O30" s="248"/>
      <c r="P30" s="248"/>
      <c r="Q30" s="248"/>
      <c r="R30" s="248"/>
      <c r="S30" s="248"/>
      <c r="T30" s="248"/>
      <c r="U30" s="248"/>
      <c r="V30" s="248"/>
      <c r="W30" s="248"/>
      <c r="X30" s="22"/>
      <c r="Y30" s="38"/>
      <c r="Z30" s="38"/>
      <c r="AA30" s="38"/>
      <c r="AB30" s="36"/>
      <c r="AC30" s="38"/>
      <c r="AD30" s="34"/>
    </row>
    <row r="31" spans="1:30" s="479" customFormat="1" ht="21" customHeight="1">
      <c r="A31" s="2"/>
      <c r="B31" s="2"/>
      <c r="C31" s="18"/>
      <c r="D31" s="227" t="s">
        <v>560</v>
      </c>
      <c r="E31" s="248"/>
      <c r="F31" s="248"/>
      <c r="G31" s="248"/>
      <c r="H31" s="248"/>
      <c r="I31" s="480"/>
      <c r="J31" s="480"/>
      <c r="K31" s="480"/>
      <c r="L31" s="480"/>
      <c r="M31" s="480"/>
      <c r="N31" s="480"/>
      <c r="O31" s="480"/>
      <c r="P31" s="480"/>
      <c r="Q31" s="480"/>
      <c r="R31" s="480"/>
      <c r="S31" s="480"/>
      <c r="T31" s="480"/>
      <c r="U31" s="480"/>
      <c r="V31" s="480"/>
      <c r="W31" s="480"/>
      <c r="X31" s="22"/>
      <c r="Y31" s="38"/>
      <c r="Z31" s="38"/>
      <c r="AA31" s="38"/>
      <c r="AB31" s="1143" t="s">
        <v>1611</v>
      </c>
      <c r="AC31" s="38"/>
      <c r="AD31" s="34"/>
    </row>
    <row r="32" spans="1:30" s="479" customFormat="1" ht="41.25" customHeight="1">
      <c r="A32" s="2"/>
      <c r="B32" s="2"/>
      <c r="C32" s="2"/>
      <c r="D32" s="2628"/>
      <c r="E32" s="2629"/>
      <c r="F32" s="2629"/>
      <c r="G32" s="2629"/>
      <c r="H32" s="2630"/>
      <c r="I32" s="2610" t="s">
        <v>32</v>
      </c>
      <c r="J32" s="2611"/>
      <c r="K32" s="2611"/>
      <c r="L32" s="2611"/>
      <c r="M32" s="2612"/>
      <c r="N32" s="2610" t="s">
        <v>33</v>
      </c>
      <c r="O32" s="2611"/>
      <c r="P32" s="2611"/>
      <c r="Q32" s="2611"/>
      <c r="R32" s="2612"/>
      <c r="S32" s="2610" t="s">
        <v>34</v>
      </c>
      <c r="T32" s="2611"/>
      <c r="U32" s="2611"/>
      <c r="V32" s="2611"/>
      <c r="W32" s="2612"/>
      <c r="X32" s="2610" t="s">
        <v>554</v>
      </c>
      <c r="Y32" s="2611"/>
      <c r="Z32" s="2611"/>
      <c r="AA32" s="2611"/>
      <c r="AB32" s="2612"/>
      <c r="AC32" s="38"/>
      <c r="AD32" s="31"/>
    </row>
    <row r="33" spans="1:30" s="479" customFormat="1" ht="41.25" customHeight="1">
      <c r="A33" s="2"/>
      <c r="B33" s="2"/>
      <c r="C33" s="18"/>
      <c r="D33" s="2599" t="s">
        <v>67</v>
      </c>
      <c r="E33" s="2599"/>
      <c r="F33" s="2599"/>
      <c r="G33" s="2599"/>
      <c r="H33" s="2599"/>
      <c r="I33" s="2601">
        <f>'（２年目）'!H14</f>
        <v>0</v>
      </c>
      <c r="J33" s="2601"/>
      <c r="K33" s="2601"/>
      <c r="L33" s="2601"/>
      <c r="M33" s="2601"/>
      <c r="N33" s="2601">
        <f>'（２年目）'!J14</f>
        <v>0</v>
      </c>
      <c r="O33" s="2601"/>
      <c r="P33" s="2601"/>
      <c r="Q33" s="2601"/>
      <c r="R33" s="2601"/>
      <c r="S33" s="2601">
        <f>'（２年目）'!L14</f>
        <v>0</v>
      </c>
      <c r="T33" s="2601"/>
      <c r="U33" s="2601"/>
      <c r="V33" s="2601"/>
      <c r="W33" s="2601"/>
      <c r="X33" s="2609">
        <f>ROUNDDOWN(N33*2/3,0)</f>
        <v>0</v>
      </c>
      <c r="Y33" s="2609"/>
      <c r="Z33" s="2609"/>
      <c r="AA33" s="2609"/>
      <c r="AB33" s="2609"/>
      <c r="AC33" s="38"/>
      <c r="AD33" s="34"/>
    </row>
    <row r="34" spans="1:30" s="479" customFormat="1" ht="41.25" customHeight="1">
      <c r="A34" s="2"/>
      <c r="B34" s="2"/>
      <c r="C34" s="18"/>
      <c r="D34" s="2599" t="s">
        <v>86</v>
      </c>
      <c r="E34" s="2599"/>
      <c r="F34" s="2599"/>
      <c r="G34" s="2599"/>
      <c r="H34" s="2599"/>
      <c r="I34" s="2601">
        <f>'（２年目）'!H29</f>
        <v>0</v>
      </c>
      <c r="J34" s="2601"/>
      <c r="K34" s="2601"/>
      <c r="L34" s="2601"/>
      <c r="M34" s="2601"/>
      <c r="N34" s="2601">
        <f>'（２年目）'!J29</f>
        <v>0</v>
      </c>
      <c r="O34" s="2601"/>
      <c r="P34" s="2601"/>
      <c r="Q34" s="2601"/>
      <c r="R34" s="2601"/>
      <c r="S34" s="2601">
        <f>'（２年目）'!L29</f>
        <v>0</v>
      </c>
      <c r="T34" s="2601"/>
      <c r="U34" s="2601"/>
      <c r="V34" s="2601"/>
      <c r="W34" s="2601"/>
      <c r="X34" s="2613">
        <f>ROUNDDOWN(N34*2/3,0)</f>
        <v>0</v>
      </c>
      <c r="Y34" s="2614"/>
      <c r="Z34" s="2614"/>
      <c r="AA34" s="2614"/>
      <c r="AB34" s="2615"/>
      <c r="AC34" s="38"/>
      <c r="AD34" s="34"/>
    </row>
    <row r="35" spans="1:30" s="479" customFormat="1" ht="41.25" customHeight="1" thickBot="1">
      <c r="A35" s="2"/>
      <c r="B35" s="2"/>
      <c r="C35" s="18"/>
      <c r="D35" s="2599" t="s">
        <v>87</v>
      </c>
      <c r="E35" s="2599"/>
      <c r="F35" s="2599"/>
      <c r="G35" s="2599"/>
      <c r="H35" s="2599"/>
      <c r="I35" s="2600">
        <f>'（２年目）'!H44</f>
        <v>0</v>
      </c>
      <c r="J35" s="2600"/>
      <c r="K35" s="2600"/>
      <c r="L35" s="2600"/>
      <c r="M35" s="2600"/>
      <c r="N35" s="2600">
        <f>'（２年目）'!J44</f>
        <v>0</v>
      </c>
      <c r="O35" s="2600"/>
      <c r="P35" s="2600"/>
      <c r="Q35" s="2600"/>
      <c r="R35" s="2600"/>
      <c r="S35" s="2600">
        <f>'（２年目）'!L44</f>
        <v>0</v>
      </c>
      <c r="T35" s="2600"/>
      <c r="U35" s="2600"/>
      <c r="V35" s="2600"/>
      <c r="W35" s="2600"/>
      <c r="X35" s="2606">
        <f>ROUNDDOWN(N35*2/3,0)</f>
        <v>0</v>
      </c>
      <c r="Y35" s="2607"/>
      <c r="Z35" s="2607"/>
      <c r="AA35" s="2607"/>
      <c r="AB35" s="2608"/>
      <c r="AC35" s="38"/>
      <c r="AD35" s="34"/>
    </row>
    <row r="36" spans="1:30" s="479" customFormat="1" ht="41.25" customHeight="1" thickTop="1">
      <c r="A36" s="2"/>
      <c r="B36" s="2"/>
      <c r="C36" s="18"/>
      <c r="D36" s="2602" t="s">
        <v>17</v>
      </c>
      <c r="E36" s="2602"/>
      <c r="F36" s="2602"/>
      <c r="G36" s="2602"/>
      <c r="H36" s="2602"/>
      <c r="I36" s="2603">
        <f>'（２年目）'!H46</f>
        <v>0</v>
      </c>
      <c r="J36" s="2603"/>
      <c r="K36" s="2603"/>
      <c r="L36" s="2603"/>
      <c r="M36" s="2603"/>
      <c r="N36" s="2603">
        <f>'（２年目）'!J46</f>
        <v>0</v>
      </c>
      <c r="O36" s="2603"/>
      <c r="P36" s="2603"/>
      <c r="Q36" s="2603"/>
      <c r="R36" s="2603"/>
      <c r="S36" s="2603">
        <f>'（２年目）'!L46</f>
        <v>0</v>
      </c>
      <c r="T36" s="2603"/>
      <c r="U36" s="2603"/>
      <c r="V36" s="2603"/>
      <c r="W36" s="2603"/>
      <c r="X36" s="2604">
        <f>ROUNDDOWN(X33+X34+X35,0)</f>
        <v>0</v>
      </c>
      <c r="Y36" s="2604"/>
      <c r="Z36" s="2604"/>
      <c r="AA36" s="2604"/>
      <c r="AB36" s="2604"/>
      <c r="AC36" s="38"/>
      <c r="AD36" s="34"/>
    </row>
    <row r="37" spans="1:30" s="479" customFormat="1" ht="41.25" customHeight="1">
      <c r="A37" s="234"/>
      <c r="B37" s="2"/>
      <c r="C37" s="18"/>
      <c r="D37" s="248"/>
      <c r="E37" s="248"/>
      <c r="F37" s="248"/>
      <c r="G37" s="248"/>
      <c r="H37" s="248"/>
      <c r="I37" s="248"/>
      <c r="J37" s="248"/>
      <c r="K37" s="248"/>
      <c r="L37" s="248"/>
      <c r="M37" s="248"/>
      <c r="N37" s="248"/>
      <c r="O37" s="248"/>
      <c r="P37" s="248"/>
      <c r="Q37" s="248"/>
      <c r="R37" s="248"/>
      <c r="S37" s="248"/>
      <c r="T37" s="248"/>
      <c r="U37" s="248"/>
      <c r="V37" s="248"/>
      <c r="W37" s="248"/>
      <c r="X37" s="22"/>
      <c r="Y37" s="38"/>
      <c r="Z37" s="38"/>
      <c r="AA37" s="38"/>
      <c r="AB37" s="36"/>
      <c r="AC37" s="38"/>
      <c r="AD37" s="34"/>
    </row>
    <row r="38" spans="1:30" s="479" customFormat="1" ht="21" customHeight="1">
      <c r="A38" s="234"/>
      <c r="B38" s="2"/>
      <c r="C38" s="18"/>
      <c r="D38" s="227" t="s">
        <v>561</v>
      </c>
      <c r="E38" s="248"/>
      <c r="F38" s="248"/>
      <c r="G38" s="248"/>
      <c r="H38" s="248"/>
      <c r="I38" s="480"/>
      <c r="J38" s="480"/>
      <c r="K38" s="480"/>
      <c r="L38" s="480"/>
      <c r="M38" s="480"/>
      <c r="N38" s="480"/>
      <c r="O38" s="480"/>
      <c r="P38" s="480"/>
      <c r="Q38" s="480"/>
      <c r="R38" s="439"/>
      <c r="S38" s="480"/>
      <c r="T38" s="480"/>
      <c r="U38" s="480"/>
      <c r="V38" s="480"/>
      <c r="W38" s="480"/>
      <c r="X38" s="22"/>
      <c r="Y38" s="38"/>
      <c r="Z38" s="38"/>
      <c r="AA38" s="38"/>
      <c r="AB38" s="1143" t="s">
        <v>1611</v>
      </c>
      <c r="AC38" s="38"/>
      <c r="AD38" s="34"/>
    </row>
    <row r="39" spans="1:30" s="479" customFormat="1" ht="41.25" customHeight="1">
      <c r="A39" s="2"/>
      <c r="B39" s="2"/>
      <c r="C39" s="2"/>
      <c r="D39" s="2628"/>
      <c r="E39" s="2629"/>
      <c r="F39" s="2629"/>
      <c r="G39" s="2629"/>
      <c r="H39" s="2630"/>
      <c r="I39" s="2610" t="s">
        <v>32</v>
      </c>
      <c r="J39" s="2611"/>
      <c r="K39" s="2611"/>
      <c r="L39" s="2611"/>
      <c r="M39" s="2612"/>
      <c r="N39" s="2610" t="s">
        <v>33</v>
      </c>
      <c r="O39" s="2611"/>
      <c r="P39" s="2611"/>
      <c r="Q39" s="2611"/>
      <c r="R39" s="2612"/>
      <c r="S39" s="2610" t="s">
        <v>34</v>
      </c>
      <c r="T39" s="2611"/>
      <c r="U39" s="2611"/>
      <c r="V39" s="2611"/>
      <c r="W39" s="2612"/>
      <c r="X39" s="2610" t="s">
        <v>552</v>
      </c>
      <c r="Y39" s="2611"/>
      <c r="Z39" s="2611"/>
      <c r="AA39" s="2611"/>
      <c r="AB39" s="2612"/>
      <c r="AC39" s="38"/>
      <c r="AD39" s="31"/>
    </row>
    <row r="40" spans="1:30" s="479" customFormat="1" ht="41.25" customHeight="1">
      <c r="A40" s="234"/>
      <c r="B40" s="2"/>
      <c r="C40" s="18"/>
      <c r="D40" s="2599" t="s">
        <v>67</v>
      </c>
      <c r="E40" s="2599"/>
      <c r="F40" s="2599"/>
      <c r="G40" s="2599"/>
      <c r="H40" s="2599"/>
      <c r="I40" s="2601">
        <f>'（３年目）'!H14</f>
        <v>0</v>
      </c>
      <c r="J40" s="2601"/>
      <c r="K40" s="2601"/>
      <c r="L40" s="2601"/>
      <c r="M40" s="2601"/>
      <c r="N40" s="2601">
        <f>'（３年目）'!J14</f>
        <v>0</v>
      </c>
      <c r="O40" s="2601"/>
      <c r="P40" s="2601"/>
      <c r="Q40" s="2601"/>
      <c r="R40" s="2601"/>
      <c r="S40" s="2601">
        <f>'（３年目）'!L14</f>
        <v>0</v>
      </c>
      <c r="T40" s="2601"/>
      <c r="U40" s="2601"/>
      <c r="V40" s="2601"/>
      <c r="W40" s="2601"/>
      <c r="X40" s="2609">
        <f>ROUNDDOWN(N40*2/3,0)</f>
        <v>0</v>
      </c>
      <c r="Y40" s="2609"/>
      <c r="Z40" s="2609"/>
      <c r="AA40" s="2609"/>
      <c r="AB40" s="2609"/>
      <c r="AC40" s="38"/>
      <c r="AD40" s="34"/>
    </row>
    <row r="41" spans="1:30" s="479" customFormat="1" ht="41.25" customHeight="1">
      <c r="A41" s="234"/>
      <c r="B41" s="2"/>
      <c r="C41" s="18"/>
      <c r="D41" s="2599" t="s">
        <v>86</v>
      </c>
      <c r="E41" s="2599"/>
      <c r="F41" s="2599"/>
      <c r="G41" s="2599"/>
      <c r="H41" s="2599"/>
      <c r="I41" s="2601">
        <f>'（３年目）'!H29</f>
        <v>0</v>
      </c>
      <c r="J41" s="2601"/>
      <c r="K41" s="2601"/>
      <c r="L41" s="2601"/>
      <c r="M41" s="2601"/>
      <c r="N41" s="2601">
        <f>'（３年目）'!J29</f>
        <v>0</v>
      </c>
      <c r="O41" s="2601"/>
      <c r="P41" s="2601"/>
      <c r="Q41" s="2601"/>
      <c r="R41" s="2601"/>
      <c r="S41" s="2601">
        <f>'（３年目）'!L29</f>
        <v>0</v>
      </c>
      <c r="T41" s="2601"/>
      <c r="U41" s="2601"/>
      <c r="V41" s="2601"/>
      <c r="W41" s="2601"/>
      <c r="X41" s="2613">
        <f>ROUNDDOWN(N41*2/3,0)</f>
        <v>0</v>
      </c>
      <c r="Y41" s="2614"/>
      <c r="Z41" s="2614"/>
      <c r="AA41" s="2614"/>
      <c r="AB41" s="2615"/>
      <c r="AC41" s="38"/>
      <c r="AD41" s="34"/>
    </row>
    <row r="42" spans="1:30" s="479" customFormat="1" ht="41.25" customHeight="1" thickBot="1">
      <c r="A42" s="234"/>
      <c r="B42" s="2"/>
      <c r="C42" s="18"/>
      <c r="D42" s="2599" t="s">
        <v>87</v>
      </c>
      <c r="E42" s="2599"/>
      <c r="F42" s="2599"/>
      <c r="G42" s="2599"/>
      <c r="H42" s="2599"/>
      <c r="I42" s="2600">
        <f>'（３年目）'!H44</f>
        <v>0</v>
      </c>
      <c r="J42" s="2600"/>
      <c r="K42" s="2600"/>
      <c r="L42" s="2600"/>
      <c r="M42" s="2600"/>
      <c r="N42" s="2600">
        <f>'（３年目）'!J44</f>
        <v>0</v>
      </c>
      <c r="O42" s="2600"/>
      <c r="P42" s="2600"/>
      <c r="Q42" s="2600"/>
      <c r="R42" s="2600"/>
      <c r="S42" s="2600">
        <f>'（３年目）'!L44</f>
        <v>0</v>
      </c>
      <c r="T42" s="2600"/>
      <c r="U42" s="2600"/>
      <c r="V42" s="2600"/>
      <c r="W42" s="2600"/>
      <c r="X42" s="2606">
        <f>ROUNDDOWN(N42*2/3,0)</f>
        <v>0</v>
      </c>
      <c r="Y42" s="2607"/>
      <c r="Z42" s="2607"/>
      <c r="AA42" s="2607"/>
      <c r="AB42" s="2608"/>
      <c r="AC42" s="38"/>
      <c r="AD42" s="34"/>
    </row>
    <row r="43" spans="1:30" s="479" customFormat="1" ht="41.25" customHeight="1" thickTop="1">
      <c r="A43" s="234"/>
      <c r="B43" s="2"/>
      <c r="C43" s="18"/>
      <c r="D43" s="2602" t="s">
        <v>17</v>
      </c>
      <c r="E43" s="2602"/>
      <c r="F43" s="2602"/>
      <c r="G43" s="2602"/>
      <c r="H43" s="2602"/>
      <c r="I43" s="2603">
        <f>'（３年目）'!H46</f>
        <v>0</v>
      </c>
      <c r="J43" s="2603"/>
      <c r="K43" s="2603"/>
      <c r="L43" s="2603"/>
      <c r="M43" s="2603"/>
      <c r="N43" s="2603">
        <f>'（３年目）'!J46</f>
        <v>0</v>
      </c>
      <c r="O43" s="2603"/>
      <c r="P43" s="2603"/>
      <c r="Q43" s="2603"/>
      <c r="R43" s="2603"/>
      <c r="S43" s="2603">
        <f>'（３年目）'!L46</f>
        <v>0</v>
      </c>
      <c r="T43" s="2603"/>
      <c r="U43" s="2603"/>
      <c r="V43" s="2603"/>
      <c r="W43" s="2603"/>
      <c r="X43" s="2604">
        <f>ROUNDDOWN(X40+X41+X42,0)</f>
        <v>0</v>
      </c>
      <c r="Y43" s="2604"/>
      <c r="Z43" s="2604"/>
      <c r="AA43" s="2604"/>
      <c r="AB43" s="2604"/>
      <c r="AC43" s="38"/>
      <c r="AD43" s="34"/>
    </row>
    <row r="44" spans="1:30" s="479" customFormat="1" ht="21" customHeight="1">
      <c r="A44" s="234"/>
      <c r="B44" s="2"/>
      <c r="C44" s="18"/>
      <c r="D44" s="248"/>
      <c r="E44" s="248"/>
      <c r="F44" s="248"/>
      <c r="G44" s="248"/>
      <c r="H44" s="248"/>
      <c r="I44" s="226"/>
      <c r="J44" s="226"/>
      <c r="K44" s="226"/>
      <c r="L44" s="226"/>
      <c r="M44" s="226"/>
      <c r="N44" s="226"/>
      <c r="O44" s="226"/>
      <c r="P44" s="226"/>
      <c r="Q44" s="226"/>
      <c r="R44" s="226"/>
      <c r="S44" s="226"/>
      <c r="T44" s="226"/>
      <c r="U44" s="226"/>
      <c r="V44" s="226"/>
      <c r="W44" s="226"/>
      <c r="X44" s="22"/>
      <c r="Y44" s="38"/>
      <c r="Z44" s="38"/>
      <c r="AA44" s="38"/>
      <c r="AB44" s="36"/>
      <c r="AC44" s="38"/>
      <c r="AD44" s="34"/>
    </row>
    <row r="45" spans="1:30" ht="21" customHeight="1">
      <c r="A45" s="481"/>
      <c r="B45" s="481"/>
      <c r="C45" s="481"/>
      <c r="D45" s="481"/>
      <c r="E45" s="481"/>
      <c r="F45" s="481"/>
      <c r="G45" s="481"/>
      <c r="H45" s="481"/>
      <c r="I45" s="481"/>
      <c r="J45" s="481"/>
      <c r="K45" s="481"/>
      <c r="L45" s="481"/>
      <c r="M45" s="481"/>
      <c r="N45" s="481"/>
      <c r="O45" s="481"/>
      <c r="P45" s="481"/>
      <c r="Q45" s="481"/>
      <c r="R45" s="481"/>
      <c r="S45" s="481"/>
      <c r="T45" s="481"/>
      <c r="U45" s="481"/>
      <c r="V45" s="481"/>
      <c r="W45" s="481"/>
      <c r="X45" s="482"/>
      <c r="Y45" s="37"/>
      <c r="Z45" s="37"/>
      <c r="AA45" s="37"/>
      <c r="AB45" s="37"/>
      <c r="AC45" s="37"/>
      <c r="AD45" s="32"/>
    </row>
    <row r="46" spans="1:30" ht="21" customHeight="1">
      <c r="A46" s="481"/>
      <c r="B46" s="481"/>
      <c r="C46" s="481"/>
      <c r="D46" s="481"/>
      <c r="E46" s="481"/>
      <c r="F46" s="481"/>
      <c r="G46" s="481"/>
      <c r="H46" s="481"/>
      <c r="I46" s="481"/>
      <c r="J46" s="481"/>
      <c r="K46" s="481"/>
      <c r="L46" s="481"/>
      <c r="M46" s="481"/>
      <c r="N46" s="481"/>
      <c r="O46" s="481"/>
      <c r="P46" s="481"/>
      <c r="Q46" s="481"/>
      <c r="R46" s="481"/>
      <c r="S46" s="481"/>
      <c r="T46" s="481"/>
      <c r="U46" s="481"/>
      <c r="V46" s="481"/>
      <c r="W46" s="481"/>
      <c r="X46" s="482"/>
    </row>
    <row r="47" spans="1:30" ht="21" customHeight="1">
      <c r="A47" s="481"/>
      <c r="B47" s="481"/>
      <c r="C47" s="481"/>
      <c r="D47" s="481"/>
      <c r="E47" s="481"/>
      <c r="F47" s="481"/>
      <c r="G47" s="481"/>
      <c r="H47" s="481"/>
      <c r="I47" s="481"/>
      <c r="J47" s="481"/>
      <c r="K47" s="481"/>
      <c r="L47" s="481"/>
      <c r="M47" s="481"/>
      <c r="N47" s="481"/>
      <c r="O47" s="481"/>
      <c r="P47" s="481"/>
      <c r="Q47" s="481"/>
      <c r="R47" s="481"/>
      <c r="S47" s="481"/>
      <c r="T47" s="481"/>
      <c r="U47" s="481"/>
      <c r="V47" s="481"/>
      <c r="W47" s="481"/>
      <c r="X47" s="482"/>
    </row>
    <row r="48" spans="1:30" ht="21" customHeigh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2"/>
    </row>
    <row r="49" spans="1:24" ht="21" customHeight="1">
      <c r="A49" s="481"/>
      <c r="B49" s="481"/>
      <c r="C49" s="481"/>
      <c r="D49" s="481"/>
      <c r="E49" s="481"/>
      <c r="F49" s="481"/>
      <c r="G49" s="481"/>
      <c r="H49" s="481"/>
      <c r="I49" s="481"/>
      <c r="J49" s="481"/>
      <c r="K49" s="481"/>
      <c r="L49" s="481"/>
      <c r="M49" s="481"/>
      <c r="N49" s="481"/>
      <c r="O49" s="481"/>
      <c r="P49" s="481"/>
      <c r="Q49" s="481"/>
      <c r="R49" s="481"/>
      <c r="S49" s="481"/>
      <c r="T49" s="481"/>
      <c r="U49" s="481"/>
      <c r="V49" s="481"/>
      <c r="W49" s="481"/>
      <c r="X49" s="482"/>
    </row>
    <row r="50" spans="1:24" ht="21" customHeight="1">
      <c r="A50" s="481"/>
      <c r="B50" s="481"/>
      <c r="C50" s="481"/>
      <c r="D50" s="481"/>
      <c r="E50" s="481"/>
      <c r="F50" s="481"/>
      <c r="G50" s="481"/>
      <c r="H50" s="481"/>
      <c r="I50" s="481"/>
      <c r="J50" s="481"/>
      <c r="K50" s="481"/>
      <c r="L50" s="481"/>
      <c r="M50" s="481"/>
      <c r="N50" s="481"/>
      <c r="O50" s="481"/>
      <c r="P50" s="481"/>
      <c r="Q50" s="481"/>
      <c r="R50" s="481"/>
      <c r="S50" s="481"/>
      <c r="T50" s="481"/>
      <c r="U50" s="481"/>
      <c r="V50" s="481"/>
      <c r="W50" s="481"/>
      <c r="X50" s="482"/>
    </row>
    <row r="51" spans="1:24" ht="21" customHeight="1">
      <c r="A51" s="481"/>
    </row>
  </sheetData>
  <sheetProtection sheet="1" objects="1" scenarios="1" selectLockedCells="1"/>
  <mergeCells count="106">
    <mergeCell ref="D10:H10"/>
    <mergeCell ref="I10:M10"/>
    <mergeCell ref="N10:R10"/>
    <mergeCell ref="S10:W10"/>
    <mergeCell ref="X10:AB10"/>
    <mergeCell ref="D14:H14"/>
    <mergeCell ref="I14:M14"/>
    <mergeCell ref="N14:R14"/>
    <mergeCell ref="S14:W14"/>
    <mergeCell ref="X14:AB14"/>
    <mergeCell ref="D11:H11"/>
    <mergeCell ref="I11:M11"/>
    <mergeCell ref="N11:R11"/>
    <mergeCell ref="S11:W11"/>
    <mergeCell ref="X11:AB11"/>
    <mergeCell ref="D12:H12"/>
    <mergeCell ref="I12:M12"/>
    <mergeCell ref="N12:R12"/>
    <mergeCell ref="S12:W12"/>
    <mergeCell ref="X12:AB12"/>
    <mergeCell ref="D13:H13"/>
    <mergeCell ref="I13:M13"/>
    <mergeCell ref="N13:R13"/>
    <mergeCell ref="S13:W13"/>
    <mergeCell ref="X13:AB13"/>
    <mergeCell ref="D26:H26"/>
    <mergeCell ref="I26:M26"/>
    <mergeCell ref="N26:R26"/>
    <mergeCell ref="S26:W26"/>
    <mergeCell ref="X26:AB26"/>
    <mergeCell ref="D23:H23"/>
    <mergeCell ref="I23:M23"/>
    <mergeCell ref="N23:R23"/>
    <mergeCell ref="S23:W23"/>
    <mergeCell ref="X23:AB23"/>
    <mergeCell ref="D24:H24"/>
    <mergeCell ref="I24:M24"/>
    <mergeCell ref="N24:R24"/>
    <mergeCell ref="S24:W24"/>
    <mergeCell ref="X24:AB24"/>
    <mergeCell ref="D25:H25"/>
    <mergeCell ref="D39:H39"/>
    <mergeCell ref="D32:H32"/>
    <mergeCell ref="I39:M39"/>
    <mergeCell ref="N39:R39"/>
    <mergeCell ref="S39:W39"/>
    <mergeCell ref="S32:W32"/>
    <mergeCell ref="N32:R32"/>
    <mergeCell ref="X41:AB41"/>
    <mergeCell ref="D35:H35"/>
    <mergeCell ref="I35:M35"/>
    <mergeCell ref="N35:R35"/>
    <mergeCell ref="S35:W35"/>
    <mergeCell ref="X35:AB35"/>
    <mergeCell ref="I36:M36"/>
    <mergeCell ref="X36:AB36"/>
    <mergeCell ref="P28:R28"/>
    <mergeCell ref="D28:O28"/>
    <mergeCell ref="I25:M25"/>
    <mergeCell ref="N25:R25"/>
    <mergeCell ref="S25:W25"/>
    <mergeCell ref="X25:AB25"/>
    <mergeCell ref="D22:H22"/>
    <mergeCell ref="P16:R16"/>
    <mergeCell ref="P17:R17"/>
    <mergeCell ref="S28:T28"/>
    <mergeCell ref="S16:T16"/>
    <mergeCell ref="I22:M22"/>
    <mergeCell ref="N22:R22"/>
    <mergeCell ref="S22:W22"/>
    <mergeCell ref="D43:H43"/>
    <mergeCell ref="I43:M43"/>
    <mergeCell ref="N43:R43"/>
    <mergeCell ref="S43:W43"/>
    <mergeCell ref="X43:AB43"/>
    <mergeCell ref="X22:AB22"/>
    <mergeCell ref="X42:AB42"/>
    <mergeCell ref="X40:AB40"/>
    <mergeCell ref="X39:AB39"/>
    <mergeCell ref="X32:AB32"/>
    <mergeCell ref="I32:M32"/>
    <mergeCell ref="D33:H33"/>
    <mergeCell ref="I33:M33"/>
    <mergeCell ref="N33:R33"/>
    <mergeCell ref="S33:W33"/>
    <mergeCell ref="X33:AB33"/>
    <mergeCell ref="D34:H34"/>
    <mergeCell ref="I34:M34"/>
    <mergeCell ref="N34:R34"/>
    <mergeCell ref="S34:W34"/>
    <mergeCell ref="X34:AB34"/>
    <mergeCell ref="D36:H36"/>
    <mergeCell ref="N36:R36"/>
    <mergeCell ref="S36:W36"/>
    <mergeCell ref="D42:H42"/>
    <mergeCell ref="I42:M42"/>
    <mergeCell ref="N42:R42"/>
    <mergeCell ref="S42:W42"/>
    <mergeCell ref="D40:H40"/>
    <mergeCell ref="I40:M40"/>
    <mergeCell ref="N40:R40"/>
    <mergeCell ref="S40:W40"/>
    <mergeCell ref="D41:H41"/>
    <mergeCell ref="I41:M41"/>
    <mergeCell ref="N41:R41"/>
    <mergeCell ref="S41:W41"/>
  </mergeCells>
  <phoneticPr fontId="13"/>
  <conditionalFormatting sqref="A7:B7 D7:XFD7 A8:XFD8 A10:D10 N10 S10 I10 A13:D13 I21:X21 N11:R11 I13:XFD13 A26:H26 A36:H36 A43:H43 A21:C21 X27:XFD27 P28 D28 A44:XFD1048576 AD28:XFD28 AC14:XFD14 A11:M12 X11:AB12 AC10:XFD12 A14:M14 AB9:XFD9 A9:X9 D23:H24 A23:C25 AC23:XFD26 I23:AB25 D40:H41 A40:C42 AC40:XFD43 I40:AB42 D33:H34 A33:C35 AC33:XFD36 I33:AB35 A37:C38 A27:C31 AB21:XFD21 X29:XFD31 X37:XFD38">
    <cfRule type="expression" priority="46" stopIfTrue="1">
      <formula>CELL("protect", A7)=1</formula>
    </cfRule>
  </conditionalFormatting>
  <conditionalFormatting sqref="Y21:AA21">
    <cfRule type="expression" priority="45" stopIfTrue="1">
      <formula>CELL("protect", Y21)=1</formula>
    </cfRule>
  </conditionalFormatting>
  <conditionalFormatting sqref="D25">
    <cfRule type="expression" priority="44" stopIfTrue="1">
      <formula>CELL("protect", D25)=1</formula>
    </cfRule>
  </conditionalFormatting>
  <conditionalFormatting sqref="D21">
    <cfRule type="expression" priority="43" stopIfTrue="1">
      <formula>CELL("protect", D21)=1</formula>
    </cfRule>
  </conditionalFormatting>
  <conditionalFormatting sqref="I31:W31">
    <cfRule type="expression" priority="42" stopIfTrue="1">
      <formula>CELL("protect", I31)=1</formula>
    </cfRule>
  </conditionalFormatting>
  <conditionalFormatting sqref="D35">
    <cfRule type="expression" priority="41" stopIfTrue="1">
      <formula>CELL("protect", D35)=1</formula>
    </cfRule>
  </conditionalFormatting>
  <conditionalFormatting sqref="D31">
    <cfRule type="expression" priority="40" stopIfTrue="1">
      <formula>CELL("protect", D31)=1</formula>
    </cfRule>
  </conditionalFormatting>
  <conditionalFormatting sqref="I38:W38">
    <cfRule type="expression" priority="39" stopIfTrue="1">
      <formula>CELL("protect", I38)=1</formula>
    </cfRule>
  </conditionalFormatting>
  <conditionalFormatting sqref="D42">
    <cfRule type="expression" priority="38" stopIfTrue="1">
      <formula>CELL("protect", D42)=1</formula>
    </cfRule>
  </conditionalFormatting>
  <conditionalFormatting sqref="D38">
    <cfRule type="expression" priority="37" stopIfTrue="1">
      <formula>CELL("protect", D38)=1</formula>
    </cfRule>
  </conditionalFormatting>
  <conditionalFormatting sqref="I26:W26">
    <cfRule type="expression" priority="33" stopIfTrue="1">
      <formula>CELL("protect", I26)=1</formula>
    </cfRule>
  </conditionalFormatting>
  <conditionalFormatting sqref="I36:W36">
    <cfRule type="expression" priority="32" stopIfTrue="1">
      <formula>CELL("protect", I36)=1</formula>
    </cfRule>
  </conditionalFormatting>
  <conditionalFormatting sqref="I43:W43">
    <cfRule type="expression" priority="31" stopIfTrue="1">
      <formula>CELL("protect", I43)=1</formula>
    </cfRule>
  </conditionalFormatting>
  <conditionalFormatting sqref="X10">
    <cfRule type="expression" priority="28" stopIfTrue="1">
      <formula>CELL("protect", X10)=1</formula>
    </cfRule>
  </conditionalFormatting>
  <conditionalFormatting sqref="X26:AB26">
    <cfRule type="expression" priority="26" stopIfTrue="1">
      <formula>CELL("protect", X26)=1</formula>
    </cfRule>
  </conditionalFormatting>
  <conditionalFormatting sqref="X36:AB36">
    <cfRule type="expression" priority="23" stopIfTrue="1">
      <formula>CELL("protect", X36)=1</formula>
    </cfRule>
  </conditionalFormatting>
  <conditionalFormatting sqref="X43:AB43">
    <cfRule type="expression" priority="22" stopIfTrue="1">
      <formula>CELL("protect", X43)=1</formula>
    </cfRule>
  </conditionalFormatting>
  <conditionalFormatting sqref="S11:W11">
    <cfRule type="expression" priority="20" stopIfTrue="1">
      <formula>CELL("protect", S11)=1</formula>
    </cfRule>
  </conditionalFormatting>
  <conditionalFormatting sqref="N12:R12">
    <cfRule type="expression" priority="19" stopIfTrue="1">
      <formula>CELL("protect", N12)=1</formula>
    </cfRule>
  </conditionalFormatting>
  <conditionalFormatting sqref="S12:W12">
    <cfRule type="expression" priority="18" stopIfTrue="1">
      <formula>CELL("protect", S12)=1</formula>
    </cfRule>
  </conditionalFormatting>
  <conditionalFormatting sqref="N14:R14">
    <cfRule type="expression" priority="17" stopIfTrue="1">
      <formula>CELL("protect", N14)=1</formula>
    </cfRule>
  </conditionalFormatting>
  <conditionalFormatting sqref="S14:W14">
    <cfRule type="expression" priority="16" stopIfTrue="1">
      <formula>CELL("protect", S14)=1</formula>
    </cfRule>
  </conditionalFormatting>
  <conditionalFormatting sqref="A22:D22 N22 S22 I22 AC22:XFD22">
    <cfRule type="expression" priority="15" stopIfTrue="1">
      <formula>CELL("protect", A22)=1</formula>
    </cfRule>
  </conditionalFormatting>
  <conditionalFormatting sqref="X22">
    <cfRule type="expression" priority="14" stopIfTrue="1">
      <formula>CELL("protect", X22)=1</formula>
    </cfRule>
  </conditionalFormatting>
  <conditionalFormatting sqref="A32:D32 N32 S32 I32 AC32:XFD32">
    <cfRule type="expression" priority="13" stopIfTrue="1">
      <formula>CELL("protect", A32)=1</formula>
    </cfRule>
  </conditionalFormatting>
  <conditionalFormatting sqref="X32">
    <cfRule type="expression" priority="12" stopIfTrue="1">
      <formula>CELL("protect", X32)=1</formula>
    </cfRule>
  </conditionalFormatting>
  <conditionalFormatting sqref="A39:D39 N39 S39 I39 AC39:XFD39">
    <cfRule type="expression" priority="11" stopIfTrue="1">
      <formula>CELL("protect", A39)=1</formula>
    </cfRule>
  </conditionalFormatting>
  <conditionalFormatting sqref="X39">
    <cfRule type="expression" priority="10" stopIfTrue="1">
      <formula>CELL("protect", X39)=1</formula>
    </cfRule>
  </conditionalFormatting>
  <conditionalFormatting sqref="X19:XFD20 A19:C20">
    <cfRule type="expression" priority="9" stopIfTrue="1">
      <formula>CELL("protect", A19)=1</formula>
    </cfRule>
  </conditionalFormatting>
  <conditionalFormatting sqref="X15:XFD15 A15:C15 P17 D17 A17:C18 X18:XFD18 AE17:XFD17">
    <cfRule type="expression" priority="8" stopIfTrue="1">
      <formula>CELL("protect", A15)=1</formula>
    </cfRule>
  </conditionalFormatting>
  <conditionalFormatting sqref="P16 A16:D16 AE16:XFD16">
    <cfRule type="expression" priority="7" stopIfTrue="1">
      <formula>CELL("protect", A16)=1</formula>
    </cfRule>
  </conditionalFormatting>
  <conditionalFormatting sqref="P16:R16">
    <cfRule type="containsBlanks" dxfId="15" priority="6">
      <formula>LEN(TRIM(P16))=0</formula>
    </cfRule>
  </conditionalFormatting>
  <conditionalFormatting sqref="D29">
    <cfRule type="expression" dxfId="14" priority="4">
      <formula>$S$28="※"</formula>
    </cfRule>
  </conditionalFormatting>
  <conditionalFormatting sqref="D18">
    <cfRule type="expression" dxfId="13" priority="3">
      <formula>$S$16="※"</formula>
    </cfRule>
  </conditionalFormatting>
  <conditionalFormatting sqref="X14:AB14">
    <cfRule type="expression" priority="1" stopIfTrue="1">
      <formula>CELL("protect", X14)=1</formula>
    </cfRule>
  </conditionalFormatting>
  <pageMargins left="0.82677165354330706" right="0.23622047244094488" top="0.39370078740157483" bottom="0.39370078740157483" header="0.39370078740157483" footer="0.31496062992125984"/>
  <pageSetup paperSize="9" scale="70" fitToHeight="0" orientation="portrait" cellComments="asDisplayed" r:id="rId1"/>
  <headerFooter alignWithMargins="0"/>
  <ignoredErrors>
    <ignoredError sqref="I34:W34 J11:M11 J12:M12 I33:W33 I36:R36 T36:W36 I35:W35"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B263"/>
  <sheetViews>
    <sheetView showGridLines="0" view="pageBreakPreview" zoomScaleNormal="85" zoomScaleSheetLayoutView="100" workbookViewId="0">
      <pane ySplit="12" topLeftCell="A13" activePane="bottomLeft" state="frozen"/>
      <selection activeCell="AO20" sqref="AO20"/>
      <selection pane="bottomLeft" activeCell="C17" sqref="C17"/>
    </sheetView>
  </sheetViews>
  <sheetFormatPr defaultRowHeight="18.75" customHeight="1"/>
  <cols>
    <col min="1" max="1" width="2.5" style="35" customWidth="1"/>
    <col min="2" max="2" width="6.25" style="165" customWidth="1"/>
    <col min="3" max="3" width="42.5" style="35" customWidth="1"/>
    <col min="4" max="4" width="15" style="35" customWidth="1"/>
    <col min="5" max="5" width="4.375" style="47" customWidth="1"/>
    <col min="6" max="6" width="9.375" style="166" customWidth="1"/>
    <col min="7" max="7" width="5" style="166" customWidth="1"/>
    <col min="8" max="8" width="13" style="167" customWidth="1"/>
    <col min="9" max="9" width="5" style="166" customWidth="1"/>
    <col min="10" max="10" width="13" style="167" customWidth="1"/>
    <col min="11" max="11" width="5" style="168" customWidth="1"/>
    <col min="12" max="12" width="13" style="169" customWidth="1"/>
    <col min="13" max="13" width="15.625" style="179" customWidth="1"/>
    <col min="14" max="14" width="4.25" style="47" customWidth="1"/>
    <col min="15" max="25" width="9" style="35"/>
    <col min="26" max="27" width="9" style="35" customWidth="1"/>
    <col min="28" max="16384" width="9" style="35"/>
  </cols>
  <sheetData>
    <row r="1" spans="1:14" ht="22.5" customHeight="1">
      <c r="B1" s="624" t="s">
        <v>967</v>
      </c>
    </row>
    <row r="2" spans="1:14" ht="15" customHeight="1">
      <c r="B2" s="624" t="s">
        <v>958</v>
      </c>
    </row>
    <row r="3" spans="1:14" ht="15" customHeight="1">
      <c r="B3" s="624" t="s">
        <v>959</v>
      </c>
    </row>
    <row r="4" spans="1:14" ht="15" customHeight="1">
      <c r="B4" s="624" t="s">
        <v>960</v>
      </c>
    </row>
    <row r="5" spans="1:14" ht="7.5" customHeight="1">
      <c r="B5" s="624"/>
    </row>
    <row r="6" spans="1:14" ht="15" customHeight="1">
      <c r="B6" s="624" t="s">
        <v>1853</v>
      </c>
    </row>
    <row r="7" spans="1:14" ht="15" customHeight="1">
      <c r="B7" s="624" t="s">
        <v>1854</v>
      </c>
    </row>
    <row r="8" spans="1:14" ht="15" customHeight="1"/>
    <row r="9" spans="1:14" ht="22.5" customHeight="1" thickBot="1">
      <c r="B9" s="2642" t="s">
        <v>1413</v>
      </c>
      <c r="C9" s="2642"/>
      <c r="D9" s="41"/>
      <c r="E9" s="42"/>
      <c r="F9" s="43"/>
      <c r="G9" s="43"/>
      <c r="H9" s="44"/>
      <c r="I9" s="43"/>
      <c r="J9" s="44"/>
      <c r="K9" s="45"/>
      <c r="L9" s="46"/>
      <c r="M9" s="1144" t="s">
        <v>1613</v>
      </c>
    </row>
    <row r="10" spans="1:14" ht="18.75" customHeight="1">
      <c r="A10" s="48"/>
      <c r="B10" s="2643" t="s">
        <v>29</v>
      </c>
      <c r="C10" s="49" t="s">
        <v>57</v>
      </c>
      <c r="D10" s="50"/>
      <c r="E10" s="2646" t="s">
        <v>25</v>
      </c>
      <c r="F10" s="2649" t="s">
        <v>22</v>
      </c>
      <c r="G10" s="2650"/>
      <c r="H10" s="2650"/>
      <c r="I10" s="2650"/>
      <c r="J10" s="2650"/>
      <c r="K10" s="2650"/>
      <c r="L10" s="2651"/>
      <c r="M10" s="180" t="s">
        <v>0</v>
      </c>
      <c r="N10" s="51"/>
    </row>
    <row r="11" spans="1:14" ht="18.75" customHeight="1">
      <c r="A11" s="48"/>
      <c r="B11" s="2644"/>
      <c r="C11" s="40" t="s">
        <v>21</v>
      </c>
      <c r="D11" s="52" t="s">
        <v>31</v>
      </c>
      <c r="E11" s="2647"/>
      <c r="F11" s="2652" t="s">
        <v>23</v>
      </c>
      <c r="G11" s="2654" t="s">
        <v>32</v>
      </c>
      <c r="H11" s="2654"/>
      <c r="I11" s="2655" t="s">
        <v>33</v>
      </c>
      <c r="J11" s="2655"/>
      <c r="K11" s="2656" t="s">
        <v>34</v>
      </c>
      <c r="L11" s="2657"/>
      <c r="M11" s="181"/>
      <c r="N11" s="51"/>
    </row>
    <row r="12" spans="1:14" ht="18.75" customHeight="1" thickBot="1">
      <c r="A12" s="48"/>
      <c r="B12" s="2645"/>
      <c r="C12" s="53"/>
      <c r="D12" s="54"/>
      <c r="E12" s="2648"/>
      <c r="F12" s="2653"/>
      <c r="G12" s="55" t="s">
        <v>24</v>
      </c>
      <c r="H12" s="55" t="s">
        <v>18</v>
      </c>
      <c r="I12" s="56" t="s">
        <v>24</v>
      </c>
      <c r="J12" s="56" t="s">
        <v>18</v>
      </c>
      <c r="K12" s="57" t="s">
        <v>24</v>
      </c>
      <c r="L12" s="58" t="s">
        <v>18</v>
      </c>
      <c r="M12" s="182"/>
      <c r="N12" s="59"/>
    </row>
    <row r="13" spans="1:14" ht="18.75" customHeight="1" thickBot="1">
      <c r="A13" s="48"/>
      <c r="B13" s="60" t="s">
        <v>36</v>
      </c>
      <c r="C13" s="61"/>
      <c r="D13" s="62"/>
      <c r="E13" s="63"/>
      <c r="F13" s="64"/>
      <c r="G13" s="65"/>
      <c r="H13" s="65"/>
      <c r="I13" s="66"/>
      <c r="J13" s="66"/>
      <c r="K13" s="67"/>
      <c r="L13" s="68"/>
      <c r="M13" s="183"/>
      <c r="N13" s="59"/>
    </row>
    <row r="14" spans="1:14" ht="30" customHeight="1" thickTop="1">
      <c r="A14" s="48"/>
      <c r="B14" s="69"/>
      <c r="C14" s="70" t="s">
        <v>99</v>
      </c>
      <c r="D14" s="71" t="s">
        <v>17</v>
      </c>
      <c r="E14" s="216" t="s">
        <v>26</v>
      </c>
      <c r="F14" s="210"/>
      <c r="G14" s="74"/>
      <c r="H14" s="74">
        <f>H68</f>
        <v>0</v>
      </c>
      <c r="I14" s="75"/>
      <c r="J14" s="75">
        <f>J68</f>
        <v>0</v>
      </c>
      <c r="K14" s="91"/>
      <c r="L14" s="77">
        <f>L68</f>
        <v>0</v>
      </c>
      <c r="M14" s="207"/>
      <c r="N14" s="59"/>
    </row>
    <row r="15" spans="1:14" ht="18.75" customHeight="1" thickBot="1">
      <c r="A15" s="48"/>
      <c r="B15" s="78"/>
      <c r="C15" s="79"/>
      <c r="D15" s="80"/>
      <c r="E15" s="81"/>
      <c r="F15" s="82"/>
      <c r="G15" s="83"/>
      <c r="H15" s="84"/>
      <c r="I15" s="85"/>
      <c r="J15" s="86"/>
      <c r="L15" s="88"/>
      <c r="M15" s="185"/>
      <c r="N15" s="59"/>
    </row>
    <row r="16" spans="1:14" ht="18.75" customHeight="1" thickTop="1">
      <c r="A16" s="48"/>
      <c r="B16" s="69" t="s">
        <v>783</v>
      </c>
      <c r="C16" s="70" t="s">
        <v>37</v>
      </c>
      <c r="D16" s="71"/>
      <c r="E16" s="72"/>
      <c r="F16" s="73"/>
      <c r="G16" s="89"/>
      <c r="H16" s="89"/>
      <c r="I16" s="90"/>
      <c r="J16" s="90"/>
      <c r="K16" s="91"/>
      <c r="L16" s="92"/>
      <c r="M16" s="184"/>
      <c r="N16" s="59"/>
    </row>
    <row r="17" spans="1:28" ht="18.75" customHeight="1">
      <c r="A17" s="48"/>
      <c r="B17" s="200" t="s">
        <v>783</v>
      </c>
      <c r="C17" s="196" t="s">
        <v>100</v>
      </c>
      <c r="D17" s="206"/>
      <c r="E17" s="208" t="s">
        <v>26</v>
      </c>
      <c r="F17" s="197"/>
      <c r="G17" s="211"/>
      <c r="H17" s="95">
        <f>H112</f>
        <v>0</v>
      </c>
      <c r="I17" s="212"/>
      <c r="J17" s="96">
        <f>J112</f>
        <v>0</v>
      </c>
      <c r="K17" s="213"/>
      <c r="L17" s="98">
        <f>L112</f>
        <v>0</v>
      </c>
      <c r="M17" s="198"/>
      <c r="N17" s="99"/>
    </row>
    <row r="18" spans="1:28" ht="18.75" customHeight="1">
      <c r="A18" s="48"/>
      <c r="B18" s="200" t="s">
        <v>783</v>
      </c>
      <c r="C18" s="196" t="s">
        <v>56</v>
      </c>
      <c r="D18" s="206"/>
      <c r="E18" s="208" t="s">
        <v>26</v>
      </c>
      <c r="F18" s="197"/>
      <c r="G18" s="211"/>
      <c r="H18" s="95">
        <f>H156</f>
        <v>0</v>
      </c>
      <c r="I18" s="212"/>
      <c r="J18" s="96">
        <f>J156</f>
        <v>0</v>
      </c>
      <c r="K18" s="213"/>
      <c r="L18" s="98">
        <f>L156</f>
        <v>0</v>
      </c>
      <c r="M18" s="198"/>
      <c r="N18" s="230"/>
      <c r="O18" s="231"/>
      <c r="P18" s="231"/>
      <c r="Q18" s="231"/>
      <c r="R18" s="231"/>
      <c r="S18" s="231"/>
      <c r="T18" s="231"/>
      <c r="U18" s="231"/>
      <c r="V18" s="231"/>
      <c r="W18" s="231"/>
      <c r="X18" s="231"/>
      <c r="Y18" s="231"/>
      <c r="Z18" s="231"/>
      <c r="AA18" s="231"/>
      <c r="AB18" s="231"/>
    </row>
    <row r="19" spans="1:28" ht="18.75" customHeight="1">
      <c r="A19" s="48"/>
      <c r="B19" s="200" t="s">
        <v>783</v>
      </c>
      <c r="C19" s="196" t="s">
        <v>50</v>
      </c>
      <c r="D19" s="206"/>
      <c r="E19" s="208" t="s">
        <v>26</v>
      </c>
      <c r="F19" s="197"/>
      <c r="G19" s="211"/>
      <c r="H19" s="95">
        <f>H190</f>
        <v>0</v>
      </c>
      <c r="I19" s="212"/>
      <c r="J19" s="96">
        <f>J190</f>
        <v>0</v>
      </c>
      <c r="K19" s="213"/>
      <c r="L19" s="98">
        <f>L190</f>
        <v>0</v>
      </c>
      <c r="M19" s="198"/>
      <c r="N19" s="230"/>
      <c r="O19" s="231"/>
      <c r="P19" s="231"/>
      <c r="Q19" s="231"/>
      <c r="R19" s="231"/>
      <c r="S19" s="231"/>
      <c r="T19" s="231"/>
      <c r="U19" s="231"/>
      <c r="V19" s="231"/>
      <c r="W19" s="231"/>
      <c r="X19" s="231"/>
      <c r="Y19" s="231"/>
      <c r="Z19" s="231"/>
      <c r="AA19" s="231"/>
      <c r="AB19" s="231"/>
    </row>
    <row r="20" spans="1:28" ht="18.75" customHeight="1">
      <c r="A20" s="48"/>
      <c r="B20" s="200" t="s">
        <v>783</v>
      </c>
      <c r="C20" s="196" t="s">
        <v>51</v>
      </c>
      <c r="D20" s="206"/>
      <c r="E20" s="208" t="s">
        <v>26</v>
      </c>
      <c r="F20" s="197"/>
      <c r="G20" s="211"/>
      <c r="H20" s="95">
        <f>H204</f>
        <v>0</v>
      </c>
      <c r="I20" s="212"/>
      <c r="J20" s="96">
        <f>J204</f>
        <v>0</v>
      </c>
      <c r="K20" s="213"/>
      <c r="L20" s="98">
        <f>L204</f>
        <v>0</v>
      </c>
      <c r="M20" s="198"/>
      <c r="N20" s="99"/>
    </row>
    <row r="21" spans="1:28" ht="18.75" customHeight="1">
      <c r="A21" s="48"/>
      <c r="B21" s="200" t="s">
        <v>783</v>
      </c>
      <c r="C21" s="196" t="s">
        <v>52</v>
      </c>
      <c r="D21" s="206"/>
      <c r="E21" s="208" t="s">
        <v>26</v>
      </c>
      <c r="F21" s="197"/>
      <c r="G21" s="211"/>
      <c r="H21" s="95">
        <f>H218</f>
        <v>0</v>
      </c>
      <c r="I21" s="212"/>
      <c r="J21" s="96">
        <f>J218</f>
        <v>0</v>
      </c>
      <c r="K21" s="213"/>
      <c r="L21" s="98">
        <f>L218</f>
        <v>0</v>
      </c>
      <c r="M21" s="198"/>
      <c r="N21" s="99"/>
    </row>
    <row r="22" spans="1:28" ht="18.75" customHeight="1">
      <c r="A22" s="48"/>
      <c r="B22" s="200" t="s">
        <v>783</v>
      </c>
      <c r="C22" s="196" t="s">
        <v>53</v>
      </c>
      <c r="D22" s="206"/>
      <c r="E22" s="208" t="s">
        <v>26</v>
      </c>
      <c r="F22" s="197"/>
      <c r="G22" s="211"/>
      <c r="H22" s="95">
        <f>H232</f>
        <v>0</v>
      </c>
      <c r="I22" s="212"/>
      <c r="J22" s="96">
        <f>J232</f>
        <v>0</v>
      </c>
      <c r="K22" s="213"/>
      <c r="L22" s="98">
        <f>L232</f>
        <v>0</v>
      </c>
      <c r="M22" s="198"/>
      <c r="N22" s="99"/>
    </row>
    <row r="23" spans="1:28" ht="18.75" customHeight="1">
      <c r="A23" s="48"/>
      <c r="B23" s="200" t="s">
        <v>783</v>
      </c>
      <c r="C23" s="196" t="s">
        <v>54</v>
      </c>
      <c r="D23" s="206"/>
      <c r="E23" s="208" t="s">
        <v>26</v>
      </c>
      <c r="F23" s="197"/>
      <c r="G23" s="211"/>
      <c r="H23" s="95">
        <f>H246</f>
        <v>0</v>
      </c>
      <c r="I23" s="212"/>
      <c r="J23" s="96">
        <f>J246</f>
        <v>0</v>
      </c>
      <c r="K23" s="213"/>
      <c r="L23" s="98">
        <f>L246</f>
        <v>0</v>
      </c>
      <c r="M23" s="198"/>
      <c r="N23" s="99"/>
    </row>
    <row r="24" spans="1:28" ht="18.75" customHeight="1">
      <c r="A24" s="48"/>
      <c r="B24" s="200" t="s">
        <v>1395</v>
      </c>
      <c r="C24" s="196" t="s">
        <v>55</v>
      </c>
      <c r="D24" s="206"/>
      <c r="E24" s="208" t="s">
        <v>26</v>
      </c>
      <c r="F24" s="197"/>
      <c r="G24" s="211"/>
      <c r="H24" s="95">
        <f>H260</f>
        <v>0</v>
      </c>
      <c r="I24" s="212"/>
      <c r="J24" s="96">
        <f>J260</f>
        <v>0</v>
      </c>
      <c r="K24" s="213"/>
      <c r="L24" s="98">
        <f>L260</f>
        <v>0</v>
      </c>
      <c r="M24" s="198"/>
      <c r="N24" s="99"/>
    </row>
    <row r="25" spans="1:28" ht="18.75" customHeight="1">
      <c r="A25" s="48"/>
      <c r="B25" s="200" t="s">
        <v>783</v>
      </c>
      <c r="C25" s="196"/>
      <c r="D25" s="206"/>
      <c r="E25" s="208"/>
      <c r="F25" s="197"/>
      <c r="G25" s="211"/>
      <c r="H25" s="95" t="s">
        <v>779</v>
      </c>
      <c r="I25" s="212"/>
      <c r="J25" s="96" t="s">
        <v>109</v>
      </c>
      <c r="K25" s="213"/>
      <c r="L25" s="98" t="s">
        <v>110</v>
      </c>
      <c r="M25" s="198"/>
      <c r="N25" s="99"/>
    </row>
    <row r="26" spans="1:28" ht="18.75" customHeight="1">
      <c r="A26" s="48"/>
      <c r="B26" s="200" t="s">
        <v>783</v>
      </c>
      <c r="C26" s="196"/>
      <c r="D26" s="206"/>
      <c r="E26" s="208"/>
      <c r="F26" s="197"/>
      <c r="G26" s="211"/>
      <c r="H26" s="95" t="s">
        <v>779</v>
      </c>
      <c r="I26" s="212"/>
      <c r="J26" s="96" t="s">
        <v>109</v>
      </c>
      <c r="K26" s="213"/>
      <c r="L26" s="98" t="s">
        <v>110</v>
      </c>
      <c r="M26" s="198"/>
      <c r="N26" s="99"/>
    </row>
    <row r="27" spans="1:28" ht="18.75" customHeight="1">
      <c r="A27" s="48"/>
      <c r="B27" s="218" t="s">
        <v>783</v>
      </c>
      <c r="C27" s="100" t="s">
        <v>38</v>
      </c>
      <c r="D27" s="101" t="s">
        <v>39</v>
      </c>
      <c r="E27" s="93"/>
      <c r="F27" s="94"/>
      <c r="G27" s="102"/>
      <c r="H27" s="102">
        <f>SUM(H17:H26)</f>
        <v>0</v>
      </c>
      <c r="I27" s="103"/>
      <c r="J27" s="103">
        <f>SUM(J17:J26)</f>
        <v>0</v>
      </c>
      <c r="K27" s="104"/>
      <c r="L27" s="105">
        <f>SUM(L17:L26)</f>
        <v>0</v>
      </c>
      <c r="M27" s="186"/>
      <c r="N27" s="106"/>
    </row>
    <row r="28" spans="1:28" ht="18.75" customHeight="1" thickBot="1">
      <c r="A28" s="48"/>
      <c r="B28" s="78" t="s">
        <v>783</v>
      </c>
      <c r="C28" s="107"/>
      <c r="D28" s="108"/>
      <c r="E28" s="81"/>
      <c r="F28" s="82"/>
      <c r="G28" s="83"/>
      <c r="H28" s="83"/>
      <c r="I28" s="85"/>
      <c r="J28" s="85"/>
      <c r="K28" s="87"/>
      <c r="L28" s="109"/>
      <c r="M28" s="185"/>
      <c r="N28" s="106"/>
    </row>
    <row r="29" spans="1:28" ht="30" customHeight="1" thickTop="1">
      <c r="A29" s="48"/>
      <c r="B29" s="69" t="s">
        <v>783</v>
      </c>
      <c r="C29" s="110" t="s">
        <v>38</v>
      </c>
      <c r="D29" s="71" t="s">
        <v>17</v>
      </c>
      <c r="E29" s="111"/>
      <c r="F29" s="112"/>
      <c r="G29" s="74"/>
      <c r="H29" s="74">
        <f>SUM(H27:H28)</f>
        <v>0</v>
      </c>
      <c r="I29" s="75"/>
      <c r="J29" s="75">
        <f>SUM(J27:J28)</f>
        <v>0</v>
      </c>
      <c r="K29" s="76"/>
      <c r="L29" s="77">
        <f>SUM(L27:L28)</f>
        <v>0</v>
      </c>
      <c r="M29" s="184"/>
      <c r="N29" s="106"/>
    </row>
    <row r="30" spans="1:28" ht="18.75" customHeight="1" thickBot="1">
      <c r="A30" s="48"/>
      <c r="B30" s="78" t="s">
        <v>783</v>
      </c>
      <c r="C30" s="79"/>
      <c r="D30" s="80"/>
      <c r="E30" s="113"/>
      <c r="F30" s="114"/>
      <c r="G30" s="84"/>
      <c r="H30" s="84"/>
      <c r="I30" s="86"/>
      <c r="J30" s="86"/>
      <c r="K30" s="115"/>
      <c r="L30" s="88"/>
      <c r="M30" s="185"/>
      <c r="N30" s="106"/>
      <c r="S30" s="214"/>
    </row>
    <row r="31" spans="1:28" ht="18.75" customHeight="1" thickTop="1">
      <c r="A31" s="48"/>
      <c r="B31" s="69" t="s">
        <v>783</v>
      </c>
      <c r="C31" s="70" t="s">
        <v>40</v>
      </c>
      <c r="D31" s="71"/>
      <c r="E31" s="72"/>
      <c r="F31" s="112"/>
      <c r="G31" s="74"/>
      <c r="H31" s="74"/>
      <c r="I31" s="75"/>
      <c r="J31" s="75"/>
      <c r="K31" s="76"/>
      <c r="L31" s="77"/>
      <c r="M31" s="184"/>
      <c r="N31" s="106"/>
    </row>
    <row r="32" spans="1:28" ht="18.75" customHeight="1">
      <c r="A32" s="48"/>
      <c r="B32" s="200" t="s">
        <v>783</v>
      </c>
      <c r="C32" s="196" t="s">
        <v>101</v>
      </c>
      <c r="D32" s="206"/>
      <c r="E32" s="208" t="s">
        <v>26</v>
      </c>
      <c r="F32" s="199"/>
      <c r="G32" s="211"/>
      <c r="H32" s="95">
        <f>H113</f>
        <v>0</v>
      </c>
      <c r="I32" s="212"/>
      <c r="J32" s="96">
        <f>J113</f>
        <v>0</v>
      </c>
      <c r="K32" s="213"/>
      <c r="L32" s="98">
        <f>L113</f>
        <v>0</v>
      </c>
      <c r="M32" s="198"/>
      <c r="N32" s="106"/>
    </row>
    <row r="33" spans="1:18" ht="18.75" customHeight="1">
      <c r="A33" s="48"/>
      <c r="B33" s="200" t="s">
        <v>783</v>
      </c>
      <c r="C33" s="196" t="s">
        <v>56</v>
      </c>
      <c r="D33" s="206"/>
      <c r="E33" s="208" t="s">
        <v>26</v>
      </c>
      <c r="F33" s="199"/>
      <c r="G33" s="211"/>
      <c r="H33" s="95">
        <f>H157</f>
        <v>0</v>
      </c>
      <c r="I33" s="212"/>
      <c r="J33" s="96">
        <f>J157</f>
        <v>0</v>
      </c>
      <c r="K33" s="213"/>
      <c r="L33" s="98">
        <f>L157</f>
        <v>0</v>
      </c>
      <c r="M33" s="198"/>
      <c r="N33" s="106"/>
    </row>
    <row r="34" spans="1:18" ht="18.75" customHeight="1">
      <c r="A34" s="48"/>
      <c r="B34" s="200" t="s">
        <v>783</v>
      </c>
      <c r="C34" s="196" t="s">
        <v>102</v>
      </c>
      <c r="D34" s="206"/>
      <c r="E34" s="208" t="s">
        <v>26</v>
      </c>
      <c r="F34" s="199"/>
      <c r="G34" s="211"/>
      <c r="H34" s="95">
        <f>H191</f>
        <v>0</v>
      </c>
      <c r="I34" s="212"/>
      <c r="J34" s="96">
        <f>J191</f>
        <v>0</v>
      </c>
      <c r="K34" s="213"/>
      <c r="L34" s="98">
        <f>L191</f>
        <v>0</v>
      </c>
      <c r="M34" s="198"/>
      <c r="N34" s="106"/>
    </row>
    <row r="35" spans="1:18" ht="18.75" customHeight="1">
      <c r="A35" s="48"/>
      <c r="B35" s="200" t="s">
        <v>783</v>
      </c>
      <c r="C35" s="196" t="s">
        <v>51</v>
      </c>
      <c r="D35" s="206"/>
      <c r="E35" s="208" t="s">
        <v>26</v>
      </c>
      <c r="F35" s="199"/>
      <c r="G35" s="211"/>
      <c r="H35" s="95">
        <f>H205</f>
        <v>0</v>
      </c>
      <c r="I35" s="212"/>
      <c r="J35" s="96">
        <f>J205</f>
        <v>0</v>
      </c>
      <c r="K35" s="213"/>
      <c r="L35" s="98">
        <f>L205</f>
        <v>0</v>
      </c>
      <c r="M35" s="198"/>
      <c r="N35" s="106"/>
    </row>
    <row r="36" spans="1:18" ht="18.75" customHeight="1">
      <c r="A36" s="48"/>
      <c r="B36" s="200" t="s">
        <v>783</v>
      </c>
      <c r="C36" s="196" t="s">
        <v>52</v>
      </c>
      <c r="D36" s="206"/>
      <c r="E36" s="208" t="s">
        <v>26</v>
      </c>
      <c r="F36" s="199"/>
      <c r="G36" s="211"/>
      <c r="H36" s="95">
        <f>H219</f>
        <v>0</v>
      </c>
      <c r="I36" s="212"/>
      <c r="J36" s="96">
        <f>J219</f>
        <v>0</v>
      </c>
      <c r="K36" s="213"/>
      <c r="L36" s="98">
        <f>L219</f>
        <v>0</v>
      </c>
      <c r="M36" s="198"/>
      <c r="N36" s="106"/>
    </row>
    <row r="37" spans="1:18" ht="18.75" customHeight="1">
      <c r="A37" s="48"/>
      <c r="B37" s="200" t="s">
        <v>783</v>
      </c>
      <c r="C37" s="196" t="s">
        <v>53</v>
      </c>
      <c r="D37" s="206"/>
      <c r="E37" s="208" t="s">
        <v>26</v>
      </c>
      <c r="F37" s="199"/>
      <c r="G37" s="211"/>
      <c r="H37" s="95">
        <f>H233</f>
        <v>0</v>
      </c>
      <c r="I37" s="212"/>
      <c r="J37" s="96">
        <f>J233</f>
        <v>0</v>
      </c>
      <c r="K37" s="213"/>
      <c r="L37" s="98">
        <f>L233</f>
        <v>0</v>
      </c>
      <c r="M37" s="198"/>
      <c r="N37" s="106"/>
    </row>
    <row r="38" spans="1:18" ht="18.75" customHeight="1">
      <c r="A38" s="48"/>
      <c r="B38" s="200" t="s">
        <v>783</v>
      </c>
      <c r="C38" s="196" t="s">
        <v>54</v>
      </c>
      <c r="D38" s="206"/>
      <c r="E38" s="208" t="s">
        <v>26</v>
      </c>
      <c r="F38" s="199"/>
      <c r="G38" s="211"/>
      <c r="H38" s="95">
        <f>H247</f>
        <v>0</v>
      </c>
      <c r="I38" s="212"/>
      <c r="J38" s="96">
        <f>J247</f>
        <v>0</v>
      </c>
      <c r="K38" s="213"/>
      <c r="L38" s="98">
        <f>L247</f>
        <v>0</v>
      </c>
      <c r="M38" s="198"/>
      <c r="N38" s="106"/>
      <c r="R38" s="229"/>
    </row>
    <row r="39" spans="1:18" ht="18.75" customHeight="1">
      <c r="A39" s="48"/>
      <c r="B39" s="200" t="s">
        <v>783</v>
      </c>
      <c r="C39" s="196" t="s">
        <v>55</v>
      </c>
      <c r="D39" s="206"/>
      <c r="E39" s="208" t="s">
        <v>26</v>
      </c>
      <c r="F39" s="199"/>
      <c r="G39" s="211"/>
      <c r="H39" s="95">
        <f>H261</f>
        <v>0</v>
      </c>
      <c r="I39" s="212"/>
      <c r="J39" s="96">
        <f>J261</f>
        <v>0</v>
      </c>
      <c r="K39" s="213"/>
      <c r="L39" s="98">
        <f>L261</f>
        <v>0</v>
      </c>
      <c r="M39" s="198"/>
      <c r="N39" s="106"/>
      <c r="R39" s="229"/>
    </row>
    <row r="40" spans="1:18" ht="18.75" customHeight="1">
      <c r="A40" s="48"/>
      <c r="B40" s="200" t="s">
        <v>783</v>
      </c>
      <c r="C40" s="196"/>
      <c r="D40" s="206"/>
      <c r="E40" s="208"/>
      <c r="F40" s="199"/>
      <c r="G40" s="211"/>
      <c r="H40" s="95" t="s">
        <v>109</v>
      </c>
      <c r="I40" s="212"/>
      <c r="J40" s="96" t="s">
        <v>111</v>
      </c>
      <c r="K40" s="213"/>
      <c r="L40" s="98" t="s">
        <v>111</v>
      </c>
      <c r="M40" s="198"/>
      <c r="N40" s="106"/>
      <c r="R40" s="229"/>
    </row>
    <row r="41" spans="1:18" ht="18.75" customHeight="1">
      <c r="A41" s="48"/>
      <c r="B41" s="200" t="s">
        <v>783</v>
      </c>
      <c r="C41" s="196"/>
      <c r="D41" s="206"/>
      <c r="E41" s="208"/>
      <c r="F41" s="199"/>
      <c r="G41" s="211"/>
      <c r="H41" s="95" t="s">
        <v>109</v>
      </c>
      <c r="I41" s="212"/>
      <c r="J41" s="96" t="s">
        <v>109</v>
      </c>
      <c r="K41" s="213"/>
      <c r="L41" s="98" t="s">
        <v>109</v>
      </c>
      <c r="M41" s="198"/>
      <c r="N41" s="106"/>
      <c r="R41" s="229"/>
    </row>
    <row r="42" spans="1:18" ht="18.75" customHeight="1">
      <c r="A42" s="48"/>
      <c r="B42" s="218" t="s">
        <v>783</v>
      </c>
      <c r="C42" s="100" t="s">
        <v>41</v>
      </c>
      <c r="D42" s="101" t="s">
        <v>39</v>
      </c>
      <c r="E42" s="93"/>
      <c r="F42" s="94"/>
      <c r="G42" s="95"/>
      <c r="H42" s="102">
        <f>SUM(H32:H41)</f>
        <v>0</v>
      </c>
      <c r="I42" s="96"/>
      <c r="J42" s="103">
        <f>SUM(J32:J41)</f>
        <v>0</v>
      </c>
      <c r="K42" s="97"/>
      <c r="L42" s="105">
        <f>SUM(L32:L41)</f>
        <v>0</v>
      </c>
      <c r="M42" s="186"/>
      <c r="N42" s="106"/>
      <c r="R42" s="229"/>
    </row>
    <row r="43" spans="1:18" ht="18.75" customHeight="1" thickBot="1">
      <c r="A43" s="48"/>
      <c r="B43" s="78" t="s">
        <v>783</v>
      </c>
      <c r="C43" s="107"/>
      <c r="D43" s="108"/>
      <c r="E43" s="81"/>
      <c r="F43" s="82"/>
      <c r="G43" s="83"/>
      <c r="H43" s="83"/>
      <c r="I43" s="85"/>
      <c r="J43" s="85"/>
      <c r="K43" s="87"/>
      <c r="L43" s="109"/>
      <c r="M43" s="185"/>
      <c r="N43" s="106"/>
      <c r="R43" s="229"/>
    </row>
    <row r="44" spans="1:18" ht="30" customHeight="1" thickTop="1">
      <c r="A44" s="48"/>
      <c r="B44" s="69" t="s">
        <v>783</v>
      </c>
      <c r="C44" s="110" t="s">
        <v>42</v>
      </c>
      <c r="D44" s="71" t="s">
        <v>17</v>
      </c>
      <c r="E44" s="111"/>
      <c r="F44" s="112"/>
      <c r="G44" s="74"/>
      <c r="H44" s="74">
        <f>SUM(H42:H43)</f>
        <v>0</v>
      </c>
      <c r="I44" s="75"/>
      <c r="J44" s="75">
        <f>SUM(J42:J43)</f>
        <v>0</v>
      </c>
      <c r="K44" s="76"/>
      <c r="L44" s="77">
        <f>SUM(L42:L43)</f>
        <v>0</v>
      </c>
      <c r="M44" s="187"/>
      <c r="N44" s="117"/>
      <c r="R44" s="229"/>
    </row>
    <row r="45" spans="1:18" ht="18.75" customHeight="1" thickBot="1">
      <c r="A45" s="48"/>
      <c r="B45" s="218" t="s">
        <v>783</v>
      </c>
      <c r="C45" s="118"/>
      <c r="D45" s="119"/>
      <c r="E45" s="120"/>
      <c r="F45" s="116"/>
      <c r="G45" s="102"/>
      <c r="H45" s="102"/>
      <c r="I45" s="103"/>
      <c r="J45" s="103"/>
      <c r="K45" s="104"/>
      <c r="L45" s="105"/>
      <c r="M45" s="188"/>
      <c r="N45" s="117"/>
      <c r="R45" s="229"/>
    </row>
    <row r="46" spans="1:18" ht="30" customHeight="1" thickTop="1" thickBot="1">
      <c r="A46" s="48"/>
      <c r="B46" s="121" t="s">
        <v>783</v>
      </c>
      <c r="C46" s="122"/>
      <c r="D46" s="123" t="s">
        <v>43</v>
      </c>
      <c r="E46" s="124"/>
      <c r="F46" s="125"/>
      <c r="G46" s="126"/>
      <c r="H46" s="126">
        <f>SUM(H14,H29,H44)</f>
        <v>0</v>
      </c>
      <c r="I46" s="127"/>
      <c r="J46" s="127">
        <f>SUM(J14,J29,J44)</f>
        <v>0</v>
      </c>
      <c r="K46" s="128"/>
      <c r="L46" s="129">
        <f>SUM(L14,L29,L44)</f>
        <v>0</v>
      </c>
      <c r="M46" s="189"/>
      <c r="N46" s="59"/>
    </row>
    <row r="47" spans="1:18" ht="18.75" customHeight="1" thickBot="1">
      <c r="A47" s="59"/>
      <c r="B47" s="130" t="s">
        <v>783</v>
      </c>
      <c r="C47" s="39"/>
      <c r="D47" s="39"/>
      <c r="E47" s="131"/>
      <c r="F47" s="132"/>
      <c r="G47" s="132"/>
      <c r="H47" s="132"/>
      <c r="I47" s="132"/>
      <c r="J47" s="132"/>
      <c r="K47" s="133"/>
      <c r="L47" s="133"/>
      <c r="M47" s="190"/>
      <c r="N47" s="59"/>
    </row>
    <row r="48" spans="1:18" ht="18.75" customHeight="1">
      <c r="A48" s="48"/>
      <c r="B48" s="134" t="s">
        <v>783</v>
      </c>
      <c r="C48" s="135" t="s">
        <v>44</v>
      </c>
      <c r="D48" s="136"/>
      <c r="E48" s="137"/>
      <c r="F48" s="138"/>
      <c r="G48" s="139"/>
      <c r="H48" s="139"/>
      <c r="I48" s="139"/>
      <c r="J48" s="139"/>
      <c r="K48" s="139"/>
      <c r="L48" s="140"/>
      <c r="M48" s="191"/>
      <c r="N48" s="99"/>
    </row>
    <row r="49" spans="1:14" ht="18.75" customHeight="1">
      <c r="A49" s="48"/>
      <c r="B49" s="201" t="s">
        <v>783</v>
      </c>
      <c r="C49" s="202" t="s">
        <v>47</v>
      </c>
      <c r="D49" s="205"/>
      <c r="E49" s="209" t="s">
        <v>26</v>
      </c>
      <c r="F49" s="203"/>
      <c r="G49" s="215"/>
      <c r="H49" s="144">
        <f>J49+L49</f>
        <v>0</v>
      </c>
      <c r="I49" s="215"/>
      <c r="J49" s="144">
        <f>SUM(J17,J32)</f>
        <v>0</v>
      </c>
      <c r="K49" s="215"/>
      <c r="L49" s="145">
        <f>SUM(L17,L32)</f>
        <v>0</v>
      </c>
      <c r="M49" s="204"/>
      <c r="N49" s="99"/>
    </row>
    <row r="50" spans="1:14" ht="18.75" customHeight="1">
      <c r="A50" s="48"/>
      <c r="B50" s="201" t="s">
        <v>783</v>
      </c>
      <c r="C50" s="202" t="s">
        <v>46</v>
      </c>
      <c r="D50" s="205"/>
      <c r="E50" s="209" t="s">
        <v>26</v>
      </c>
      <c r="F50" s="203"/>
      <c r="G50" s="215"/>
      <c r="H50" s="144">
        <f t="shared" ref="H50:H56" si="0">J50+L50</f>
        <v>0</v>
      </c>
      <c r="I50" s="215"/>
      <c r="J50" s="144">
        <f t="shared" ref="J50:L56" si="1">SUM(J18,J33)</f>
        <v>0</v>
      </c>
      <c r="K50" s="215"/>
      <c r="L50" s="145">
        <f t="shared" si="1"/>
        <v>0</v>
      </c>
      <c r="M50" s="204"/>
      <c r="N50" s="117"/>
    </row>
    <row r="51" spans="1:14" ht="18.75" customHeight="1">
      <c r="A51" s="48"/>
      <c r="B51" s="201" t="s">
        <v>783</v>
      </c>
      <c r="C51" s="202" t="s">
        <v>49</v>
      </c>
      <c r="D51" s="205"/>
      <c r="E51" s="209" t="s">
        <v>26</v>
      </c>
      <c r="F51" s="203"/>
      <c r="G51" s="215"/>
      <c r="H51" s="144">
        <f t="shared" si="0"/>
        <v>0</v>
      </c>
      <c r="I51" s="215"/>
      <c r="J51" s="144">
        <f t="shared" si="1"/>
        <v>0</v>
      </c>
      <c r="K51" s="215"/>
      <c r="L51" s="145">
        <f t="shared" si="1"/>
        <v>0</v>
      </c>
      <c r="M51" s="204"/>
      <c r="N51" s="146"/>
    </row>
    <row r="52" spans="1:14" ht="18.75" customHeight="1">
      <c r="A52" s="48"/>
      <c r="B52" s="201" t="s">
        <v>783</v>
      </c>
      <c r="C52" s="202" t="s">
        <v>51</v>
      </c>
      <c r="D52" s="205"/>
      <c r="E52" s="209" t="s">
        <v>26</v>
      </c>
      <c r="F52" s="203"/>
      <c r="G52" s="215"/>
      <c r="H52" s="144">
        <f t="shared" si="0"/>
        <v>0</v>
      </c>
      <c r="I52" s="215"/>
      <c r="J52" s="144">
        <f t="shared" si="1"/>
        <v>0</v>
      </c>
      <c r="K52" s="215"/>
      <c r="L52" s="145">
        <f t="shared" si="1"/>
        <v>0</v>
      </c>
      <c r="M52" s="204"/>
      <c r="N52" s="146"/>
    </row>
    <row r="53" spans="1:14" ht="18.75" customHeight="1">
      <c r="A53" s="48"/>
      <c r="B53" s="201" t="s">
        <v>783</v>
      </c>
      <c r="C53" s="202" t="s">
        <v>52</v>
      </c>
      <c r="D53" s="205"/>
      <c r="E53" s="209" t="s">
        <v>26</v>
      </c>
      <c r="F53" s="203"/>
      <c r="G53" s="215"/>
      <c r="H53" s="144">
        <f t="shared" si="0"/>
        <v>0</v>
      </c>
      <c r="I53" s="215"/>
      <c r="J53" s="144">
        <f t="shared" si="1"/>
        <v>0</v>
      </c>
      <c r="K53" s="215"/>
      <c r="L53" s="145">
        <f t="shared" si="1"/>
        <v>0</v>
      </c>
      <c r="M53" s="204"/>
      <c r="N53" s="146"/>
    </row>
    <row r="54" spans="1:14" ht="18.75" customHeight="1">
      <c r="A54" s="48"/>
      <c r="B54" s="201" t="s">
        <v>783</v>
      </c>
      <c r="C54" s="202" t="s">
        <v>53</v>
      </c>
      <c r="D54" s="205"/>
      <c r="E54" s="209" t="s">
        <v>26</v>
      </c>
      <c r="F54" s="203"/>
      <c r="G54" s="215"/>
      <c r="H54" s="144">
        <f t="shared" si="0"/>
        <v>0</v>
      </c>
      <c r="I54" s="215"/>
      <c r="J54" s="144">
        <f t="shared" si="1"/>
        <v>0</v>
      </c>
      <c r="K54" s="215"/>
      <c r="L54" s="145">
        <f t="shared" si="1"/>
        <v>0</v>
      </c>
      <c r="M54" s="204"/>
      <c r="N54" s="146"/>
    </row>
    <row r="55" spans="1:14" ht="18.75" customHeight="1">
      <c r="A55" s="48"/>
      <c r="B55" s="201" t="s">
        <v>783</v>
      </c>
      <c r="C55" s="202" t="s">
        <v>54</v>
      </c>
      <c r="D55" s="205"/>
      <c r="E55" s="209" t="s">
        <v>26</v>
      </c>
      <c r="F55" s="203"/>
      <c r="G55" s="215"/>
      <c r="H55" s="144">
        <f t="shared" si="0"/>
        <v>0</v>
      </c>
      <c r="I55" s="215"/>
      <c r="J55" s="144">
        <f t="shared" si="1"/>
        <v>0</v>
      </c>
      <c r="K55" s="215"/>
      <c r="L55" s="145">
        <f t="shared" si="1"/>
        <v>0</v>
      </c>
      <c r="M55" s="204"/>
      <c r="N55" s="146"/>
    </row>
    <row r="56" spans="1:14" ht="18.75" customHeight="1">
      <c r="A56" s="48"/>
      <c r="B56" s="201" t="s">
        <v>783</v>
      </c>
      <c r="C56" s="202" t="s">
        <v>55</v>
      </c>
      <c r="D56" s="205"/>
      <c r="E56" s="209" t="s">
        <v>26</v>
      </c>
      <c r="F56" s="203"/>
      <c r="G56" s="215"/>
      <c r="H56" s="144">
        <f t="shared" si="0"/>
        <v>0</v>
      </c>
      <c r="I56" s="215"/>
      <c r="J56" s="144">
        <f t="shared" si="1"/>
        <v>0</v>
      </c>
      <c r="K56" s="215"/>
      <c r="L56" s="145">
        <f t="shared" si="1"/>
        <v>0</v>
      </c>
      <c r="M56" s="204"/>
      <c r="N56" s="146"/>
    </row>
    <row r="57" spans="1:14" ht="18.75" customHeight="1">
      <c r="A57" s="48"/>
      <c r="B57" s="201" t="s">
        <v>783</v>
      </c>
      <c r="C57" s="202"/>
      <c r="D57" s="205"/>
      <c r="E57" s="209"/>
      <c r="F57" s="203"/>
      <c r="G57" s="215"/>
      <c r="H57" s="144"/>
      <c r="I57" s="215"/>
      <c r="J57" s="144"/>
      <c r="K57" s="215"/>
      <c r="L57" s="145"/>
      <c r="M57" s="204"/>
      <c r="N57" s="146"/>
    </row>
    <row r="58" spans="1:14" ht="18.75" customHeight="1">
      <c r="A58" s="48"/>
      <c r="B58" s="201" t="s">
        <v>783</v>
      </c>
      <c r="C58" s="202"/>
      <c r="D58" s="205"/>
      <c r="E58" s="209"/>
      <c r="F58" s="203"/>
      <c r="G58" s="215"/>
      <c r="H58" s="144"/>
      <c r="I58" s="215"/>
      <c r="J58" s="144"/>
      <c r="K58" s="215"/>
      <c r="L58" s="145"/>
      <c r="M58" s="204"/>
      <c r="N58" s="117"/>
    </row>
    <row r="59" spans="1:14" ht="18.75" customHeight="1">
      <c r="A59" s="48"/>
      <c r="B59" s="141" t="s">
        <v>783</v>
      </c>
      <c r="C59" s="147" t="s">
        <v>45</v>
      </c>
      <c r="D59" s="148" t="s">
        <v>39</v>
      </c>
      <c r="E59" s="142"/>
      <c r="F59" s="143"/>
      <c r="G59" s="144"/>
      <c r="H59" s="149">
        <f>SUM(H49:H58)</f>
        <v>0</v>
      </c>
      <c r="I59" s="149"/>
      <c r="J59" s="149">
        <f>SUM(J49:J58)</f>
        <v>0</v>
      </c>
      <c r="K59" s="149"/>
      <c r="L59" s="150">
        <f>SUM(L49:L58)</f>
        <v>0</v>
      </c>
      <c r="M59" s="192"/>
      <c r="N59" s="99"/>
    </row>
    <row r="60" spans="1:14" ht="18.75" customHeight="1" thickBot="1">
      <c r="A60" s="48"/>
      <c r="B60" s="151" t="s">
        <v>783</v>
      </c>
      <c r="C60" s="152"/>
      <c r="D60" s="153"/>
      <c r="E60" s="154"/>
      <c r="F60" s="155"/>
      <c r="G60" s="156"/>
      <c r="H60" s="156"/>
      <c r="I60" s="156"/>
      <c r="J60" s="156"/>
      <c r="K60" s="156"/>
      <c r="L60" s="157"/>
      <c r="M60" s="193"/>
      <c r="N60" s="99"/>
    </row>
    <row r="61" spans="1:14" ht="30" customHeight="1" thickTop="1" thickBot="1">
      <c r="A61" s="48"/>
      <c r="B61" s="158" t="s">
        <v>783</v>
      </c>
      <c r="C61" s="159" t="s">
        <v>103</v>
      </c>
      <c r="D61" s="160" t="s">
        <v>17</v>
      </c>
      <c r="E61" s="161"/>
      <c r="F61" s="162"/>
      <c r="G61" s="163"/>
      <c r="H61" s="163">
        <f>SUM(H59:H60)</f>
        <v>0</v>
      </c>
      <c r="I61" s="163"/>
      <c r="J61" s="163">
        <f>SUM(J59:J60)</f>
        <v>0</v>
      </c>
      <c r="K61" s="163"/>
      <c r="L61" s="164">
        <f>SUM(L59:L60)</f>
        <v>0</v>
      </c>
      <c r="M61" s="194"/>
      <c r="N61" s="59"/>
    </row>
    <row r="62" spans="1:14" ht="18.75" customHeight="1">
      <c r="A62" s="48"/>
      <c r="B62" s="389" t="s">
        <v>729</v>
      </c>
      <c r="C62" s="390"/>
      <c r="D62" s="391"/>
      <c r="E62" s="392"/>
      <c r="F62" s="393"/>
      <c r="G62" s="394"/>
      <c r="H62" s="394"/>
      <c r="I62" s="395"/>
      <c r="J62" s="395"/>
      <c r="K62" s="396"/>
      <c r="L62" s="397"/>
      <c r="M62" s="398"/>
      <c r="N62" s="59"/>
    </row>
    <row r="63" spans="1:14" ht="18.75" customHeight="1">
      <c r="A63" s="48"/>
      <c r="B63" s="399"/>
      <c r="C63" s="400" t="s">
        <v>730</v>
      </c>
      <c r="D63" s="101"/>
      <c r="E63" s="93"/>
      <c r="F63" s="94"/>
      <c r="G63" s="95"/>
      <c r="H63" s="95"/>
      <c r="I63" s="96"/>
      <c r="J63" s="96"/>
      <c r="K63" s="97"/>
      <c r="L63" s="98"/>
      <c r="M63" s="186"/>
      <c r="N63" s="59"/>
    </row>
    <row r="64" spans="1:14" ht="18.75" customHeight="1">
      <c r="A64" s="48"/>
      <c r="B64" s="399"/>
      <c r="C64" s="402"/>
      <c r="D64" s="403"/>
      <c r="E64" s="208"/>
      <c r="F64" s="197"/>
      <c r="G64" s="211"/>
      <c r="H64" s="95">
        <f>F64*G64</f>
        <v>0</v>
      </c>
      <c r="I64" s="212"/>
      <c r="J64" s="96">
        <f>F64*I64</f>
        <v>0</v>
      </c>
      <c r="K64" s="404">
        <f t="shared" ref="K64:L67" si="2">G64-I64</f>
        <v>0</v>
      </c>
      <c r="L64" s="98">
        <f t="shared" si="2"/>
        <v>0</v>
      </c>
      <c r="M64" s="198"/>
      <c r="N64" s="59"/>
    </row>
    <row r="65" spans="1:14" ht="18.75" customHeight="1">
      <c r="A65" s="48"/>
      <c r="B65" s="399"/>
      <c r="C65" s="402"/>
      <c r="D65" s="403"/>
      <c r="E65" s="208"/>
      <c r="F65" s="197"/>
      <c r="G65" s="211"/>
      <c r="H65" s="95">
        <f>F65*G65</f>
        <v>0</v>
      </c>
      <c r="I65" s="212"/>
      <c r="J65" s="96">
        <f>F65*I65</f>
        <v>0</v>
      </c>
      <c r="K65" s="404">
        <f t="shared" si="2"/>
        <v>0</v>
      </c>
      <c r="L65" s="98">
        <f t="shared" si="2"/>
        <v>0</v>
      </c>
      <c r="M65" s="198"/>
      <c r="N65" s="99"/>
    </row>
    <row r="66" spans="1:14" ht="18.75" customHeight="1">
      <c r="A66" s="48"/>
      <c r="B66" s="399"/>
      <c r="C66" s="402"/>
      <c r="D66" s="403"/>
      <c r="E66" s="208"/>
      <c r="F66" s="197"/>
      <c r="G66" s="211"/>
      <c r="H66" s="95">
        <f>F66*G66</f>
        <v>0</v>
      </c>
      <c r="I66" s="212"/>
      <c r="J66" s="96">
        <f>F66*I66</f>
        <v>0</v>
      </c>
      <c r="K66" s="404">
        <f t="shared" si="2"/>
        <v>0</v>
      </c>
      <c r="L66" s="98">
        <f t="shared" si="2"/>
        <v>0</v>
      </c>
      <c r="M66" s="198"/>
      <c r="N66" s="99"/>
    </row>
    <row r="67" spans="1:14" ht="18.75" customHeight="1">
      <c r="A67" s="48"/>
      <c r="B67" s="399"/>
      <c r="C67" s="402"/>
      <c r="D67" s="403"/>
      <c r="E67" s="208"/>
      <c r="F67" s="197"/>
      <c r="G67" s="211"/>
      <c r="H67" s="95">
        <f>F67*G67</f>
        <v>0</v>
      </c>
      <c r="I67" s="212"/>
      <c r="J67" s="96">
        <f>F67*I67</f>
        <v>0</v>
      </c>
      <c r="K67" s="404">
        <f t="shared" si="2"/>
        <v>0</v>
      </c>
      <c r="L67" s="98">
        <f t="shared" si="2"/>
        <v>0</v>
      </c>
      <c r="M67" s="198"/>
      <c r="N67" s="99"/>
    </row>
    <row r="68" spans="1:14" ht="18.75" customHeight="1" thickBot="1">
      <c r="A68" s="48"/>
      <c r="B68" s="399"/>
      <c r="C68" s="412" t="s">
        <v>731</v>
      </c>
      <c r="D68" s="467" t="s">
        <v>732</v>
      </c>
      <c r="E68" s="414"/>
      <c r="F68" s="415"/>
      <c r="G68" s="416"/>
      <c r="H68" s="416">
        <f>SUM(H62:H67)</f>
        <v>0</v>
      </c>
      <c r="I68" s="418"/>
      <c r="J68" s="418">
        <f>SUM(J62:J67)</f>
        <v>0</v>
      </c>
      <c r="K68" s="420">
        <f>SUM(K62:K67)</f>
        <v>0</v>
      </c>
      <c r="L68" s="468">
        <f>SUM(L62:L67)</f>
        <v>0</v>
      </c>
      <c r="M68" s="422"/>
      <c r="N68" s="99"/>
    </row>
    <row r="69" spans="1:14" ht="18.75" customHeight="1">
      <c r="A69" s="48"/>
      <c r="B69" s="389" t="s">
        <v>729</v>
      </c>
      <c r="C69" s="390"/>
      <c r="D69" s="391"/>
      <c r="E69" s="392"/>
      <c r="F69" s="393"/>
      <c r="G69" s="394"/>
      <c r="H69" s="394"/>
      <c r="I69" s="395"/>
      <c r="J69" s="395"/>
      <c r="K69" s="469"/>
      <c r="L69" s="397"/>
      <c r="M69" s="398"/>
      <c r="N69" s="99"/>
    </row>
    <row r="70" spans="1:14" ht="18.75" customHeight="1">
      <c r="A70" s="48"/>
      <c r="B70" s="399"/>
      <c r="C70" s="400" t="s">
        <v>733</v>
      </c>
      <c r="D70" s="406"/>
      <c r="E70" s="93"/>
      <c r="F70" s="94"/>
      <c r="G70" s="95"/>
      <c r="H70" s="95"/>
      <c r="I70" s="96"/>
      <c r="J70" s="96"/>
      <c r="K70" s="404"/>
      <c r="L70" s="98"/>
      <c r="M70" s="186"/>
      <c r="N70" s="99"/>
    </row>
    <row r="71" spans="1:14" ht="18.75" customHeight="1">
      <c r="A71" s="48"/>
      <c r="B71" s="401"/>
      <c r="C71" s="402" t="s">
        <v>734</v>
      </c>
      <c r="D71" s="407" t="s">
        <v>735</v>
      </c>
      <c r="E71" s="208"/>
      <c r="F71" s="197"/>
      <c r="G71" s="408"/>
      <c r="H71" s="95"/>
      <c r="I71" s="409"/>
      <c r="J71" s="96"/>
      <c r="K71" s="404"/>
      <c r="L71" s="98"/>
      <c r="M71" s="198"/>
      <c r="N71" s="99"/>
    </row>
    <row r="72" spans="1:14" ht="18.75" customHeight="1">
      <c r="A72" s="48"/>
      <c r="B72" s="401" t="s">
        <v>30</v>
      </c>
      <c r="C72" s="402"/>
      <c r="D72" s="410"/>
      <c r="E72" s="208"/>
      <c r="F72" s="197"/>
      <c r="G72" s="211"/>
      <c r="H72" s="95">
        <f>F72*G72</f>
        <v>0</v>
      </c>
      <c r="I72" s="212"/>
      <c r="J72" s="96">
        <f>F72*I72</f>
        <v>0</v>
      </c>
      <c r="K72" s="404">
        <f>G72-I72</f>
        <v>0</v>
      </c>
      <c r="L72" s="98">
        <f>H72-J72</f>
        <v>0</v>
      </c>
      <c r="M72" s="198"/>
      <c r="N72" s="99"/>
    </row>
    <row r="73" spans="1:14" ht="18.75" customHeight="1">
      <c r="A73" s="48"/>
      <c r="B73" s="401"/>
      <c r="C73" s="196"/>
      <c r="D73" s="410"/>
      <c r="E73" s="208"/>
      <c r="F73" s="197"/>
      <c r="G73" s="211"/>
      <c r="H73" s="95">
        <f>F73*G73</f>
        <v>0</v>
      </c>
      <c r="I73" s="212"/>
      <c r="J73" s="96">
        <f>F73*I73</f>
        <v>0</v>
      </c>
      <c r="K73" s="404">
        <f t="shared" ref="K73:L114" si="3">G73-I73</f>
        <v>0</v>
      </c>
      <c r="L73" s="98">
        <f>H73-J73</f>
        <v>0</v>
      </c>
      <c r="M73" s="198"/>
      <c r="N73" s="99"/>
    </row>
    <row r="74" spans="1:14" ht="18.75" customHeight="1">
      <c r="A74" s="48"/>
      <c r="B74" s="401"/>
      <c r="C74" s="196"/>
      <c r="D74" s="410"/>
      <c r="E74" s="208"/>
      <c r="F74" s="197"/>
      <c r="G74" s="211"/>
      <c r="H74" s="95">
        <f t="shared" ref="H74:H82" si="4">F74*G74</f>
        <v>0</v>
      </c>
      <c r="I74" s="212"/>
      <c r="J74" s="96">
        <f t="shared" ref="J74:J82" si="5">F74*I74</f>
        <v>0</v>
      </c>
      <c r="K74" s="404">
        <f t="shared" si="3"/>
        <v>0</v>
      </c>
      <c r="L74" s="98">
        <f t="shared" si="3"/>
        <v>0</v>
      </c>
      <c r="M74" s="198"/>
      <c r="N74" s="99"/>
    </row>
    <row r="75" spans="1:14" ht="18.75" customHeight="1">
      <c r="A75" s="48"/>
      <c r="B75" s="401"/>
      <c r="C75" s="196"/>
      <c r="D75" s="410"/>
      <c r="E75" s="208"/>
      <c r="F75" s="197"/>
      <c r="G75" s="211"/>
      <c r="H75" s="95">
        <f t="shared" si="4"/>
        <v>0</v>
      </c>
      <c r="I75" s="212"/>
      <c r="J75" s="96">
        <f t="shared" si="5"/>
        <v>0</v>
      </c>
      <c r="K75" s="404">
        <f t="shared" si="3"/>
        <v>0</v>
      </c>
      <c r="L75" s="98">
        <f t="shared" si="3"/>
        <v>0</v>
      </c>
      <c r="M75" s="198"/>
      <c r="N75" s="99"/>
    </row>
    <row r="76" spans="1:14" ht="18.75" customHeight="1">
      <c r="A76" s="48"/>
      <c r="B76" s="401"/>
      <c r="C76" s="196"/>
      <c r="D76" s="410"/>
      <c r="E76" s="208"/>
      <c r="F76" s="197"/>
      <c r="G76" s="211"/>
      <c r="H76" s="95">
        <f t="shared" si="4"/>
        <v>0</v>
      </c>
      <c r="I76" s="212"/>
      <c r="J76" s="96">
        <f t="shared" si="5"/>
        <v>0</v>
      </c>
      <c r="K76" s="404">
        <f t="shared" si="3"/>
        <v>0</v>
      </c>
      <c r="L76" s="98">
        <f t="shared" si="3"/>
        <v>0</v>
      </c>
      <c r="M76" s="198"/>
      <c r="N76" s="99"/>
    </row>
    <row r="77" spans="1:14" ht="18.75" customHeight="1">
      <c r="A77" s="48"/>
      <c r="B77" s="401"/>
      <c r="C77" s="196"/>
      <c r="D77" s="410"/>
      <c r="E77" s="208"/>
      <c r="F77" s="197"/>
      <c r="G77" s="211"/>
      <c r="H77" s="95">
        <f t="shared" si="4"/>
        <v>0</v>
      </c>
      <c r="I77" s="212"/>
      <c r="J77" s="96">
        <f t="shared" si="5"/>
        <v>0</v>
      </c>
      <c r="K77" s="404">
        <f t="shared" si="3"/>
        <v>0</v>
      </c>
      <c r="L77" s="98">
        <f t="shared" si="3"/>
        <v>0</v>
      </c>
      <c r="M77" s="198"/>
      <c r="N77" s="99"/>
    </row>
    <row r="78" spans="1:14" ht="18.75" customHeight="1">
      <c r="A78" s="48"/>
      <c r="B78" s="401"/>
      <c r="C78" s="196"/>
      <c r="D78" s="410"/>
      <c r="E78" s="208"/>
      <c r="F78" s="197"/>
      <c r="G78" s="211"/>
      <c r="H78" s="95">
        <f>F78*G78</f>
        <v>0</v>
      </c>
      <c r="I78" s="212"/>
      <c r="J78" s="96">
        <f t="shared" si="5"/>
        <v>0</v>
      </c>
      <c r="K78" s="404">
        <f t="shared" si="3"/>
        <v>0</v>
      </c>
      <c r="L78" s="98">
        <f t="shared" si="3"/>
        <v>0</v>
      </c>
      <c r="M78" s="198"/>
      <c r="N78" s="99"/>
    </row>
    <row r="79" spans="1:14" ht="18.75" customHeight="1">
      <c r="A79" s="48"/>
      <c r="B79" s="401"/>
      <c r="C79" s="196"/>
      <c r="D79" s="410"/>
      <c r="E79" s="208"/>
      <c r="F79" s="197"/>
      <c r="G79" s="211"/>
      <c r="H79" s="95">
        <f t="shared" si="4"/>
        <v>0</v>
      </c>
      <c r="I79" s="212"/>
      <c r="J79" s="96">
        <f t="shared" si="5"/>
        <v>0</v>
      </c>
      <c r="K79" s="404">
        <f t="shared" si="3"/>
        <v>0</v>
      </c>
      <c r="L79" s="98">
        <f t="shared" si="3"/>
        <v>0</v>
      </c>
      <c r="M79" s="198"/>
      <c r="N79" s="99"/>
    </row>
    <row r="80" spans="1:14" ht="18.75" customHeight="1">
      <c r="A80" s="48"/>
      <c r="B80" s="401"/>
      <c r="C80" s="196"/>
      <c r="D80" s="410"/>
      <c r="E80" s="208"/>
      <c r="F80" s="197"/>
      <c r="G80" s="211"/>
      <c r="H80" s="95">
        <f t="shared" si="4"/>
        <v>0</v>
      </c>
      <c r="I80" s="212"/>
      <c r="J80" s="96">
        <f t="shared" si="5"/>
        <v>0</v>
      </c>
      <c r="K80" s="404">
        <f t="shared" si="3"/>
        <v>0</v>
      </c>
      <c r="L80" s="98">
        <f t="shared" si="3"/>
        <v>0</v>
      </c>
      <c r="M80" s="198"/>
      <c r="N80" s="99"/>
    </row>
    <row r="81" spans="1:14" ht="18.75" customHeight="1">
      <c r="A81" s="48"/>
      <c r="B81" s="401"/>
      <c r="C81" s="196"/>
      <c r="D81" s="410"/>
      <c r="E81" s="208"/>
      <c r="F81" s="197"/>
      <c r="G81" s="211"/>
      <c r="H81" s="95">
        <f t="shared" si="4"/>
        <v>0</v>
      </c>
      <c r="I81" s="212"/>
      <c r="J81" s="96">
        <f t="shared" si="5"/>
        <v>0</v>
      </c>
      <c r="K81" s="404">
        <f t="shared" si="3"/>
        <v>0</v>
      </c>
      <c r="L81" s="98">
        <f t="shared" si="3"/>
        <v>0</v>
      </c>
      <c r="M81" s="198"/>
      <c r="N81" s="99"/>
    </row>
    <row r="82" spans="1:14" ht="18.75" customHeight="1">
      <c r="A82" s="48"/>
      <c r="B82" s="401"/>
      <c r="C82" s="196"/>
      <c r="D82" s="410"/>
      <c r="E82" s="208"/>
      <c r="F82" s="197"/>
      <c r="G82" s="211"/>
      <c r="H82" s="95">
        <f t="shared" si="4"/>
        <v>0</v>
      </c>
      <c r="I82" s="212"/>
      <c r="J82" s="96">
        <f t="shared" si="5"/>
        <v>0</v>
      </c>
      <c r="K82" s="404">
        <f t="shared" si="3"/>
        <v>0</v>
      </c>
      <c r="L82" s="98">
        <f t="shared" si="3"/>
        <v>0</v>
      </c>
      <c r="M82" s="198"/>
      <c r="N82" s="99"/>
    </row>
    <row r="83" spans="1:14" ht="18.75" customHeight="1">
      <c r="A83" s="48"/>
      <c r="B83" s="401"/>
      <c r="C83" s="196"/>
      <c r="D83" s="410"/>
      <c r="E83" s="208"/>
      <c r="F83" s="197"/>
      <c r="G83" s="211"/>
      <c r="H83" s="95">
        <f>F83*G83</f>
        <v>0</v>
      </c>
      <c r="I83" s="212"/>
      <c r="J83" s="96">
        <f>F83*I83</f>
        <v>0</v>
      </c>
      <c r="K83" s="404">
        <f t="shared" si="3"/>
        <v>0</v>
      </c>
      <c r="L83" s="98">
        <f>H83-J83</f>
        <v>0</v>
      </c>
      <c r="M83" s="198"/>
      <c r="N83" s="99"/>
    </row>
    <row r="84" spans="1:14" ht="18.75" customHeight="1">
      <c r="A84" s="48"/>
      <c r="B84" s="401"/>
      <c r="C84" s="196"/>
      <c r="D84" s="410"/>
      <c r="E84" s="208"/>
      <c r="F84" s="197"/>
      <c r="G84" s="211"/>
      <c r="H84" s="95">
        <f t="shared" ref="H84:H92" si="6">F84*G84</f>
        <v>0</v>
      </c>
      <c r="I84" s="212"/>
      <c r="J84" s="96">
        <f t="shared" ref="J84:J92" si="7">F84*I84</f>
        <v>0</v>
      </c>
      <c r="K84" s="404">
        <f t="shared" si="3"/>
        <v>0</v>
      </c>
      <c r="L84" s="98">
        <f t="shared" si="3"/>
        <v>0</v>
      </c>
      <c r="M84" s="198"/>
      <c r="N84" s="99"/>
    </row>
    <row r="85" spans="1:14" ht="18.75" customHeight="1">
      <c r="A85" s="48"/>
      <c r="B85" s="401"/>
      <c r="C85" s="196"/>
      <c r="D85" s="410"/>
      <c r="E85" s="208"/>
      <c r="F85" s="197"/>
      <c r="G85" s="211"/>
      <c r="H85" s="95">
        <f t="shared" si="6"/>
        <v>0</v>
      </c>
      <c r="I85" s="212"/>
      <c r="J85" s="96">
        <f t="shared" si="7"/>
        <v>0</v>
      </c>
      <c r="K85" s="404">
        <f t="shared" si="3"/>
        <v>0</v>
      </c>
      <c r="L85" s="98">
        <f t="shared" si="3"/>
        <v>0</v>
      </c>
      <c r="M85" s="198"/>
      <c r="N85" s="99"/>
    </row>
    <row r="86" spans="1:14" ht="18.75" customHeight="1">
      <c r="A86" s="48"/>
      <c r="B86" s="401"/>
      <c r="C86" s="196"/>
      <c r="D86" s="410"/>
      <c r="E86" s="208"/>
      <c r="F86" s="197"/>
      <c r="G86" s="211"/>
      <c r="H86" s="95">
        <f t="shared" si="6"/>
        <v>0</v>
      </c>
      <c r="I86" s="212"/>
      <c r="J86" s="96">
        <f t="shared" si="7"/>
        <v>0</v>
      </c>
      <c r="K86" s="404">
        <f t="shared" si="3"/>
        <v>0</v>
      </c>
      <c r="L86" s="98">
        <f t="shared" si="3"/>
        <v>0</v>
      </c>
      <c r="M86" s="198"/>
      <c r="N86" s="99"/>
    </row>
    <row r="87" spans="1:14" ht="18.75" customHeight="1">
      <c r="A87" s="48"/>
      <c r="B87" s="401"/>
      <c r="C87" s="196"/>
      <c r="D87" s="410"/>
      <c r="E87" s="208"/>
      <c r="F87" s="197"/>
      <c r="G87" s="211"/>
      <c r="H87" s="95">
        <f t="shared" si="6"/>
        <v>0</v>
      </c>
      <c r="I87" s="212"/>
      <c r="J87" s="96">
        <f t="shared" si="7"/>
        <v>0</v>
      </c>
      <c r="K87" s="404">
        <f t="shared" si="3"/>
        <v>0</v>
      </c>
      <c r="L87" s="98">
        <f t="shared" si="3"/>
        <v>0</v>
      </c>
      <c r="M87" s="198"/>
      <c r="N87" s="99"/>
    </row>
    <row r="88" spans="1:14" ht="18.75" customHeight="1">
      <c r="A88" s="48"/>
      <c r="B88" s="401"/>
      <c r="C88" s="196"/>
      <c r="D88" s="410"/>
      <c r="E88" s="208"/>
      <c r="F88" s="197"/>
      <c r="G88" s="211"/>
      <c r="H88" s="95">
        <f t="shared" si="6"/>
        <v>0</v>
      </c>
      <c r="I88" s="212"/>
      <c r="J88" s="96">
        <f t="shared" si="7"/>
        <v>0</v>
      </c>
      <c r="K88" s="404">
        <f t="shared" si="3"/>
        <v>0</v>
      </c>
      <c r="L88" s="98">
        <f t="shared" si="3"/>
        <v>0</v>
      </c>
      <c r="M88" s="198"/>
      <c r="N88" s="99"/>
    </row>
    <row r="89" spans="1:14" ht="18.75" customHeight="1">
      <c r="A89" s="48"/>
      <c r="B89" s="401"/>
      <c r="C89" s="196"/>
      <c r="D89" s="410"/>
      <c r="E89" s="208"/>
      <c r="F89" s="197"/>
      <c r="G89" s="211"/>
      <c r="H89" s="95">
        <f t="shared" si="6"/>
        <v>0</v>
      </c>
      <c r="I89" s="212"/>
      <c r="J89" s="96">
        <f t="shared" si="7"/>
        <v>0</v>
      </c>
      <c r="K89" s="404">
        <f t="shared" si="3"/>
        <v>0</v>
      </c>
      <c r="L89" s="98">
        <f t="shared" si="3"/>
        <v>0</v>
      </c>
      <c r="M89" s="198"/>
      <c r="N89" s="99"/>
    </row>
    <row r="90" spans="1:14" ht="18.75" customHeight="1">
      <c r="A90" s="48"/>
      <c r="B90" s="401"/>
      <c r="C90" s="196"/>
      <c r="D90" s="410"/>
      <c r="E90" s="208"/>
      <c r="F90" s="197"/>
      <c r="G90" s="211"/>
      <c r="H90" s="95">
        <f t="shared" si="6"/>
        <v>0</v>
      </c>
      <c r="I90" s="212"/>
      <c r="J90" s="96">
        <f t="shared" si="7"/>
        <v>0</v>
      </c>
      <c r="K90" s="404">
        <f t="shared" si="3"/>
        <v>0</v>
      </c>
      <c r="L90" s="98">
        <f t="shared" si="3"/>
        <v>0</v>
      </c>
      <c r="M90" s="198"/>
      <c r="N90" s="99"/>
    </row>
    <row r="91" spans="1:14" ht="18.75" customHeight="1">
      <c r="A91" s="48"/>
      <c r="B91" s="401"/>
      <c r="C91" s="196"/>
      <c r="D91" s="410"/>
      <c r="E91" s="208"/>
      <c r="F91" s="197"/>
      <c r="G91" s="211"/>
      <c r="H91" s="95">
        <f t="shared" si="6"/>
        <v>0</v>
      </c>
      <c r="I91" s="212"/>
      <c r="J91" s="96">
        <f t="shared" si="7"/>
        <v>0</v>
      </c>
      <c r="K91" s="404">
        <f t="shared" si="3"/>
        <v>0</v>
      </c>
      <c r="L91" s="98">
        <f t="shared" si="3"/>
        <v>0</v>
      </c>
      <c r="M91" s="198"/>
      <c r="N91" s="99"/>
    </row>
    <row r="92" spans="1:14" ht="18.75" customHeight="1">
      <c r="A92" s="48"/>
      <c r="B92" s="401"/>
      <c r="C92" s="196"/>
      <c r="D92" s="410"/>
      <c r="E92" s="208"/>
      <c r="F92" s="197"/>
      <c r="G92" s="211"/>
      <c r="H92" s="95">
        <f t="shared" si="6"/>
        <v>0</v>
      </c>
      <c r="I92" s="212"/>
      <c r="J92" s="96">
        <f t="shared" si="7"/>
        <v>0</v>
      </c>
      <c r="K92" s="404">
        <f t="shared" si="3"/>
        <v>0</v>
      </c>
      <c r="L92" s="98">
        <f t="shared" si="3"/>
        <v>0</v>
      </c>
      <c r="M92" s="198"/>
      <c r="N92" s="99"/>
    </row>
    <row r="93" spans="1:14" ht="18.75" customHeight="1">
      <c r="A93" s="48"/>
      <c r="B93" s="401"/>
      <c r="C93" s="196"/>
      <c r="D93" s="410"/>
      <c r="E93" s="208"/>
      <c r="F93" s="197"/>
      <c r="G93" s="211"/>
      <c r="H93" s="95">
        <f>F93*G93</f>
        <v>0</v>
      </c>
      <c r="I93" s="212"/>
      <c r="J93" s="96">
        <f>F93*I93</f>
        <v>0</v>
      </c>
      <c r="K93" s="404">
        <f t="shared" si="3"/>
        <v>0</v>
      </c>
      <c r="L93" s="98">
        <f>H93-J93</f>
        <v>0</v>
      </c>
      <c r="M93" s="198"/>
      <c r="N93" s="99"/>
    </row>
    <row r="94" spans="1:14" ht="18.75" customHeight="1">
      <c r="A94" s="48"/>
      <c r="B94" s="401"/>
      <c r="C94" s="196"/>
      <c r="D94" s="410"/>
      <c r="E94" s="208"/>
      <c r="F94" s="197"/>
      <c r="G94" s="211"/>
      <c r="H94" s="95">
        <f t="shared" ref="H94:H102" si="8">F94*G94</f>
        <v>0</v>
      </c>
      <c r="I94" s="212"/>
      <c r="J94" s="96">
        <f t="shared" ref="J94:J102" si="9">F94*I94</f>
        <v>0</v>
      </c>
      <c r="K94" s="404">
        <f t="shared" si="3"/>
        <v>0</v>
      </c>
      <c r="L94" s="98">
        <f t="shared" si="3"/>
        <v>0</v>
      </c>
      <c r="M94" s="198"/>
      <c r="N94" s="99"/>
    </row>
    <row r="95" spans="1:14" ht="18.75" customHeight="1">
      <c r="A95" s="48"/>
      <c r="B95" s="401"/>
      <c r="C95" s="196"/>
      <c r="D95" s="410"/>
      <c r="E95" s="208"/>
      <c r="F95" s="197"/>
      <c r="G95" s="211"/>
      <c r="H95" s="95">
        <f t="shared" si="8"/>
        <v>0</v>
      </c>
      <c r="I95" s="212"/>
      <c r="J95" s="96">
        <f t="shared" si="9"/>
        <v>0</v>
      </c>
      <c r="K95" s="404">
        <f t="shared" si="3"/>
        <v>0</v>
      </c>
      <c r="L95" s="98">
        <f t="shared" si="3"/>
        <v>0</v>
      </c>
      <c r="M95" s="198"/>
      <c r="N95" s="99"/>
    </row>
    <row r="96" spans="1:14" ht="18.75" customHeight="1">
      <c r="A96" s="48"/>
      <c r="B96" s="401"/>
      <c r="C96" s="196"/>
      <c r="D96" s="410"/>
      <c r="E96" s="208"/>
      <c r="F96" s="197"/>
      <c r="G96" s="211"/>
      <c r="H96" s="95">
        <f t="shared" si="8"/>
        <v>0</v>
      </c>
      <c r="I96" s="212"/>
      <c r="J96" s="96">
        <f t="shared" si="9"/>
        <v>0</v>
      </c>
      <c r="K96" s="404">
        <f t="shared" si="3"/>
        <v>0</v>
      </c>
      <c r="L96" s="98">
        <f t="shared" si="3"/>
        <v>0</v>
      </c>
      <c r="M96" s="198"/>
      <c r="N96" s="99"/>
    </row>
    <row r="97" spans="1:14" ht="18.75" customHeight="1">
      <c r="A97" s="48"/>
      <c r="B97" s="401"/>
      <c r="C97" s="196"/>
      <c r="D97" s="410"/>
      <c r="E97" s="208"/>
      <c r="F97" s="197"/>
      <c r="G97" s="211"/>
      <c r="H97" s="95">
        <f t="shared" si="8"/>
        <v>0</v>
      </c>
      <c r="I97" s="212"/>
      <c r="J97" s="96">
        <f t="shared" si="9"/>
        <v>0</v>
      </c>
      <c r="K97" s="404">
        <f t="shared" si="3"/>
        <v>0</v>
      </c>
      <c r="L97" s="98">
        <f t="shared" si="3"/>
        <v>0</v>
      </c>
      <c r="M97" s="198"/>
      <c r="N97" s="99"/>
    </row>
    <row r="98" spans="1:14" ht="18.75" customHeight="1">
      <c r="A98" s="48"/>
      <c r="B98" s="401"/>
      <c r="C98" s="196"/>
      <c r="D98" s="410"/>
      <c r="E98" s="208"/>
      <c r="F98" s="197"/>
      <c r="G98" s="211"/>
      <c r="H98" s="95">
        <f t="shared" si="8"/>
        <v>0</v>
      </c>
      <c r="I98" s="212"/>
      <c r="J98" s="96">
        <f t="shared" si="9"/>
        <v>0</v>
      </c>
      <c r="K98" s="404">
        <f t="shared" si="3"/>
        <v>0</v>
      </c>
      <c r="L98" s="98">
        <f t="shared" si="3"/>
        <v>0</v>
      </c>
      <c r="M98" s="198"/>
      <c r="N98" s="99"/>
    </row>
    <row r="99" spans="1:14" ht="18.75" customHeight="1">
      <c r="A99" s="48"/>
      <c r="B99" s="401"/>
      <c r="C99" s="196"/>
      <c r="D99" s="410"/>
      <c r="E99" s="208"/>
      <c r="F99" s="197"/>
      <c r="G99" s="211"/>
      <c r="H99" s="95">
        <f t="shared" si="8"/>
        <v>0</v>
      </c>
      <c r="I99" s="212"/>
      <c r="J99" s="96">
        <f t="shared" si="9"/>
        <v>0</v>
      </c>
      <c r="K99" s="404">
        <f t="shared" si="3"/>
        <v>0</v>
      </c>
      <c r="L99" s="98">
        <f t="shared" si="3"/>
        <v>0</v>
      </c>
      <c r="M99" s="198"/>
      <c r="N99" s="99"/>
    </row>
    <row r="100" spans="1:14" ht="18.75" customHeight="1">
      <c r="A100" s="48"/>
      <c r="B100" s="401"/>
      <c r="C100" s="196"/>
      <c r="D100" s="410"/>
      <c r="E100" s="208"/>
      <c r="F100" s="197"/>
      <c r="G100" s="211"/>
      <c r="H100" s="95">
        <f t="shared" si="8"/>
        <v>0</v>
      </c>
      <c r="I100" s="212"/>
      <c r="J100" s="96">
        <f t="shared" si="9"/>
        <v>0</v>
      </c>
      <c r="K100" s="404">
        <f t="shared" si="3"/>
        <v>0</v>
      </c>
      <c r="L100" s="98">
        <f t="shared" si="3"/>
        <v>0</v>
      </c>
      <c r="M100" s="198"/>
      <c r="N100" s="99"/>
    </row>
    <row r="101" spans="1:14" ht="18.75" customHeight="1">
      <c r="A101" s="48"/>
      <c r="B101" s="401"/>
      <c r="C101" s="196"/>
      <c r="D101" s="410"/>
      <c r="E101" s="208"/>
      <c r="F101" s="197"/>
      <c r="G101" s="211"/>
      <c r="H101" s="95">
        <f t="shared" si="8"/>
        <v>0</v>
      </c>
      <c r="I101" s="212"/>
      <c r="J101" s="96">
        <f t="shared" si="9"/>
        <v>0</v>
      </c>
      <c r="K101" s="404">
        <f t="shared" si="3"/>
        <v>0</v>
      </c>
      <c r="L101" s="98">
        <f t="shared" si="3"/>
        <v>0</v>
      </c>
      <c r="M101" s="198"/>
      <c r="N101" s="99"/>
    </row>
    <row r="102" spans="1:14" ht="18.75" customHeight="1">
      <c r="A102" s="48"/>
      <c r="B102" s="401"/>
      <c r="C102" s="196"/>
      <c r="D102" s="410"/>
      <c r="E102" s="208"/>
      <c r="F102" s="197"/>
      <c r="G102" s="211"/>
      <c r="H102" s="95">
        <f t="shared" si="8"/>
        <v>0</v>
      </c>
      <c r="I102" s="212"/>
      <c r="J102" s="96">
        <f t="shared" si="9"/>
        <v>0</v>
      </c>
      <c r="K102" s="404">
        <f t="shared" si="3"/>
        <v>0</v>
      </c>
      <c r="L102" s="98">
        <f t="shared" si="3"/>
        <v>0</v>
      </c>
      <c r="M102" s="198"/>
      <c r="N102" s="99"/>
    </row>
    <row r="103" spans="1:14" ht="18.75" customHeight="1">
      <c r="A103" s="48"/>
      <c r="B103" s="401"/>
      <c r="C103" s="196"/>
      <c r="D103" s="410"/>
      <c r="E103" s="208"/>
      <c r="F103" s="197"/>
      <c r="G103" s="211"/>
      <c r="H103" s="95">
        <f>F103*G103</f>
        <v>0</v>
      </c>
      <c r="I103" s="212"/>
      <c r="J103" s="96">
        <f>F103*I103</f>
        <v>0</v>
      </c>
      <c r="K103" s="404">
        <f t="shared" si="3"/>
        <v>0</v>
      </c>
      <c r="L103" s="98">
        <f>H103-J103</f>
        <v>0</v>
      </c>
      <c r="M103" s="198"/>
      <c r="N103" s="99"/>
    </row>
    <row r="104" spans="1:14" ht="18.75" customHeight="1">
      <c r="A104" s="48"/>
      <c r="B104" s="401"/>
      <c r="C104" s="196"/>
      <c r="D104" s="410"/>
      <c r="E104" s="208"/>
      <c r="F104" s="197"/>
      <c r="G104" s="211"/>
      <c r="H104" s="95">
        <f t="shared" ref="H104:H111" si="10">F104*G104</f>
        <v>0</v>
      </c>
      <c r="I104" s="212"/>
      <c r="J104" s="96">
        <f t="shared" ref="J104:J111" si="11">F104*I104</f>
        <v>0</v>
      </c>
      <c r="K104" s="404">
        <f t="shared" si="3"/>
        <v>0</v>
      </c>
      <c r="L104" s="98">
        <f t="shared" si="3"/>
        <v>0</v>
      </c>
      <c r="M104" s="198"/>
      <c r="N104" s="99"/>
    </row>
    <row r="105" spans="1:14" ht="18.75" customHeight="1">
      <c r="A105" s="48"/>
      <c r="B105" s="401"/>
      <c r="C105" s="196"/>
      <c r="D105" s="410"/>
      <c r="E105" s="208"/>
      <c r="F105" s="197"/>
      <c r="G105" s="211"/>
      <c r="H105" s="95">
        <f t="shared" si="10"/>
        <v>0</v>
      </c>
      <c r="I105" s="212"/>
      <c r="J105" s="96">
        <f t="shared" si="11"/>
        <v>0</v>
      </c>
      <c r="K105" s="404">
        <f t="shared" si="3"/>
        <v>0</v>
      </c>
      <c r="L105" s="98">
        <f t="shared" si="3"/>
        <v>0</v>
      </c>
      <c r="M105" s="198"/>
      <c r="N105" s="99"/>
    </row>
    <row r="106" spans="1:14" ht="18.75" customHeight="1">
      <c r="A106" s="48"/>
      <c r="B106" s="401"/>
      <c r="C106" s="196"/>
      <c r="D106" s="410"/>
      <c r="E106" s="208"/>
      <c r="F106" s="197"/>
      <c r="G106" s="211"/>
      <c r="H106" s="95">
        <f t="shared" si="10"/>
        <v>0</v>
      </c>
      <c r="I106" s="212"/>
      <c r="J106" s="96">
        <f t="shared" si="11"/>
        <v>0</v>
      </c>
      <c r="K106" s="404">
        <f t="shared" si="3"/>
        <v>0</v>
      </c>
      <c r="L106" s="98">
        <f t="shared" si="3"/>
        <v>0</v>
      </c>
      <c r="M106" s="198"/>
      <c r="N106" s="106"/>
    </row>
    <row r="107" spans="1:14" ht="18.75" customHeight="1">
      <c r="A107" s="48"/>
      <c r="B107" s="401"/>
      <c r="C107" s="196"/>
      <c r="D107" s="410"/>
      <c r="E107" s="208"/>
      <c r="F107" s="197"/>
      <c r="G107" s="211"/>
      <c r="H107" s="95">
        <f t="shared" si="10"/>
        <v>0</v>
      </c>
      <c r="I107" s="212"/>
      <c r="J107" s="96">
        <f t="shared" si="11"/>
        <v>0</v>
      </c>
      <c r="K107" s="404">
        <f t="shared" si="3"/>
        <v>0</v>
      </c>
      <c r="L107" s="98">
        <f>H107-J107</f>
        <v>0</v>
      </c>
      <c r="M107" s="198"/>
      <c r="N107" s="59"/>
    </row>
    <row r="108" spans="1:14" ht="18.75" customHeight="1">
      <c r="A108" s="48"/>
      <c r="B108" s="401"/>
      <c r="C108" s="196"/>
      <c r="D108" s="410"/>
      <c r="E108" s="208"/>
      <c r="F108" s="197"/>
      <c r="G108" s="211"/>
      <c r="H108" s="95">
        <f t="shared" si="10"/>
        <v>0</v>
      </c>
      <c r="I108" s="212"/>
      <c r="J108" s="96">
        <f t="shared" si="11"/>
        <v>0</v>
      </c>
      <c r="K108" s="404">
        <f t="shared" si="3"/>
        <v>0</v>
      </c>
      <c r="L108" s="98">
        <f t="shared" si="3"/>
        <v>0</v>
      </c>
      <c r="M108" s="198"/>
      <c r="N108" s="106"/>
    </row>
    <row r="109" spans="1:14" ht="18.75" customHeight="1">
      <c r="A109" s="48"/>
      <c r="B109" s="401"/>
      <c r="C109" s="196"/>
      <c r="D109" s="410"/>
      <c r="E109" s="208"/>
      <c r="F109" s="197"/>
      <c r="G109" s="211"/>
      <c r="H109" s="95">
        <f t="shared" si="10"/>
        <v>0</v>
      </c>
      <c r="I109" s="212"/>
      <c r="J109" s="96">
        <f t="shared" si="11"/>
        <v>0</v>
      </c>
      <c r="K109" s="404">
        <f t="shared" si="3"/>
        <v>0</v>
      </c>
      <c r="L109" s="98">
        <f t="shared" si="3"/>
        <v>0</v>
      </c>
      <c r="M109" s="198"/>
    </row>
    <row r="110" spans="1:14" ht="18.75" customHeight="1">
      <c r="A110" s="48"/>
      <c r="B110" s="401"/>
      <c r="C110" s="196"/>
      <c r="D110" s="410"/>
      <c r="E110" s="208"/>
      <c r="F110" s="197"/>
      <c r="G110" s="211"/>
      <c r="H110" s="95">
        <f t="shared" si="10"/>
        <v>0</v>
      </c>
      <c r="I110" s="212"/>
      <c r="J110" s="96">
        <f t="shared" si="11"/>
        <v>0</v>
      </c>
      <c r="K110" s="404">
        <f t="shared" si="3"/>
        <v>0</v>
      </c>
      <c r="L110" s="98">
        <f t="shared" si="3"/>
        <v>0</v>
      </c>
      <c r="M110" s="198"/>
    </row>
    <row r="111" spans="1:14" ht="18.75" customHeight="1">
      <c r="A111" s="48"/>
      <c r="B111" s="401"/>
      <c r="C111" s="196"/>
      <c r="D111" s="410"/>
      <c r="E111" s="208"/>
      <c r="F111" s="197"/>
      <c r="G111" s="211"/>
      <c r="H111" s="95">
        <f t="shared" si="10"/>
        <v>0</v>
      </c>
      <c r="I111" s="212"/>
      <c r="J111" s="96">
        <f t="shared" si="11"/>
        <v>0</v>
      </c>
      <c r="K111" s="404">
        <f t="shared" si="3"/>
        <v>0</v>
      </c>
      <c r="L111" s="98">
        <f t="shared" si="3"/>
        <v>0</v>
      </c>
      <c r="M111" s="198"/>
      <c r="N111" s="99"/>
    </row>
    <row r="112" spans="1:14" ht="18.75" customHeight="1">
      <c r="A112" s="48"/>
      <c r="B112" s="401"/>
      <c r="C112" s="405" t="s">
        <v>736</v>
      </c>
      <c r="D112" s="101" t="s">
        <v>737</v>
      </c>
      <c r="E112" s="93"/>
      <c r="F112" s="94"/>
      <c r="G112" s="408"/>
      <c r="H112" s="102">
        <f>SUMIFS(H71:H111,B71:B111,"設備")</f>
        <v>0</v>
      </c>
      <c r="I112" s="96"/>
      <c r="J112" s="103">
        <f>SUMIFS(J71:J111,B71:B111,"設備")</f>
        <v>0</v>
      </c>
      <c r="K112" s="404">
        <f t="shared" si="3"/>
        <v>0</v>
      </c>
      <c r="L112" s="105">
        <f>H112-J112</f>
        <v>0</v>
      </c>
      <c r="M112" s="186"/>
      <c r="N112" s="99"/>
    </row>
    <row r="113" spans="1:14" ht="18.75" customHeight="1">
      <c r="A113" s="48"/>
      <c r="B113" s="401"/>
      <c r="C113" s="405" t="s">
        <v>738</v>
      </c>
      <c r="D113" s="101" t="s">
        <v>737</v>
      </c>
      <c r="E113" s="93"/>
      <c r="F113" s="94"/>
      <c r="G113" s="95"/>
      <c r="H113" s="102">
        <f>SUMIFS(H71:H111,B71:B111,"工事")</f>
        <v>0</v>
      </c>
      <c r="I113" s="96"/>
      <c r="J113" s="103">
        <f>SUMIFS(J71:J111,B71:B111,"工事")</f>
        <v>0</v>
      </c>
      <c r="K113" s="404">
        <f t="shared" si="3"/>
        <v>0</v>
      </c>
      <c r="L113" s="105">
        <f>H113-J113</f>
        <v>0</v>
      </c>
      <c r="M113" s="186"/>
      <c r="N113" s="99"/>
    </row>
    <row r="114" spans="1:14" ht="18.75" customHeight="1" thickBot="1">
      <c r="A114" s="48"/>
      <c r="B114" s="411"/>
      <c r="C114" s="412" t="s">
        <v>731</v>
      </c>
      <c r="D114" s="413" t="s">
        <v>732</v>
      </c>
      <c r="E114" s="414"/>
      <c r="F114" s="415"/>
      <c r="G114" s="416"/>
      <c r="H114" s="417">
        <f>H112+H113</f>
        <v>0</v>
      </c>
      <c r="I114" s="418"/>
      <c r="J114" s="419">
        <f>J112+J113</f>
        <v>0</v>
      </c>
      <c r="K114" s="420">
        <f t="shared" si="3"/>
        <v>0</v>
      </c>
      <c r="L114" s="421">
        <f>H114-J114</f>
        <v>0</v>
      </c>
      <c r="M114" s="422"/>
      <c r="N114" s="99"/>
    </row>
    <row r="115" spans="1:14" ht="18.75" customHeight="1">
      <c r="A115" s="48"/>
      <c r="B115" s="470"/>
      <c r="C115" s="471" t="s">
        <v>739</v>
      </c>
      <c r="D115" s="472" t="s">
        <v>735</v>
      </c>
      <c r="E115" s="473"/>
      <c r="F115" s="474"/>
      <c r="G115" s="394"/>
      <c r="H115" s="394"/>
      <c r="I115" s="395"/>
      <c r="J115" s="395"/>
      <c r="K115" s="469"/>
      <c r="L115" s="397"/>
      <c r="M115" s="475"/>
      <c r="N115" s="99"/>
    </row>
    <row r="116" spans="1:14" ht="18.75" customHeight="1">
      <c r="A116" s="48"/>
      <c r="B116" s="401"/>
      <c r="C116" s="402"/>
      <c r="D116" s="410"/>
      <c r="E116" s="208"/>
      <c r="F116" s="197"/>
      <c r="G116" s="211"/>
      <c r="H116" s="95">
        <f>F116*G116</f>
        <v>0</v>
      </c>
      <c r="I116" s="212"/>
      <c r="J116" s="409">
        <f>F116*I116</f>
        <v>0</v>
      </c>
      <c r="K116" s="404">
        <f>G116-I116</f>
        <v>0</v>
      </c>
      <c r="L116" s="98">
        <f>H116-J116</f>
        <v>0</v>
      </c>
      <c r="M116" s="198"/>
      <c r="N116" s="99"/>
    </row>
    <row r="117" spans="1:14" ht="18.75" customHeight="1">
      <c r="A117" s="48"/>
      <c r="B117" s="401"/>
      <c r="C117" s="196"/>
      <c r="D117" s="410"/>
      <c r="E117" s="208"/>
      <c r="F117" s="197"/>
      <c r="G117" s="211"/>
      <c r="H117" s="95">
        <f>F117*G117</f>
        <v>0</v>
      </c>
      <c r="I117" s="212"/>
      <c r="J117" s="409">
        <f>F117*I117</f>
        <v>0</v>
      </c>
      <c r="K117" s="404">
        <f t="shared" ref="K117:L158" si="12">G117-I117</f>
        <v>0</v>
      </c>
      <c r="L117" s="98">
        <f>H117-J117</f>
        <v>0</v>
      </c>
      <c r="M117" s="198"/>
      <c r="N117" s="99"/>
    </row>
    <row r="118" spans="1:14" ht="18.75" customHeight="1">
      <c r="A118" s="48"/>
      <c r="B118" s="401"/>
      <c r="C118" s="196"/>
      <c r="D118" s="410"/>
      <c r="E118" s="208"/>
      <c r="F118" s="197"/>
      <c r="G118" s="211"/>
      <c r="H118" s="95">
        <f t="shared" ref="H118:H126" si="13">F118*G118</f>
        <v>0</v>
      </c>
      <c r="I118" s="212"/>
      <c r="J118" s="409">
        <f t="shared" ref="J118:J126" si="14">F118*I118</f>
        <v>0</v>
      </c>
      <c r="K118" s="404">
        <f t="shared" si="12"/>
        <v>0</v>
      </c>
      <c r="L118" s="98">
        <f t="shared" si="12"/>
        <v>0</v>
      </c>
      <c r="M118" s="198"/>
      <c r="N118" s="99"/>
    </row>
    <row r="119" spans="1:14" ht="18.75" customHeight="1">
      <c r="A119" s="48"/>
      <c r="B119" s="401"/>
      <c r="C119" s="196"/>
      <c r="D119" s="410"/>
      <c r="E119" s="208"/>
      <c r="F119" s="197"/>
      <c r="G119" s="211"/>
      <c r="H119" s="95">
        <f t="shared" si="13"/>
        <v>0</v>
      </c>
      <c r="I119" s="212"/>
      <c r="J119" s="409">
        <f t="shared" si="14"/>
        <v>0</v>
      </c>
      <c r="K119" s="404">
        <f t="shared" si="12"/>
        <v>0</v>
      </c>
      <c r="L119" s="98">
        <f t="shared" si="12"/>
        <v>0</v>
      </c>
      <c r="M119" s="198"/>
      <c r="N119" s="99"/>
    </row>
    <row r="120" spans="1:14" ht="18.75" customHeight="1">
      <c r="A120" s="48"/>
      <c r="B120" s="401"/>
      <c r="C120" s="196"/>
      <c r="D120" s="410"/>
      <c r="E120" s="208"/>
      <c r="F120" s="197"/>
      <c r="G120" s="211"/>
      <c r="H120" s="95">
        <f t="shared" si="13"/>
        <v>0</v>
      </c>
      <c r="I120" s="212"/>
      <c r="J120" s="409">
        <f t="shared" si="14"/>
        <v>0</v>
      </c>
      <c r="K120" s="404">
        <f t="shared" si="12"/>
        <v>0</v>
      </c>
      <c r="L120" s="98">
        <f t="shared" si="12"/>
        <v>0</v>
      </c>
      <c r="M120" s="198"/>
      <c r="N120" s="99"/>
    </row>
    <row r="121" spans="1:14" ht="18.75" customHeight="1">
      <c r="A121" s="48"/>
      <c r="B121" s="401"/>
      <c r="C121" s="196"/>
      <c r="D121" s="410"/>
      <c r="E121" s="208"/>
      <c r="F121" s="197"/>
      <c r="G121" s="211"/>
      <c r="H121" s="95">
        <f t="shared" si="13"/>
        <v>0</v>
      </c>
      <c r="I121" s="212"/>
      <c r="J121" s="409">
        <f t="shared" si="14"/>
        <v>0</v>
      </c>
      <c r="K121" s="404">
        <f t="shared" si="12"/>
        <v>0</v>
      </c>
      <c r="L121" s="98">
        <f t="shared" si="12"/>
        <v>0</v>
      </c>
      <c r="M121" s="198"/>
      <c r="N121" s="99"/>
    </row>
    <row r="122" spans="1:14" ht="18.75" customHeight="1">
      <c r="A122" s="48"/>
      <c r="B122" s="401"/>
      <c r="C122" s="196"/>
      <c r="D122" s="410"/>
      <c r="E122" s="208"/>
      <c r="F122" s="197"/>
      <c r="G122" s="211"/>
      <c r="H122" s="95">
        <f t="shared" si="13"/>
        <v>0</v>
      </c>
      <c r="I122" s="212"/>
      <c r="J122" s="409">
        <f t="shared" si="14"/>
        <v>0</v>
      </c>
      <c r="K122" s="404">
        <f t="shared" si="12"/>
        <v>0</v>
      </c>
      <c r="L122" s="98">
        <f t="shared" si="12"/>
        <v>0</v>
      </c>
      <c r="M122" s="198"/>
      <c r="N122" s="99"/>
    </row>
    <row r="123" spans="1:14" ht="18.75" customHeight="1">
      <c r="A123" s="48"/>
      <c r="B123" s="401"/>
      <c r="C123" s="196"/>
      <c r="D123" s="410"/>
      <c r="E123" s="208"/>
      <c r="F123" s="197"/>
      <c r="G123" s="211"/>
      <c r="H123" s="95">
        <f t="shared" si="13"/>
        <v>0</v>
      </c>
      <c r="I123" s="212"/>
      <c r="J123" s="409">
        <f t="shared" si="14"/>
        <v>0</v>
      </c>
      <c r="K123" s="404">
        <f t="shared" si="12"/>
        <v>0</v>
      </c>
      <c r="L123" s="98">
        <f t="shared" si="12"/>
        <v>0</v>
      </c>
      <c r="M123" s="198"/>
      <c r="N123" s="99"/>
    </row>
    <row r="124" spans="1:14" ht="18.75" customHeight="1">
      <c r="A124" s="48"/>
      <c r="B124" s="401"/>
      <c r="C124" s="196"/>
      <c r="D124" s="410"/>
      <c r="E124" s="208"/>
      <c r="F124" s="197"/>
      <c r="G124" s="211"/>
      <c r="H124" s="95">
        <f t="shared" si="13"/>
        <v>0</v>
      </c>
      <c r="I124" s="212"/>
      <c r="J124" s="409">
        <f t="shared" si="14"/>
        <v>0</v>
      </c>
      <c r="K124" s="404">
        <f t="shared" si="12"/>
        <v>0</v>
      </c>
      <c r="L124" s="98">
        <f t="shared" si="12"/>
        <v>0</v>
      </c>
      <c r="M124" s="198"/>
      <c r="N124" s="99"/>
    </row>
    <row r="125" spans="1:14" ht="18.75" customHeight="1">
      <c r="A125" s="48"/>
      <c r="B125" s="401"/>
      <c r="C125" s="196"/>
      <c r="D125" s="410"/>
      <c r="E125" s="208"/>
      <c r="F125" s="197"/>
      <c r="G125" s="211"/>
      <c r="H125" s="95">
        <f t="shared" si="13"/>
        <v>0</v>
      </c>
      <c r="I125" s="212"/>
      <c r="J125" s="409">
        <f t="shared" si="14"/>
        <v>0</v>
      </c>
      <c r="K125" s="404">
        <f t="shared" si="12"/>
        <v>0</v>
      </c>
      <c r="L125" s="98">
        <f t="shared" si="12"/>
        <v>0</v>
      </c>
      <c r="M125" s="198"/>
      <c r="N125" s="99"/>
    </row>
    <row r="126" spans="1:14" ht="18.75" customHeight="1">
      <c r="A126" s="48"/>
      <c r="B126" s="401"/>
      <c r="C126" s="196"/>
      <c r="D126" s="410"/>
      <c r="E126" s="208"/>
      <c r="F126" s="197"/>
      <c r="G126" s="211"/>
      <c r="H126" s="95">
        <f t="shared" si="13"/>
        <v>0</v>
      </c>
      <c r="I126" s="212"/>
      <c r="J126" s="409">
        <f t="shared" si="14"/>
        <v>0</v>
      </c>
      <c r="K126" s="404">
        <f t="shared" si="12"/>
        <v>0</v>
      </c>
      <c r="L126" s="98">
        <f t="shared" si="12"/>
        <v>0</v>
      </c>
      <c r="M126" s="198"/>
      <c r="N126" s="99"/>
    </row>
    <row r="127" spans="1:14" ht="18.75" customHeight="1">
      <c r="A127" s="48"/>
      <c r="B127" s="401"/>
      <c r="C127" s="196"/>
      <c r="D127" s="410"/>
      <c r="E127" s="208"/>
      <c r="F127" s="197"/>
      <c r="G127" s="211"/>
      <c r="H127" s="95">
        <f>F127*G127</f>
        <v>0</v>
      </c>
      <c r="I127" s="212"/>
      <c r="J127" s="409">
        <f>F127*I127</f>
        <v>0</v>
      </c>
      <c r="K127" s="404">
        <f t="shared" si="12"/>
        <v>0</v>
      </c>
      <c r="L127" s="98">
        <f>H127-J127</f>
        <v>0</v>
      </c>
      <c r="M127" s="198"/>
      <c r="N127" s="99"/>
    </row>
    <row r="128" spans="1:14" ht="18.75" customHeight="1">
      <c r="A128" s="48"/>
      <c r="B128" s="401"/>
      <c r="C128" s="196"/>
      <c r="D128" s="410"/>
      <c r="E128" s="208"/>
      <c r="F128" s="197"/>
      <c r="G128" s="211"/>
      <c r="H128" s="95">
        <f t="shared" ref="H128:H136" si="15">F128*G128</f>
        <v>0</v>
      </c>
      <c r="I128" s="212"/>
      <c r="J128" s="409">
        <f t="shared" ref="J128:J136" si="16">F128*I128</f>
        <v>0</v>
      </c>
      <c r="K128" s="404">
        <f t="shared" si="12"/>
        <v>0</v>
      </c>
      <c r="L128" s="98">
        <f t="shared" si="12"/>
        <v>0</v>
      </c>
      <c r="M128" s="198"/>
      <c r="N128" s="99"/>
    </row>
    <row r="129" spans="1:14" ht="18.75" customHeight="1">
      <c r="A129" s="48"/>
      <c r="B129" s="401"/>
      <c r="C129" s="196"/>
      <c r="D129" s="410"/>
      <c r="E129" s="208"/>
      <c r="F129" s="197"/>
      <c r="G129" s="211"/>
      <c r="H129" s="95">
        <f t="shared" si="15"/>
        <v>0</v>
      </c>
      <c r="I129" s="212"/>
      <c r="J129" s="409">
        <f t="shared" si="16"/>
        <v>0</v>
      </c>
      <c r="K129" s="404">
        <f t="shared" si="12"/>
        <v>0</v>
      </c>
      <c r="L129" s="98">
        <f t="shared" si="12"/>
        <v>0</v>
      </c>
      <c r="M129" s="198"/>
      <c r="N129" s="99"/>
    </row>
    <row r="130" spans="1:14" ht="18.75" customHeight="1">
      <c r="A130" s="48"/>
      <c r="B130" s="401"/>
      <c r="C130" s="196"/>
      <c r="D130" s="410"/>
      <c r="E130" s="208"/>
      <c r="F130" s="197"/>
      <c r="G130" s="211"/>
      <c r="H130" s="95">
        <f t="shared" si="15"/>
        <v>0</v>
      </c>
      <c r="I130" s="212"/>
      <c r="J130" s="409">
        <f t="shared" si="16"/>
        <v>0</v>
      </c>
      <c r="K130" s="404">
        <f t="shared" si="12"/>
        <v>0</v>
      </c>
      <c r="L130" s="98">
        <f t="shared" si="12"/>
        <v>0</v>
      </c>
      <c r="M130" s="198"/>
      <c r="N130" s="99"/>
    </row>
    <row r="131" spans="1:14" ht="18.75" customHeight="1">
      <c r="A131" s="48"/>
      <c r="B131" s="401"/>
      <c r="C131" s="196"/>
      <c r="D131" s="410"/>
      <c r="E131" s="208"/>
      <c r="F131" s="197"/>
      <c r="G131" s="211"/>
      <c r="H131" s="95">
        <f t="shared" si="15"/>
        <v>0</v>
      </c>
      <c r="I131" s="212"/>
      <c r="J131" s="409">
        <f t="shared" si="16"/>
        <v>0</v>
      </c>
      <c r="K131" s="404">
        <f t="shared" si="12"/>
        <v>0</v>
      </c>
      <c r="L131" s="98">
        <f t="shared" si="12"/>
        <v>0</v>
      </c>
      <c r="M131" s="198"/>
      <c r="N131" s="99"/>
    </row>
    <row r="132" spans="1:14" ht="18.75" customHeight="1">
      <c r="A132" s="48"/>
      <c r="B132" s="401"/>
      <c r="C132" s="196"/>
      <c r="D132" s="410"/>
      <c r="E132" s="208"/>
      <c r="F132" s="197"/>
      <c r="G132" s="211"/>
      <c r="H132" s="95">
        <f t="shared" si="15"/>
        <v>0</v>
      </c>
      <c r="I132" s="212"/>
      <c r="J132" s="409">
        <f t="shared" si="16"/>
        <v>0</v>
      </c>
      <c r="K132" s="404">
        <f t="shared" si="12"/>
        <v>0</v>
      </c>
      <c r="L132" s="98">
        <f t="shared" si="12"/>
        <v>0</v>
      </c>
      <c r="M132" s="198"/>
      <c r="N132" s="99"/>
    </row>
    <row r="133" spans="1:14" ht="18.75" customHeight="1">
      <c r="A133" s="48"/>
      <c r="B133" s="401"/>
      <c r="C133" s="196"/>
      <c r="D133" s="410"/>
      <c r="E133" s="208"/>
      <c r="F133" s="197"/>
      <c r="G133" s="211"/>
      <c r="H133" s="95">
        <f t="shared" si="15"/>
        <v>0</v>
      </c>
      <c r="I133" s="212"/>
      <c r="J133" s="409">
        <f t="shared" si="16"/>
        <v>0</v>
      </c>
      <c r="K133" s="404">
        <f t="shared" si="12"/>
        <v>0</v>
      </c>
      <c r="L133" s="98">
        <f t="shared" si="12"/>
        <v>0</v>
      </c>
      <c r="M133" s="198"/>
      <c r="N133" s="99"/>
    </row>
    <row r="134" spans="1:14" ht="18.75" customHeight="1">
      <c r="A134" s="48"/>
      <c r="B134" s="401"/>
      <c r="C134" s="196"/>
      <c r="D134" s="410"/>
      <c r="E134" s="208"/>
      <c r="F134" s="197"/>
      <c r="G134" s="211"/>
      <c r="H134" s="95">
        <f t="shared" si="15"/>
        <v>0</v>
      </c>
      <c r="I134" s="212"/>
      <c r="J134" s="409">
        <f t="shared" si="16"/>
        <v>0</v>
      </c>
      <c r="K134" s="404">
        <f t="shared" si="12"/>
        <v>0</v>
      </c>
      <c r="L134" s="98">
        <f t="shared" si="12"/>
        <v>0</v>
      </c>
      <c r="M134" s="198"/>
      <c r="N134" s="99"/>
    </row>
    <row r="135" spans="1:14" ht="18.75" customHeight="1">
      <c r="A135" s="48"/>
      <c r="B135" s="401"/>
      <c r="C135" s="196"/>
      <c r="D135" s="410"/>
      <c r="E135" s="208"/>
      <c r="F135" s="197"/>
      <c r="G135" s="211"/>
      <c r="H135" s="95">
        <f t="shared" si="15"/>
        <v>0</v>
      </c>
      <c r="I135" s="212"/>
      <c r="J135" s="409">
        <f t="shared" si="16"/>
        <v>0</v>
      </c>
      <c r="K135" s="404">
        <f t="shared" si="12"/>
        <v>0</v>
      </c>
      <c r="L135" s="98">
        <f t="shared" si="12"/>
        <v>0</v>
      </c>
      <c r="M135" s="198"/>
      <c r="N135" s="99"/>
    </row>
    <row r="136" spans="1:14" ht="18.75" customHeight="1">
      <c r="A136" s="48"/>
      <c r="B136" s="401"/>
      <c r="C136" s="196"/>
      <c r="D136" s="410"/>
      <c r="E136" s="208"/>
      <c r="F136" s="197"/>
      <c r="G136" s="211"/>
      <c r="H136" s="95">
        <f t="shared" si="15"/>
        <v>0</v>
      </c>
      <c r="I136" s="212"/>
      <c r="J136" s="409">
        <f t="shared" si="16"/>
        <v>0</v>
      </c>
      <c r="K136" s="404">
        <f t="shared" si="12"/>
        <v>0</v>
      </c>
      <c r="L136" s="98">
        <f t="shared" si="12"/>
        <v>0</v>
      </c>
      <c r="M136" s="198"/>
      <c r="N136" s="99"/>
    </row>
    <row r="137" spans="1:14" ht="18.75" customHeight="1">
      <c r="A137" s="48"/>
      <c r="B137" s="401"/>
      <c r="C137" s="196"/>
      <c r="D137" s="410"/>
      <c r="E137" s="208"/>
      <c r="F137" s="197"/>
      <c r="G137" s="211"/>
      <c r="H137" s="95">
        <f>F137*G137</f>
        <v>0</v>
      </c>
      <c r="I137" s="212"/>
      <c r="J137" s="409">
        <f>F137*I137</f>
        <v>0</v>
      </c>
      <c r="K137" s="404">
        <f t="shared" si="12"/>
        <v>0</v>
      </c>
      <c r="L137" s="98">
        <f>H137-J137</f>
        <v>0</v>
      </c>
      <c r="M137" s="198"/>
      <c r="N137" s="99"/>
    </row>
    <row r="138" spans="1:14" ht="18.75" customHeight="1">
      <c r="A138" s="48"/>
      <c r="B138" s="401"/>
      <c r="C138" s="196"/>
      <c r="D138" s="410"/>
      <c r="E138" s="208"/>
      <c r="F138" s="197"/>
      <c r="G138" s="211"/>
      <c r="H138" s="95">
        <f t="shared" ref="H138:H146" si="17">F138*G138</f>
        <v>0</v>
      </c>
      <c r="I138" s="212"/>
      <c r="J138" s="409">
        <f t="shared" ref="J138:J146" si="18">F138*I138</f>
        <v>0</v>
      </c>
      <c r="K138" s="404">
        <f t="shared" si="12"/>
        <v>0</v>
      </c>
      <c r="L138" s="98">
        <f t="shared" si="12"/>
        <v>0</v>
      </c>
      <c r="M138" s="198"/>
      <c r="N138" s="99"/>
    </row>
    <row r="139" spans="1:14" ht="18.75" customHeight="1">
      <c r="A139" s="48"/>
      <c r="B139" s="401"/>
      <c r="C139" s="196"/>
      <c r="D139" s="410"/>
      <c r="E139" s="208"/>
      <c r="F139" s="197"/>
      <c r="G139" s="211"/>
      <c r="H139" s="95">
        <f t="shared" si="17"/>
        <v>0</v>
      </c>
      <c r="I139" s="212"/>
      <c r="J139" s="409">
        <f t="shared" si="18"/>
        <v>0</v>
      </c>
      <c r="K139" s="404">
        <f t="shared" si="12"/>
        <v>0</v>
      </c>
      <c r="L139" s="98">
        <f t="shared" si="12"/>
        <v>0</v>
      </c>
      <c r="M139" s="198"/>
      <c r="N139" s="99"/>
    </row>
    <row r="140" spans="1:14" ht="18.75" customHeight="1">
      <c r="A140" s="48"/>
      <c r="B140" s="401"/>
      <c r="C140" s="196"/>
      <c r="D140" s="410"/>
      <c r="E140" s="208"/>
      <c r="F140" s="197"/>
      <c r="G140" s="211"/>
      <c r="H140" s="95">
        <f t="shared" si="17"/>
        <v>0</v>
      </c>
      <c r="I140" s="212"/>
      <c r="J140" s="409">
        <f t="shared" si="18"/>
        <v>0</v>
      </c>
      <c r="K140" s="404">
        <f t="shared" si="12"/>
        <v>0</v>
      </c>
      <c r="L140" s="98">
        <f t="shared" si="12"/>
        <v>0</v>
      </c>
      <c r="M140" s="198"/>
      <c r="N140" s="99"/>
    </row>
    <row r="141" spans="1:14" ht="18.75" customHeight="1">
      <c r="A141" s="48"/>
      <c r="B141" s="401"/>
      <c r="C141" s="196"/>
      <c r="D141" s="410"/>
      <c r="E141" s="208"/>
      <c r="F141" s="197"/>
      <c r="G141" s="211"/>
      <c r="H141" s="95">
        <f t="shared" si="17"/>
        <v>0</v>
      </c>
      <c r="I141" s="212"/>
      <c r="J141" s="409">
        <f t="shared" si="18"/>
        <v>0</v>
      </c>
      <c r="K141" s="404">
        <f t="shared" si="12"/>
        <v>0</v>
      </c>
      <c r="L141" s="98">
        <f t="shared" si="12"/>
        <v>0</v>
      </c>
      <c r="M141" s="198"/>
      <c r="N141" s="99"/>
    </row>
    <row r="142" spans="1:14" ht="18.75" customHeight="1">
      <c r="A142" s="48"/>
      <c r="B142" s="401"/>
      <c r="C142" s="196"/>
      <c r="D142" s="410"/>
      <c r="E142" s="208"/>
      <c r="F142" s="197"/>
      <c r="G142" s="211"/>
      <c r="H142" s="95">
        <f t="shared" si="17"/>
        <v>0</v>
      </c>
      <c r="I142" s="212"/>
      <c r="J142" s="409">
        <f t="shared" si="18"/>
        <v>0</v>
      </c>
      <c r="K142" s="404">
        <f t="shared" si="12"/>
        <v>0</v>
      </c>
      <c r="L142" s="98">
        <f t="shared" si="12"/>
        <v>0</v>
      </c>
      <c r="M142" s="198"/>
      <c r="N142" s="99"/>
    </row>
    <row r="143" spans="1:14" ht="18.75" customHeight="1">
      <c r="A143" s="48"/>
      <c r="B143" s="401"/>
      <c r="C143" s="196"/>
      <c r="D143" s="410"/>
      <c r="E143" s="208"/>
      <c r="F143" s="197"/>
      <c r="G143" s="211"/>
      <c r="H143" s="95">
        <f t="shared" si="17"/>
        <v>0</v>
      </c>
      <c r="I143" s="212"/>
      <c r="J143" s="409">
        <f t="shared" si="18"/>
        <v>0</v>
      </c>
      <c r="K143" s="404">
        <f t="shared" si="12"/>
        <v>0</v>
      </c>
      <c r="L143" s="98">
        <f t="shared" si="12"/>
        <v>0</v>
      </c>
      <c r="M143" s="198"/>
      <c r="N143" s="99"/>
    </row>
    <row r="144" spans="1:14" ht="18.75" customHeight="1">
      <c r="A144" s="48"/>
      <c r="B144" s="401"/>
      <c r="C144" s="196"/>
      <c r="D144" s="410"/>
      <c r="E144" s="208"/>
      <c r="F144" s="197"/>
      <c r="G144" s="211"/>
      <c r="H144" s="95">
        <f t="shared" si="17"/>
        <v>0</v>
      </c>
      <c r="I144" s="212"/>
      <c r="J144" s="409">
        <f t="shared" si="18"/>
        <v>0</v>
      </c>
      <c r="K144" s="404">
        <f t="shared" si="12"/>
        <v>0</v>
      </c>
      <c r="L144" s="98">
        <f t="shared" si="12"/>
        <v>0</v>
      </c>
      <c r="M144" s="198"/>
      <c r="N144" s="99"/>
    </row>
    <row r="145" spans="1:14" ht="18.75" customHeight="1">
      <c r="A145" s="48"/>
      <c r="B145" s="401"/>
      <c r="C145" s="196"/>
      <c r="D145" s="410"/>
      <c r="E145" s="208"/>
      <c r="F145" s="197"/>
      <c r="G145" s="211"/>
      <c r="H145" s="95">
        <f t="shared" si="17"/>
        <v>0</v>
      </c>
      <c r="I145" s="212"/>
      <c r="J145" s="409">
        <f t="shared" si="18"/>
        <v>0</v>
      </c>
      <c r="K145" s="404">
        <f t="shared" si="12"/>
        <v>0</v>
      </c>
      <c r="L145" s="98">
        <f t="shared" si="12"/>
        <v>0</v>
      </c>
      <c r="M145" s="198"/>
      <c r="N145" s="99"/>
    </row>
    <row r="146" spans="1:14" ht="18.75" customHeight="1">
      <c r="A146" s="48"/>
      <c r="B146" s="401"/>
      <c r="C146" s="196"/>
      <c r="D146" s="410"/>
      <c r="E146" s="208"/>
      <c r="F146" s="197"/>
      <c r="G146" s="211"/>
      <c r="H146" s="95">
        <f t="shared" si="17"/>
        <v>0</v>
      </c>
      <c r="I146" s="212"/>
      <c r="J146" s="409">
        <f t="shared" si="18"/>
        <v>0</v>
      </c>
      <c r="K146" s="404">
        <f t="shared" si="12"/>
        <v>0</v>
      </c>
      <c r="L146" s="98">
        <f t="shared" si="12"/>
        <v>0</v>
      </c>
      <c r="M146" s="198"/>
      <c r="N146" s="99"/>
    </row>
    <row r="147" spans="1:14" ht="18.75" customHeight="1">
      <c r="A147" s="48"/>
      <c r="B147" s="401"/>
      <c r="C147" s="196"/>
      <c r="D147" s="410"/>
      <c r="E147" s="208"/>
      <c r="F147" s="197"/>
      <c r="G147" s="211"/>
      <c r="H147" s="95">
        <f>F147*G147</f>
        <v>0</v>
      </c>
      <c r="I147" s="212"/>
      <c r="J147" s="409">
        <f>F147*I147</f>
        <v>0</v>
      </c>
      <c r="K147" s="404">
        <f t="shared" si="12"/>
        <v>0</v>
      </c>
      <c r="L147" s="98">
        <f>H147-J147</f>
        <v>0</v>
      </c>
      <c r="M147" s="198"/>
      <c r="N147" s="99"/>
    </row>
    <row r="148" spans="1:14" ht="18.75" customHeight="1">
      <c r="A148" s="48"/>
      <c r="B148" s="401"/>
      <c r="C148" s="196"/>
      <c r="D148" s="410"/>
      <c r="E148" s="208"/>
      <c r="F148" s="197"/>
      <c r="G148" s="211"/>
      <c r="H148" s="95">
        <f t="shared" ref="H148:H155" si="19">F148*G148</f>
        <v>0</v>
      </c>
      <c r="I148" s="212"/>
      <c r="J148" s="409">
        <f t="shared" ref="J148:J155" si="20">F148*I148</f>
        <v>0</v>
      </c>
      <c r="K148" s="404">
        <f t="shared" si="12"/>
        <v>0</v>
      </c>
      <c r="L148" s="98">
        <f t="shared" si="12"/>
        <v>0</v>
      </c>
      <c r="M148" s="198"/>
      <c r="N148" s="99"/>
    </row>
    <row r="149" spans="1:14" ht="18.75" customHeight="1">
      <c r="A149" s="48"/>
      <c r="B149" s="401"/>
      <c r="C149" s="196"/>
      <c r="D149" s="410"/>
      <c r="E149" s="208"/>
      <c r="F149" s="197"/>
      <c r="G149" s="211"/>
      <c r="H149" s="95">
        <f t="shared" si="19"/>
        <v>0</v>
      </c>
      <c r="I149" s="212"/>
      <c r="J149" s="409">
        <f t="shared" si="20"/>
        <v>0</v>
      </c>
      <c r="K149" s="404">
        <f t="shared" si="12"/>
        <v>0</v>
      </c>
      <c r="L149" s="98">
        <f t="shared" si="12"/>
        <v>0</v>
      </c>
      <c r="M149" s="198"/>
      <c r="N149" s="99"/>
    </row>
    <row r="150" spans="1:14" ht="18.75" customHeight="1">
      <c r="A150" s="48"/>
      <c r="B150" s="401"/>
      <c r="C150" s="196"/>
      <c r="D150" s="410"/>
      <c r="E150" s="208"/>
      <c r="F150" s="197"/>
      <c r="G150" s="211"/>
      <c r="H150" s="95">
        <f t="shared" si="19"/>
        <v>0</v>
      </c>
      <c r="I150" s="212"/>
      <c r="J150" s="409">
        <f t="shared" si="20"/>
        <v>0</v>
      </c>
      <c r="K150" s="404">
        <f t="shared" si="12"/>
        <v>0</v>
      </c>
      <c r="L150" s="98">
        <f t="shared" si="12"/>
        <v>0</v>
      </c>
      <c r="M150" s="198"/>
      <c r="N150" s="99"/>
    </row>
    <row r="151" spans="1:14" ht="18.75" customHeight="1">
      <c r="A151" s="48"/>
      <c r="B151" s="401"/>
      <c r="C151" s="196"/>
      <c r="D151" s="410"/>
      <c r="E151" s="208"/>
      <c r="F151" s="197"/>
      <c r="G151" s="211"/>
      <c r="H151" s="95">
        <f t="shared" si="19"/>
        <v>0</v>
      </c>
      <c r="I151" s="212"/>
      <c r="J151" s="409">
        <f t="shared" si="20"/>
        <v>0</v>
      </c>
      <c r="K151" s="404">
        <f t="shared" si="12"/>
        <v>0</v>
      </c>
      <c r="L151" s="98">
        <f t="shared" si="12"/>
        <v>0</v>
      </c>
      <c r="M151" s="198"/>
      <c r="N151" s="99"/>
    </row>
    <row r="152" spans="1:14" ht="18.75" customHeight="1">
      <c r="A152" s="48"/>
      <c r="B152" s="401"/>
      <c r="C152" s="196"/>
      <c r="D152" s="410"/>
      <c r="E152" s="208"/>
      <c r="F152" s="197"/>
      <c r="G152" s="211"/>
      <c r="H152" s="95">
        <f t="shared" si="19"/>
        <v>0</v>
      </c>
      <c r="I152" s="212"/>
      <c r="J152" s="409">
        <f t="shared" si="20"/>
        <v>0</v>
      </c>
      <c r="K152" s="404">
        <f t="shared" si="12"/>
        <v>0</v>
      </c>
      <c r="L152" s="98">
        <f t="shared" si="12"/>
        <v>0</v>
      </c>
      <c r="M152" s="198"/>
      <c r="N152" s="99"/>
    </row>
    <row r="153" spans="1:14" ht="18.75" customHeight="1">
      <c r="A153" s="48"/>
      <c r="B153" s="401"/>
      <c r="C153" s="196"/>
      <c r="D153" s="410"/>
      <c r="E153" s="208"/>
      <c r="F153" s="197"/>
      <c r="G153" s="211"/>
      <c r="H153" s="95">
        <f t="shared" si="19"/>
        <v>0</v>
      </c>
      <c r="I153" s="212"/>
      <c r="J153" s="409">
        <f t="shared" si="20"/>
        <v>0</v>
      </c>
      <c r="K153" s="404">
        <f t="shared" si="12"/>
        <v>0</v>
      </c>
      <c r="L153" s="98">
        <f t="shared" si="12"/>
        <v>0</v>
      </c>
      <c r="M153" s="198"/>
      <c r="N153" s="99"/>
    </row>
    <row r="154" spans="1:14" ht="18.75" customHeight="1">
      <c r="A154" s="48"/>
      <c r="B154" s="401"/>
      <c r="C154" s="196"/>
      <c r="D154" s="410"/>
      <c r="E154" s="208"/>
      <c r="F154" s="197"/>
      <c r="G154" s="211"/>
      <c r="H154" s="95">
        <f t="shared" si="19"/>
        <v>0</v>
      </c>
      <c r="I154" s="212"/>
      <c r="J154" s="409">
        <f t="shared" si="20"/>
        <v>0</v>
      </c>
      <c r="K154" s="404">
        <f t="shared" si="12"/>
        <v>0</v>
      </c>
      <c r="L154" s="98">
        <f t="shared" si="12"/>
        <v>0</v>
      </c>
      <c r="M154" s="198"/>
      <c r="N154" s="99"/>
    </row>
    <row r="155" spans="1:14" ht="18.75" customHeight="1">
      <c r="A155" s="48"/>
      <c r="B155" s="401"/>
      <c r="C155" s="196"/>
      <c r="D155" s="410"/>
      <c r="E155" s="208"/>
      <c r="F155" s="197"/>
      <c r="G155" s="211"/>
      <c r="H155" s="95">
        <f t="shared" si="19"/>
        <v>0</v>
      </c>
      <c r="I155" s="212"/>
      <c r="J155" s="409">
        <f t="shared" si="20"/>
        <v>0</v>
      </c>
      <c r="K155" s="404">
        <f t="shared" si="12"/>
        <v>0</v>
      </c>
      <c r="L155" s="98">
        <f t="shared" si="12"/>
        <v>0</v>
      </c>
      <c r="M155" s="198"/>
      <c r="N155" s="99"/>
    </row>
    <row r="156" spans="1:14" ht="18.75" customHeight="1">
      <c r="A156" s="48"/>
      <c r="B156" s="399"/>
      <c r="C156" s="405" t="s">
        <v>736</v>
      </c>
      <c r="D156" s="101" t="s">
        <v>737</v>
      </c>
      <c r="E156" s="93"/>
      <c r="F156" s="94"/>
      <c r="G156" s="95"/>
      <c r="H156" s="102">
        <f>SUMIFS(H115:H155,B115:B155,"設備")</f>
        <v>0</v>
      </c>
      <c r="I156" s="96"/>
      <c r="J156" s="103">
        <f>SUMIFS(J115:J155,B115:B155,"設備")</f>
        <v>0</v>
      </c>
      <c r="K156" s="404">
        <f t="shared" si="12"/>
        <v>0</v>
      </c>
      <c r="L156" s="105">
        <f>H156-J156</f>
        <v>0</v>
      </c>
      <c r="M156" s="186"/>
      <c r="N156" s="99"/>
    </row>
    <row r="157" spans="1:14" ht="18.75" customHeight="1">
      <c r="A157" s="48"/>
      <c r="B157" s="399"/>
      <c r="C157" s="405" t="s">
        <v>738</v>
      </c>
      <c r="D157" s="101" t="s">
        <v>737</v>
      </c>
      <c r="E157" s="93"/>
      <c r="F157" s="94"/>
      <c r="G157" s="95"/>
      <c r="H157" s="102">
        <f>SUMIFS(H115:H155,B115:B155,"工事")</f>
        <v>0</v>
      </c>
      <c r="I157" s="96"/>
      <c r="J157" s="103">
        <f>SUMIFS(J115:J155,B115:B155,"工事")</f>
        <v>0</v>
      </c>
      <c r="K157" s="404">
        <f t="shared" si="12"/>
        <v>0</v>
      </c>
      <c r="L157" s="105">
        <f>H157-J157</f>
        <v>0</v>
      </c>
      <c r="M157" s="186"/>
      <c r="N157" s="99"/>
    </row>
    <row r="158" spans="1:14" ht="18.75" customHeight="1" thickBot="1">
      <c r="A158" s="48"/>
      <c r="B158" s="411"/>
      <c r="C158" s="412" t="s">
        <v>731</v>
      </c>
      <c r="D158" s="413" t="s">
        <v>732</v>
      </c>
      <c r="E158" s="414"/>
      <c r="F158" s="415"/>
      <c r="G158" s="416"/>
      <c r="H158" s="417">
        <f>H156+H157</f>
        <v>0</v>
      </c>
      <c r="I158" s="418"/>
      <c r="J158" s="419">
        <f>J156+J157</f>
        <v>0</v>
      </c>
      <c r="K158" s="420">
        <f t="shared" si="12"/>
        <v>0</v>
      </c>
      <c r="L158" s="421">
        <f>H158-J158</f>
        <v>0</v>
      </c>
      <c r="M158" s="422"/>
      <c r="N158" s="99"/>
    </row>
    <row r="159" spans="1:14" ht="18.75" customHeight="1">
      <c r="A159" s="48"/>
      <c r="B159" s="470"/>
      <c r="C159" s="476" t="s">
        <v>50</v>
      </c>
      <c r="D159" s="472" t="s">
        <v>735</v>
      </c>
      <c r="E159" s="473"/>
      <c r="F159" s="474"/>
      <c r="G159" s="394"/>
      <c r="H159" s="394"/>
      <c r="I159" s="395"/>
      <c r="J159" s="395"/>
      <c r="K159" s="469"/>
      <c r="L159" s="397"/>
      <c r="M159" s="475"/>
      <c r="N159" s="99"/>
    </row>
    <row r="160" spans="1:14" ht="18.75" customHeight="1">
      <c r="A160" s="48"/>
      <c r="B160" s="401"/>
      <c r="C160" s="196"/>
      <c r="D160" s="410"/>
      <c r="E160" s="208"/>
      <c r="F160" s="197"/>
      <c r="G160" s="211"/>
      <c r="H160" s="95">
        <f t="shared" ref="H160:H189" si="21">F160*G160</f>
        <v>0</v>
      </c>
      <c r="I160" s="212"/>
      <c r="J160" s="96">
        <f t="shared" ref="J160:J189" si="22">F160*I160</f>
        <v>0</v>
      </c>
      <c r="K160" s="404">
        <f>G160-I160</f>
        <v>0</v>
      </c>
      <c r="L160" s="98">
        <f>H160-J160</f>
        <v>0</v>
      </c>
      <c r="M160" s="198"/>
      <c r="N160" s="99"/>
    </row>
    <row r="161" spans="1:14" ht="18.75" customHeight="1">
      <c r="A161" s="48"/>
      <c r="B161" s="401"/>
      <c r="C161" s="196"/>
      <c r="D161" s="410"/>
      <c r="E161" s="208"/>
      <c r="F161" s="197"/>
      <c r="G161" s="211"/>
      <c r="H161" s="95">
        <f t="shared" si="21"/>
        <v>0</v>
      </c>
      <c r="I161" s="212"/>
      <c r="J161" s="96">
        <f t="shared" si="22"/>
        <v>0</v>
      </c>
      <c r="K161" s="404">
        <f t="shared" ref="K161:L192" si="23">G161-I161</f>
        <v>0</v>
      </c>
      <c r="L161" s="98">
        <f t="shared" si="23"/>
        <v>0</v>
      </c>
      <c r="M161" s="198"/>
      <c r="N161" s="99"/>
    </row>
    <row r="162" spans="1:14" ht="18.75" customHeight="1">
      <c r="A162" s="48"/>
      <c r="B162" s="401"/>
      <c r="C162" s="196"/>
      <c r="D162" s="410"/>
      <c r="E162" s="208"/>
      <c r="F162" s="197"/>
      <c r="G162" s="211"/>
      <c r="H162" s="95">
        <f t="shared" si="21"/>
        <v>0</v>
      </c>
      <c r="I162" s="212"/>
      <c r="J162" s="96">
        <f t="shared" si="22"/>
        <v>0</v>
      </c>
      <c r="K162" s="404">
        <f t="shared" si="23"/>
        <v>0</v>
      </c>
      <c r="L162" s="98">
        <f t="shared" si="23"/>
        <v>0</v>
      </c>
      <c r="M162" s="198"/>
      <c r="N162" s="99"/>
    </row>
    <row r="163" spans="1:14" ht="18.75" customHeight="1">
      <c r="A163" s="48"/>
      <c r="B163" s="401"/>
      <c r="C163" s="196"/>
      <c r="D163" s="410"/>
      <c r="E163" s="208"/>
      <c r="F163" s="197"/>
      <c r="G163" s="211"/>
      <c r="H163" s="95">
        <f t="shared" si="21"/>
        <v>0</v>
      </c>
      <c r="I163" s="212"/>
      <c r="J163" s="96">
        <f t="shared" si="22"/>
        <v>0</v>
      </c>
      <c r="K163" s="404">
        <f t="shared" si="23"/>
        <v>0</v>
      </c>
      <c r="L163" s="98">
        <f t="shared" si="23"/>
        <v>0</v>
      </c>
      <c r="M163" s="198"/>
      <c r="N163" s="99"/>
    </row>
    <row r="164" spans="1:14" ht="18.75" customHeight="1">
      <c r="A164" s="48"/>
      <c r="B164" s="401"/>
      <c r="C164" s="196"/>
      <c r="D164" s="410"/>
      <c r="E164" s="208"/>
      <c r="F164" s="197"/>
      <c r="G164" s="211"/>
      <c r="H164" s="95">
        <f t="shared" si="21"/>
        <v>0</v>
      </c>
      <c r="I164" s="212"/>
      <c r="J164" s="96">
        <f t="shared" si="22"/>
        <v>0</v>
      </c>
      <c r="K164" s="404">
        <f t="shared" si="23"/>
        <v>0</v>
      </c>
      <c r="L164" s="98">
        <f t="shared" si="23"/>
        <v>0</v>
      </c>
      <c r="M164" s="198"/>
      <c r="N164" s="99"/>
    </row>
    <row r="165" spans="1:14" ht="18.75" customHeight="1">
      <c r="A165" s="48"/>
      <c r="B165" s="401"/>
      <c r="C165" s="196"/>
      <c r="D165" s="410"/>
      <c r="E165" s="208"/>
      <c r="F165" s="197"/>
      <c r="G165" s="211"/>
      <c r="H165" s="95">
        <f t="shared" si="21"/>
        <v>0</v>
      </c>
      <c r="I165" s="212"/>
      <c r="J165" s="96">
        <f t="shared" si="22"/>
        <v>0</v>
      </c>
      <c r="K165" s="404">
        <f t="shared" si="23"/>
        <v>0</v>
      </c>
      <c r="L165" s="98">
        <f t="shared" si="23"/>
        <v>0</v>
      </c>
      <c r="M165" s="198"/>
      <c r="N165" s="99"/>
    </row>
    <row r="166" spans="1:14" ht="18.75" customHeight="1">
      <c r="A166" s="48"/>
      <c r="B166" s="401"/>
      <c r="C166" s="196"/>
      <c r="D166" s="410"/>
      <c r="E166" s="208"/>
      <c r="F166" s="197"/>
      <c r="G166" s="211"/>
      <c r="H166" s="95">
        <f t="shared" si="21"/>
        <v>0</v>
      </c>
      <c r="I166" s="212"/>
      <c r="J166" s="96">
        <f t="shared" si="22"/>
        <v>0</v>
      </c>
      <c r="K166" s="404">
        <f t="shared" si="23"/>
        <v>0</v>
      </c>
      <c r="L166" s="98">
        <f t="shared" si="23"/>
        <v>0</v>
      </c>
      <c r="M166" s="198"/>
      <c r="N166" s="99"/>
    </row>
    <row r="167" spans="1:14" ht="18.75" customHeight="1">
      <c r="A167" s="48"/>
      <c r="B167" s="401"/>
      <c r="C167" s="196"/>
      <c r="D167" s="410"/>
      <c r="E167" s="208"/>
      <c r="F167" s="197"/>
      <c r="G167" s="211"/>
      <c r="H167" s="95">
        <f t="shared" si="21"/>
        <v>0</v>
      </c>
      <c r="I167" s="212"/>
      <c r="J167" s="96">
        <f t="shared" si="22"/>
        <v>0</v>
      </c>
      <c r="K167" s="404">
        <f t="shared" si="23"/>
        <v>0</v>
      </c>
      <c r="L167" s="98">
        <f t="shared" si="23"/>
        <v>0</v>
      </c>
      <c r="M167" s="198"/>
      <c r="N167" s="99"/>
    </row>
    <row r="168" spans="1:14" ht="18.75" customHeight="1">
      <c r="A168" s="48"/>
      <c r="B168" s="401"/>
      <c r="C168" s="196"/>
      <c r="D168" s="410"/>
      <c r="E168" s="208"/>
      <c r="F168" s="197"/>
      <c r="G168" s="211"/>
      <c r="H168" s="95">
        <f t="shared" si="21"/>
        <v>0</v>
      </c>
      <c r="I168" s="212"/>
      <c r="J168" s="96">
        <f t="shared" si="22"/>
        <v>0</v>
      </c>
      <c r="K168" s="404">
        <f t="shared" si="23"/>
        <v>0</v>
      </c>
      <c r="L168" s="98">
        <f t="shared" si="23"/>
        <v>0</v>
      </c>
      <c r="M168" s="198"/>
      <c r="N168" s="99"/>
    </row>
    <row r="169" spans="1:14" ht="18.75" customHeight="1">
      <c r="A169" s="48"/>
      <c r="B169" s="401"/>
      <c r="C169" s="196"/>
      <c r="D169" s="410"/>
      <c r="E169" s="208"/>
      <c r="F169" s="197"/>
      <c r="G169" s="211"/>
      <c r="H169" s="95">
        <f t="shared" si="21"/>
        <v>0</v>
      </c>
      <c r="I169" s="212"/>
      <c r="J169" s="96">
        <f t="shared" si="22"/>
        <v>0</v>
      </c>
      <c r="K169" s="404">
        <f t="shared" si="23"/>
        <v>0</v>
      </c>
      <c r="L169" s="98">
        <f t="shared" si="23"/>
        <v>0</v>
      </c>
      <c r="M169" s="198"/>
      <c r="N169" s="99"/>
    </row>
    <row r="170" spans="1:14" ht="18.75" customHeight="1">
      <c r="A170" s="48"/>
      <c r="B170" s="401"/>
      <c r="C170" s="196"/>
      <c r="D170" s="410"/>
      <c r="E170" s="208"/>
      <c r="F170" s="197"/>
      <c r="G170" s="211"/>
      <c r="H170" s="95">
        <f t="shared" si="21"/>
        <v>0</v>
      </c>
      <c r="I170" s="212"/>
      <c r="J170" s="96">
        <f t="shared" si="22"/>
        <v>0</v>
      </c>
      <c r="K170" s="404">
        <f t="shared" si="23"/>
        <v>0</v>
      </c>
      <c r="L170" s="98">
        <f t="shared" si="23"/>
        <v>0</v>
      </c>
      <c r="M170" s="198"/>
      <c r="N170" s="99"/>
    </row>
    <row r="171" spans="1:14" ht="18.75" customHeight="1">
      <c r="A171" s="48"/>
      <c r="B171" s="401"/>
      <c r="C171" s="196"/>
      <c r="D171" s="410"/>
      <c r="E171" s="208"/>
      <c r="F171" s="197"/>
      <c r="G171" s="211"/>
      <c r="H171" s="95">
        <f t="shared" si="21"/>
        <v>0</v>
      </c>
      <c r="I171" s="212"/>
      <c r="J171" s="96">
        <f t="shared" si="22"/>
        <v>0</v>
      </c>
      <c r="K171" s="404">
        <f t="shared" si="23"/>
        <v>0</v>
      </c>
      <c r="L171" s="98">
        <f t="shared" si="23"/>
        <v>0</v>
      </c>
      <c r="M171" s="198"/>
      <c r="N171" s="99"/>
    </row>
    <row r="172" spans="1:14" ht="18.75" customHeight="1">
      <c r="A172" s="48"/>
      <c r="B172" s="401"/>
      <c r="C172" s="196"/>
      <c r="D172" s="410"/>
      <c r="E172" s="208"/>
      <c r="F172" s="197"/>
      <c r="G172" s="211"/>
      <c r="H172" s="95">
        <f t="shared" si="21"/>
        <v>0</v>
      </c>
      <c r="I172" s="212"/>
      <c r="J172" s="96">
        <f t="shared" si="22"/>
        <v>0</v>
      </c>
      <c r="K172" s="404">
        <f t="shared" si="23"/>
        <v>0</v>
      </c>
      <c r="L172" s="98">
        <f t="shared" si="23"/>
        <v>0</v>
      </c>
      <c r="M172" s="198"/>
      <c r="N172" s="99"/>
    </row>
    <row r="173" spans="1:14" ht="18.75" customHeight="1">
      <c r="A173" s="48"/>
      <c r="B173" s="401"/>
      <c r="C173" s="196"/>
      <c r="D173" s="410"/>
      <c r="E173" s="208"/>
      <c r="F173" s="197"/>
      <c r="G173" s="211"/>
      <c r="H173" s="95">
        <f t="shared" si="21"/>
        <v>0</v>
      </c>
      <c r="I173" s="212"/>
      <c r="J173" s="96">
        <f t="shared" si="22"/>
        <v>0</v>
      </c>
      <c r="K173" s="404">
        <f t="shared" si="23"/>
        <v>0</v>
      </c>
      <c r="L173" s="98">
        <f t="shared" si="23"/>
        <v>0</v>
      </c>
      <c r="M173" s="198"/>
      <c r="N173" s="99"/>
    </row>
    <row r="174" spans="1:14" ht="18.75" customHeight="1">
      <c r="A174" s="48"/>
      <c r="B174" s="401"/>
      <c r="C174" s="196"/>
      <c r="D174" s="410"/>
      <c r="E174" s="208"/>
      <c r="F174" s="197"/>
      <c r="G174" s="211"/>
      <c r="H174" s="95">
        <f t="shared" si="21"/>
        <v>0</v>
      </c>
      <c r="I174" s="212"/>
      <c r="J174" s="96">
        <f t="shared" si="22"/>
        <v>0</v>
      </c>
      <c r="K174" s="404">
        <f t="shared" si="23"/>
        <v>0</v>
      </c>
      <c r="L174" s="98">
        <f t="shared" si="23"/>
        <v>0</v>
      </c>
      <c r="M174" s="198"/>
      <c r="N174" s="99"/>
    </row>
    <row r="175" spans="1:14" ht="18.75" customHeight="1">
      <c r="A175" s="48"/>
      <c r="B175" s="401"/>
      <c r="C175" s="196"/>
      <c r="D175" s="410"/>
      <c r="E175" s="208"/>
      <c r="F175" s="197"/>
      <c r="G175" s="211"/>
      <c r="H175" s="95">
        <f t="shared" si="21"/>
        <v>0</v>
      </c>
      <c r="I175" s="212"/>
      <c r="J175" s="96">
        <f t="shared" si="22"/>
        <v>0</v>
      </c>
      <c r="K175" s="404">
        <f t="shared" si="23"/>
        <v>0</v>
      </c>
      <c r="L175" s="98">
        <f t="shared" si="23"/>
        <v>0</v>
      </c>
      <c r="M175" s="198"/>
      <c r="N175" s="99"/>
    </row>
    <row r="176" spans="1:14" ht="18.75" customHeight="1">
      <c r="A176" s="48"/>
      <c r="B176" s="401"/>
      <c r="C176" s="196"/>
      <c r="D176" s="410"/>
      <c r="E176" s="208"/>
      <c r="F176" s="197"/>
      <c r="G176" s="211"/>
      <c r="H176" s="95">
        <f t="shared" si="21"/>
        <v>0</v>
      </c>
      <c r="I176" s="212"/>
      <c r="J176" s="96">
        <f t="shared" si="22"/>
        <v>0</v>
      </c>
      <c r="K176" s="404">
        <f t="shared" si="23"/>
        <v>0</v>
      </c>
      <c r="L176" s="98">
        <f t="shared" si="23"/>
        <v>0</v>
      </c>
      <c r="M176" s="198"/>
      <c r="N176" s="99"/>
    </row>
    <row r="177" spans="1:27" ht="18.75" customHeight="1">
      <c r="A177" s="48"/>
      <c r="B177" s="401"/>
      <c r="C177" s="196"/>
      <c r="D177" s="410"/>
      <c r="E177" s="208"/>
      <c r="F177" s="197"/>
      <c r="G177" s="211"/>
      <c r="H177" s="95">
        <f t="shared" si="21"/>
        <v>0</v>
      </c>
      <c r="I177" s="212"/>
      <c r="J177" s="96">
        <f t="shared" si="22"/>
        <v>0</v>
      </c>
      <c r="K177" s="404">
        <f t="shared" si="23"/>
        <v>0</v>
      </c>
      <c r="L177" s="98">
        <f t="shared" si="23"/>
        <v>0</v>
      </c>
      <c r="M177" s="198"/>
      <c r="N177" s="99"/>
    </row>
    <row r="178" spans="1:27" ht="18.75" customHeight="1">
      <c r="A178" s="48"/>
      <c r="B178" s="401"/>
      <c r="C178" s="196"/>
      <c r="D178" s="410"/>
      <c r="E178" s="208"/>
      <c r="F178" s="197"/>
      <c r="G178" s="211"/>
      <c r="H178" s="95">
        <f t="shared" si="21"/>
        <v>0</v>
      </c>
      <c r="I178" s="212"/>
      <c r="J178" s="96">
        <f t="shared" si="22"/>
        <v>0</v>
      </c>
      <c r="K178" s="404">
        <f t="shared" si="23"/>
        <v>0</v>
      </c>
      <c r="L178" s="98">
        <f t="shared" si="23"/>
        <v>0</v>
      </c>
      <c r="M178" s="198"/>
      <c r="N178" s="99"/>
    </row>
    <row r="179" spans="1:27" ht="18.75" customHeight="1">
      <c r="A179" s="48"/>
      <c r="B179" s="401"/>
      <c r="C179" s="196"/>
      <c r="D179" s="410"/>
      <c r="E179" s="208"/>
      <c r="F179" s="197"/>
      <c r="G179" s="211"/>
      <c r="H179" s="95">
        <f t="shared" si="21"/>
        <v>0</v>
      </c>
      <c r="I179" s="212"/>
      <c r="J179" s="96">
        <f t="shared" si="22"/>
        <v>0</v>
      </c>
      <c r="K179" s="404">
        <f t="shared" si="23"/>
        <v>0</v>
      </c>
      <c r="L179" s="98">
        <f t="shared" si="23"/>
        <v>0</v>
      </c>
      <c r="M179" s="198"/>
      <c r="N179" s="99"/>
    </row>
    <row r="180" spans="1:27" ht="18.75" customHeight="1">
      <c r="A180" s="48"/>
      <c r="B180" s="401"/>
      <c r="C180" s="196"/>
      <c r="D180" s="410"/>
      <c r="E180" s="208"/>
      <c r="F180" s="197"/>
      <c r="G180" s="211"/>
      <c r="H180" s="95">
        <f t="shared" si="21"/>
        <v>0</v>
      </c>
      <c r="I180" s="212"/>
      <c r="J180" s="96">
        <f t="shared" si="22"/>
        <v>0</v>
      </c>
      <c r="K180" s="404">
        <f t="shared" si="23"/>
        <v>0</v>
      </c>
      <c r="L180" s="98">
        <f t="shared" si="23"/>
        <v>0</v>
      </c>
      <c r="M180" s="198"/>
      <c r="N180" s="99"/>
    </row>
    <row r="181" spans="1:27" ht="18.75" customHeight="1">
      <c r="A181" s="48"/>
      <c r="B181" s="401"/>
      <c r="C181" s="196"/>
      <c r="D181" s="410"/>
      <c r="E181" s="208"/>
      <c r="F181" s="197"/>
      <c r="G181" s="211"/>
      <c r="H181" s="95">
        <f t="shared" si="21"/>
        <v>0</v>
      </c>
      <c r="I181" s="212"/>
      <c r="J181" s="96">
        <f t="shared" si="22"/>
        <v>0</v>
      </c>
      <c r="K181" s="404">
        <f t="shared" si="23"/>
        <v>0</v>
      </c>
      <c r="L181" s="98">
        <f t="shared" si="23"/>
        <v>0</v>
      </c>
      <c r="M181" s="198"/>
      <c r="N181" s="99"/>
    </row>
    <row r="182" spans="1:27" ht="18.75" customHeight="1">
      <c r="A182" s="48"/>
      <c r="B182" s="401"/>
      <c r="C182" s="196"/>
      <c r="D182" s="410"/>
      <c r="E182" s="208"/>
      <c r="F182" s="197"/>
      <c r="G182" s="211"/>
      <c r="H182" s="95">
        <f t="shared" si="21"/>
        <v>0</v>
      </c>
      <c r="I182" s="212"/>
      <c r="J182" s="96">
        <f t="shared" si="22"/>
        <v>0</v>
      </c>
      <c r="K182" s="404">
        <f t="shared" si="23"/>
        <v>0</v>
      </c>
      <c r="L182" s="98">
        <f t="shared" si="23"/>
        <v>0</v>
      </c>
      <c r="M182" s="198"/>
      <c r="N182" s="99"/>
    </row>
    <row r="183" spans="1:27" ht="18.75" customHeight="1">
      <c r="A183" s="48"/>
      <c r="B183" s="401"/>
      <c r="C183" s="196"/>
      <c r="D183" s="410"/>
      <c r="E183" s="208"/>
      <c r="F183" s="197"/>
      <c r="G183" s="211"/>
      <c r="H183" s="95">
        <f t="shared" si="21"/>
        <v>0</v>
      </c>
      <c r="I183" s="212"/>
      <c r="J183" s="96">
        <f t="shared" si="22"/>
        <v>0</v>
      </c>
      <c r="K183" s="404">
        <f t="shared" si="23"/>
        <v>0</v>
      </c>
      <c r="L183" s="98">
        <f t="shared" si="23"/>
        <v>0</v>
      </c>
      <c r="M183" s="198"/>
      <c r="N183" s="99"/>
    </row>
    <row r="184" spans="1:27" ht="18.75" customHeight="1">
      <c r="A184" s="48"/>
      <c r="B184" s="401"/>
      <c r="C184" s="196"/>
      <c r="D184" s="410"/>
      <c r="E184" s="208"/>
      <c r="F184" s="197"/>
      <c r="G184" s="211"/>
      <c r="H184" s="95">
        <f t="shared" si="21"/>
        <v>0</v>
      </c>
      <c r="I184" s="212"/>
      <c r="J184" s="96">
        <f t="shared" si="22"/>
        <v>0</v>
      </c>
      <c r="K184" s="404">
        <f t="shared" si="23"/>
        <v>0</v>
      </c>
      <c r="L184" s="98">
        <f t="shared" si="23"/>
        <v>0</v>
      </c>
      <c r="M184" s="198"/>
      <c r="N184" s="106"/>
    </row>
    <row r="185" spans="1:27" ht="18.75" customHeight="1">
      <c r="A185" s="48"/>
      <c r="B185" s="401"/>
      <c r="C185" s="196"/>
      <c r="D185" s="410"/>
      <c r="E185" s="208"/>
      <c r="F185" s="197"/>
      <c r="G185" s="211"/>
      <c r="H185" s="95">
        <f t="shared" si="21"/>
        <v>0</v>
      </c>
      <c r="I185" s="212"/>
      <c r="J185" s="96">
        <f t="shared" si="22"/>
        <v>0</v>
      </c>
      <c r="K185" s="404">
        <f t="shared" si="23"/>
        <v>0</v>
      </c>
      <c r="L185" s="98">
        <f t="shared" si="23"/>
        <v>0</v>
      </c>
      <c r="M185" s="198"/>
      <c r="N185" s="59"/>
    </row>
    <row r="186" spans="1:27" ht="18.75" customHeight="1">
      <c r="A186" s="48"/>
      <c r="B186" s="401"/>
      <c r="C186" s="196"/>
      <c r="D186" s="410"/>
      <c r="E186" s="208"/>
      <c r="F186" s="197"/>
      <c r="G186" s="211"/>
      <c r="H186" s="95">
        <f t="shared" si="21"/>
        <v>0</v>
      </c>
      <c r="I186" s="212"/>
      <c r="J186" s="96">
        <f t="shared" si="22"/>
        <v>0</v>
      </c>
      <c r="K186" s="404">
        <f t="shared" si="23"/>
        <v>0</v>
      </c>
      <c r="L186" s="98">
        <f t="shared" si="23"/>
        <v>0</v>
      </c>
      <c r="M186" s="198"/>
      <c r="N186" s="106"/>
    </row>
    <row r="187" spans="1:27" s="47" customFormat="1" ht="18.75" customHeight="1">
      <c r="A187" s="48"/>
      <c r="B187" s="401"/>
      <c r="C187" s="196"/>
      <c r="D187" s="410"/>
      <c r="E187" s="208"/>
      <c r="F187" s="197"/>
      <c r="G187" s="211"/>
      <c r="H187" s="95">
        <f t="shared" si="21"/>
        <v>0</v>
      </c>
      <c r="I187" s="212"/>
      <c r="J187" s="96">
        <f t="shared" si="22"/>
        <v>0</v>
      </c>
      <c r="K187" s="404">
        <f t="shared" si="23"/>
        <v>0</v>
      </c>
      <c r="L187" s="98">
        <f t="shared" si="23"/>
        <v>0</v>
      </c>
      <c r="M187" s="198"/>
      <c r="O187" s="35"/>
      <c r="P187" s="35"/>
      <c r="Q187" s="35"/>
      <c r="R187" s="35"/>
      <c r="S187" s="35"/>
      <c r="T187" s="35"/>
      <c r="U187" s="35"/>
      <c r="V187" s="35"/>
      <c r="W187" s="35"/>
      <c r="X187" s="35"/>
      <c r="Y187" s="35"/>
      <c r="Z187" s="35"/>
      <c r="AA187" s="35"/>
    </row>
    <row r="188" spans="1:27" s="47" customFormat="1" ht="18.75" customHeight="1">
      <c r="A188" s="48"/>
      <c r="B188" s="401"/>
      <c r="C188" s="196"/>
      <c r="D188" s="410"/>
      <c r="E188" s="208"/>
      <c r="F188" s="197"/>
      <c r="G188" s="211"/>
      <c r="H188" s="95">
        <f t="shared" si="21"/>
        <v>0</v>
      </c>
      <c r="I188" s="212"/>
      <c r="J188" s="96">
        <f t="shared" si="22"/>
        <v>0</v>
      </c>
      <c r="K188" s="404">
        <f t="shared" si="23"/>
        <v>0</v>
      </c>
      <c r="L188" s="98">
        <f t="shared" si="23"/>
        <v>0</v>
      </c>
      <c r="M188" s="198"/>
      <c r="O188" s="35"/>
      <c r="P188" s="35"/>
      <c r="Q188" s="35"/>
      <c r="R188" s="35"/>
      <c r="S188" s="35"/>
      <c r="T188" s="35"/>
      <c r="U188" s="35"/>
      <c r="V188" s="35"/>
      <c r="W188" s="35"/>
      <c r="X188" s="35"/>
      <c r="Y188" s="35"/>
      <c r="Z188" s="35"/>
      <c r="AA188" s="35"/>
    </row>
    <row r="189" spans="1:27" s="47" customFormat="1" ht="18.75" customHeight="1">
      <c r="A189" s="48"/>
      <c r="B189" s="401"/>
      <c r="C189" s="196"/>
      <c r="D189" s="410"/>
      <c r="E189" s="208"/>
      <c r="F189" s="197"/>
      <c r="G189" s="211"/>
      <c r="H189" s="95">
        <f t="shared" si="21"/>
        <v>0</v>
      </c>
      <c r="I189" s="212"/>
      <c r="J189" s="96">
        <f t="shared" si="22"/>
        <v>0</v>
      </c>
      <c r="K189" s="404">
        <f t="shared" si="23"/>
        <v>0</v>
      </c>
      <c r="L189" s="98">
        <f t="shared" si="23"/>
        <v>0</v>
      </c>
      <c r="M189" s="198"/>
      <c r="O189" s="35"/>
      <c r="P189" s="35"/>
      <c r="Q189" s="35"/>
      <c r="R189" s="35"/>
      <c r="S189" s="35"/>
      <c r="T189" s="35"/>
      <c r="U189" s="35"/>
      <c r="V189" s="35"/>
      <c r="W189" s="35"/>
      <c r="X189" s="35"/>
      <c r="Y189" s="35"/>
      <c r="Z189" s="35"/>
      <c r="AA189" s="35"/>
    </row>
    <row r="190" spans="1:27" s="47" customFormat="1" ht="18.75" customHeight="1">
      <c r="A190" s="48"/>
      <c r="B190" s="399"/>
      <c r="C190" s="405" t="s">
        <v>736</v>
      </c>
      <c r="D190" s="101" t="s">
        <v>737</v>
      </c>
      <c r="E190" s="93"/>
      <c r="F190" s="94"/>
      <c r="G190" s="95"/>
      <c r="H190" s="102">
        <f>SUMIFS(H159:H189,B159:B189,"設備")</f>
        <v>0</v>
      </c>
      <c r="I190" s="96"/>
      <c r="J190" s="103">
        <f>SUMIFS(J159:J189,B159:B189,"設備")</f>
        <v>0</v>
      </c>
      <c r="K190" s="404">
        <f t="shared" si="23"/>
        <v>0</v>
      </c>
      <c r="L190" s="105">
        <f>H190-J190</f>
        <v>0</v>
      </c>
      <c r="M190" s="186"/>
      <c r="O190" s="35"/>
      <c r="P190" s="35"/>
      <c r="Q190" s="35"/>
      <c r="R190" s="35"/>
      <c r="S190" s="35"/>
      <c r="T190" s="35"/>
      <c r="U190" s="35"/>
      <c r="V190" s="35"/>
      <c r="W190" s="35"/>
      <c r="X190" s="35"/>
      <c r="Y190" s="35"/>
      <c r="Z190" s="35"/>
      <c r="AA190" s="35"/>
    </row>
    <row r="191" spans="1:27" s="47" customFormat="1" ht="18.75" customHeight="1">
      <c r="A191" s="48"/>
      <c r="B191" s="399"/>
      <c r="C191" s="405" t="s">
        <v>738</v>
      </c>
      <c r="D191" s="101" t="s">
        <v>737</v>
      </c>
      <c r="E191" s="93"/>
      <c r="F191" s="94"/>
      <c r="G191" s="95"/>
      <c r="H191" s="102">
        <f>SUMIFS(H159:H189,B159:B189,"工事")</f>
        <v>0</v>
      </c>
      <c r="I191" s="96"/>
      <c r="J191" s="103">
        <f>SUMIFS(J159:J189,B159:B189,"工事")</f>
        <v>0</v>
      </c>
      <c r="K191" s="404">
        <f t="shared" si="23"/>
        <v>0</v>
      </c>
      <c r="L191" s="105">
        <f>H191-J191</f>
        <v>0</v>
      </c>
      <c r="M191" s="186"/>
      <c r="O191" s="35"/>
      <c r="P191" s="35"/>
      <c r="Q191" s="35"/>
      <c r="R191" s="35"/>
      <c r="S191" s="35"/>
      <c r="T191" s="35"/>
      <c r="U191" s="35"/>
      <c r="V191" s="35"/>
      <c r="W191" s="35"/>
      <c r="X191" s="35"/>
      <c r="Y191" s="35"/>
      <c r="Z191" s="35"/>
      <c r="AA191" s="35"/>
    </row>
    <row r="192" spans="1:27" s="47" customFormat="1" ht="18.75" customHeight="1" thickBot="1">
      <c r="A192" s="48"/>
      <c r="B192" s="411"/>
      <c r="C192" s="412" t="s">
        <v>731</v>
      </c>
      <c r="D192" s="413" t="s">
        <v>732</v>
      </c>
      <c r="E192" s="414"/>
      <c r="F192" s="415"/>
      <c r="G192" s="416"/>
      <c r="H192" s="417">
        <f>H190+H191</f>
        <v>0</v>
      </c>
      <c r="I192" s="418"/>
      <c r="J192" s="419">
        <f>J190+J191</f>
        <v>0</v>
      </c>
      <c r="K192" s="420">
        <f t="shared" si="23"/>
        <v>0</v>
      </c>
      <c r="L192" s="421">
        <f>H192-J192</f>
        <v>0</v>
      </c>
      <c r="M192" s="422"/>
      <c r="O192" s="35"/>
      <c r="P192" s="35"/>
      <c r="Q192" s="35"/>
      <c r="R192" s="35"/>
      <c r="S192" s="35"/>
      <c r="T192" s="35"/>
      <c r="U192" s="35"/>
      <c r="V192" s="35"/>
      <c r="W192" s="35"/>
      <c r="X192" s="35"/>
      <c r="Y192" s="35"/>
      <c r="Z192" s="35"/>
      <c r="AA192" s="35"/>
    </row>
    <row r="193" spans="1:27" ht="18.75" customHeight="1">
      <c r="A193" s="48"/>
      <c r="B193" s="401"/>
      <c r="C193" s="196" t="s">
        <v>740</v>
      </c>
      <c r="D193" s="407" t="s">
        <v>735</v>
      </c>
      <c r="E193" s="208"/>
      <c r="F193" s="197"/>
      <c r="G193" s="95"/>
      <c r="H193" s="95"/>
      <c r="I193" s="96"/>
      <c r="J193" s="96"/>
      <c r="K193" s="404"/>
      <c r="L193" s="98"/>
      <c r="M193" s="198"/>
      <c r="N193" s="99"/>
    </row>
    <row r="194" spans="1:27" ht="18.75" customHeight="1">
      <c r="A194" s="48"/>
      <c r="B194" s="401"/>
      <c r="C194" s="196"/>
      <c r="D194" s="410"/>
      <c r="E194" s="208"/>
      <c r="F194" s="197"/>
      <c r="G194" s="211"/>
      <c r="H194" s="95">
        <f t="shared" ref="H194:H203" si="24">F194*G194</f>
        <v>0</v>
      </c>
      <c r="I194" s="212"/>
      <c r="J194" s="96">
        <f t="shared" ref="J194:J203" si="25">F194*I194</f>
        <v>0</v>
      </c>
      <c r="K194" s="404">
        <f t="shared" ref="K194:L206" si="26">G194-I194</f>
        <v>0</v>
      </c>
      <c r="L194" s="98">
        <f t="shared" si="26"/>
        <v>0</v>
      </c>
      <c r="M194" s="198"/>
      <c r="N194" s="99"/>
    </row>
    <row r="195" spans="1:27" ht="18.75" customHeight="1">
      <c r="A195" s="48"/>
      <c r="B195" s="401"/>
      <c r="C195" s="196"/>
      <c r="D195" s="410"/>
      <c r="E195" s="208"/>
      <c r="F195" s="197"/>
      <c r="G195" s="211"/>
      <c r="H195" s="95">
        <f t="shared" si="24"/>
        <v>0</v>
      </c>
      <c r="I195" s="212"/>
      <c r="J195" s="96">
        <f t="shared" si="25"/>
        <v>0</v>
      </c>
      <c r="K195" s="404">
        <f t="shared" si="26"/>
        <v>0</v>
      </c>
      <c r="L195" s="98">
        <f t="shared" si="26"/>
        <v>0</v>
      </c>
      <c r="M195" s="198"/>
      <c r="N195" s="99"/>
    </row>
    <row r="196" spans="1:27" ht="18.75" customHeight="1">
      <c r="A196" s="48"/>
      <c r="B196" s="401"/>
      <c r="C196" s="196"/>
      <c r="D196" s="410"/>
      <c r="E196" s="208"/>
      <c r="F196" s="197"/>
      <c r="G196" s="211"/>
      <c r="H196" s="95">
        <f t="shared" si="24"/>
        <v>0</v>
      </c>
      <c r="I196" s="212"/>
      <c r="J196" s="96">
        <f t="shared" si="25"/>
        <v>0</v>
      </c>
      <c r="K196" s="404">
        <f t="shared" si="26"/>
        <v>0</v>
      </c>
      <c r="L196" s="98">
        <f t="shared" si="26"/>
        <v>0</v>
      </c>
      <c r="M196" s="198"/>
      <c r="N196" s="99"/>
    </row>
    <row r="197" spans="1:27" ht="18.75" customHeight="1">
      <c r="A197" s="48"/>
      <c r="B197" s="401"/>
      <c r="C197" s="196"/>
      <c r="D197" s="410"/>
      <c r="E197" s="208"/>
      <c r="F197" s="197"/>
      <c r="G197" s="211"/>
      <c r="H197" s="95">
        <f t="shared" si="24"/>
        <v>0</v>
      </c>
      <c r="I197" s="212"/>
      <c r="J197" s="96">
        <f t="shared" si="25"/>
        <v>0</v>
      </c>
      <c r="K197" s="404">
        <f t="shared" si="26"/>
        <v>0</v>
      </c>
      <c r="L197" s="98">
        <f t="shared" si="26"/>
        <v>0</v>
      </c>
      <c r="M197" s="198"/>
      <c r="N197" s="99"/>
    </row>
    <row r="198" spans="1:27" ht="18.75" customHeight="1">
      <c r="A198" s="48"/>
      <c r="B198" s="401"/>
      <c r="C198" s="196"/>
      <c r="D198" s="410"/>
      <c r="E198" s="208"/>
      <c r="F198" s="197"/>
      <c r="G198" s="211"/>
      <c r="H198" s="95">
        <f t="shared" si="24"/>
        <v>0</v>
      </c>
      <c r="I198" s="212"/>
      <c r="J198" s="96">
        <f t="shared" si="25"/>
        <v>0</v>
      </c>
      <c r="K198" s="404">
        <f t="shared" si="26"/>
        <v>0</v>
      </c>
      <c r="L198" s="98">
        <f t="shared" si="26"/>
        <v>0</v>
      </c>
      <c r="M198" s="198"/>
      <c r="N198" s="99"/>
    </row>
    <row r="199" spans="1:27" ht="18.75" customHeight="1">
      <c r="A199" s="48"/>
      <c r="B199" s="401"/>
      <c r="C199" s="196"/>
      <c r="D199" s="410"/>
      <c r="E199" s="208"/>
      <c r="F199" s="197"/>
      <c r="G199" s="211"/>
      <c r="H199" s="95">
        <f t="shared" si="24"/>
        <v>0</v>
      </c>
      <c r="I199" s="212"/>
      <c r="J199" s="96">
        <f t="shared" si="25"/>
        <v>0</v>
      </c>
      <c r="K199" s="404">
        <f t="shared" si="26"/>
        <v>0</v>
      </c>
      <c r="L199" s="98">
        <f t="shared" si="26"/>
        <v>0</v>
      </c>
      <c r="M199" s="198"/>
      <c r="N199" s="99"/>
    </row>
    <row r="200" spans="1:27" ht="18.75" customHeight="1">
      <c r="A200" s="48"/>
      <c r="B200" s="401"/>
      <c r="C200" s="196"/>
      <c r="D200" s="410"/>
      <c r="E200" s="208"/>
      <c r="F200" s="197"/>
      <c r="G200" s="211"/>
      <c r="H200" s="95">
        <f t="shared" si="24"/>
        <v>0</v>
      </c>
      <c r="I200" s="212"/>
      <c r="J200" s="96">
        <f t="shared" si="25"/>
        <v>0</v>
      </c>
      <c r="K200" s="404">
        <f t="shared" si="26"/>
        <v>0</v>
      </c>
      <c r="L200" s="98">
        <f t="shared" si="26"/>
        <v>0</v>
      </c>
      <c r="M200" s="198"/>
      <c r="N200" s="99"/>
    </row>
    <row r="201" spans="1:27" ht="18.75" customHeight="1">
      <c r="A201" s="48"/>
      <c r="B201" s="401"/>
      <c r="C201" s="196"/>
      <c r="D201" s="410"/>
      <c r="E201" s="208"/>
      <c r="F201" s="197"/>
      <c r="G201" s="211"/>
      <c r="H201" s="95">
        <f t="shared" si="24"/>
        <v>0</v>
      </c>
      <c r="I201" s="212"/>
      <c r="J201" s="96">
        <f t="shared" si="25"/>
        <v>0</v>
      </c>
      <c r="K201" s="404">
        <f t="shared" si="26"/>
        <v>0</v>
      </c>
      <c r="L201" s="98">
        <f t="shared" si="26"/>
        <v>0</v>
      </c>
      <c r="M201" s="198"/>
      <c r="N201" s="99"/>
    </row>
    <row r="202" spans="1:27" ht="18.75" customHeight="1">
      <c r="A202" s="48"/>
      <c r="B202" s="401"/>
      <c r="C202" s="196"/>
      <c r="D202" s="410"/>
      <c r="E202" s="208"/>
      <c r="F202" s="197"/>
      <c r="G202" s="211"/>
      <c r="H202" s="95">
        <f t="shared" si="24"/>
        <v>0</v>
      </c>
      <c r="I202" s="212"/>
      <c r="J202" s="96">
        <f t="shared" si="25"/>
        <v>0</v>
      </c>
      <c r="K202" s="404">
        <f t="shared" si="26"/>
        <v>0</v>
      </c>
      <c r="L202" s="98">
        <f t="shared" si="26"/>
        <v>0</v>
      </c>
      <c r="M202" s="198"/>
      <c r="N202" s="99"/>
    </row>
    <row r="203" spans="1:27" ht="18.75" customHeight="1">
      <c r="A203" s="48"/>
      <c r="B203" s="401"/>
      <c r="C203" s="196"/>
      <c r="D203" s="410"/>
      <c r="E203" s="208"/>
      <c r="F203" s="197"/>
      <c r="G203" s="211"/>
      <c r="H203" s="95">
        <f t="shared" si="24"/>
        <v>0</v>
      </c>
      <c r="I203" s="212"/>
      <c r="J203" s="96">
        <f t="shared" si="25"/>
        <v>0</v>
      </c>
      <c r="K203" s="404">
        <f t="shared" si="26"/>
        <v>0</v>
      </c>
      <c r="L203" s="98">
        <f t="shared" si="26"/>
        <v>0</v>
      </c>
      <c r="M203" s="198"/>
      <c r="N203" s="99"/>
    </row>
    <row r="204" spans="1:27" s="47" customFormat="1" ht="18.75" customHeight="1">
      <c r="A204" s="48"/>
      <c r="B204" s="399"/>
      <c r="C204" s="405" t="s">
        <v>736</v>
      </c>
      <c r="D204" s="101" t="s">
        <v>737</v>
      </c>
      <c r="E204" s="93"/>
      <c r="F204" s="94"/>
      <c r="G204" s="95"/>
      <c r="H204" s="102">
        <f>SUMIFS(H193:H203,B193:B203,"設備")</f>
        <v>0</v>
      </c>
      <c r="I204" s="96"/>
      <c r="J204" s="103">
        <f>SUMIFS(J193:J203,B193:B203,"設備")</f>
        <v>0</v>
      </c>
      <c r="K204" s="404">
        <f t="shared" si="26"/>
        <v>0</v>
      </c>
      <c r="L204" s="105">
        <f>H204-J204</f>
        <v>0</v>
      </c>
      <c r="M204" s="186"/>
      <c r="O204" s="35"/>
      <c r="P204" s="35"/>
      <c r="Q204" s="35"/>
      <c r="R204" s="35"/>
      <c r="S204" s="35"/>
      <c r="T204" s="35"/>
      <c r="U204" s="35"/>
      <c r="V204" s="35"/>
      <c r="W204" s="35"/>
      <c r="X204" s="35"/>
      <c r="Y204" s="35"/>
      <c r="Z204" s="35"/>
      <c r="AA204" s="35"/>
    </row>
    <row r="205" spans="1:27" s="47" customFormat="1" ht="18.75" customHeight="1">
      <c r="A205" s="48"/>
      <c r="B205" s="399"/>
      <c r="C205" s="405" t="s">
        <v>738</v>
      </c>
      <c r="D205" s="101" t="s">
        <v>737</v>
      </c>
      <c r="E205" s="93"/>
      <c r="F205" s="94"/>
      <c r="G205" s="95"/>
      <c r="H205" s="102">
        <f>SUMIFS(H193:H203,B193:B203,"工事")</f>
        <v>0</v>
      </c>
      <c r="I205" s="96"/>
      <c r="J205" s="103">
        <f>SUMIFS(J193:J203,B193:B203,"工事")</f>
        <v>0</v>
      </c>
      <c r="K205" s="404">
        <f t="shared" si="26"/>
        <v>0</v>
      </c>
      <c r="L205" s="105">
        <f>H205-J205</f>
        <v>0</v>
      </c>
      <c r="M205" s="186"/>
      <c r="O205" s="35"/>
      <c r="P205" s="35"/>
      <c r="Q205" s="35"/>
      <c r="R205" s="35"/>
      <c r="S205" s="35"/>
      <c r="T205" s="35"/>
      <c r="U205" s="35"/>
      <c r="V205" s="35"/>
      <c r="W205" s="35"/>
      <c r="X205" s="35"/>
      <c r="Y205" s="35"/>
      <c r="Z205" s="35"/>
      <c r="AA205" s="35"/>
    </row>
    <row r="206" spans="1:27" s="47" customFormat="1" ht="18.75" customHeight="1" thickBot="1">
      <c r="A206" s="48"/>
      <c r="B206" s="411"/>
      <c r="C206" s="412" t="s">
        <v>731</v>
      </c>
      <c r="D206" s="413" t="s">
        <v>732</v>
      </c>
      <c r="E206" s="414"/>
      <c r="F206" s="415"/>
      <c r="G206" s="416"/>
      <c r="H206" s="417">
        <f>H204+H205</f>
        <v>0</v>
      </c>
      <c r="I206" s="418"/>
      <c r="J206" s="419">
        <f>J204+J205</f>
        <v>0</v>
      </c>
      <c r="K206" s="420">
        <f t="shared" si="26"/>
        <v>0</v>
      </c>
      <c r="L206" s="421">
        <f>H206-J206</f>
        <v>0</v>
      </c>
      <c r="M206" s="422"/>
      <c r="O206" s="35"/>
      <c r="P206" s="35"/>
      <c r="Q206" s="35"/>
      <c r="R206" s="35"/>
      <c r="S206" s="35"/>
      <c r="T206" s="35"/>
      <c r="U206" s="35"/>
      <c r="V206" s="35"/>
      <c r="W206" s="35"/>
      <c r="X206" s="35"/>
      <c r="Y206" s="35"/>
      <c r="Z206" s="35"/>
      <c r="AA206" s="35"/>
    </row>
    <row r="207" spans="1:27" ht="18.75" customHeight="1">
      <c r="A207" s="48"/>
      <c r="B207" s="401"/>
      <c r="C207" s="196" t="s">
        <v>741</v>
      </c>
      <c r="D207" s="407" t="s">
        <v>735</v>
      </c>
      <c r="E207" s="208"/>
      <c r="F207" s="197"/>
      <c r="G207" s="95"/>
      <c r="H207" s="95"/>
      <c r="I207" s="96"/>
      <c r="J207" s="96"/>
      <c r="K207" s="404"/>
      <c r="L207" s="98"/>
      <c r="M207" s="198"/>
      <c r="N207" s="99"/>
    </row>
    <row r="208" spans="1:27" ht="18.75" customHeight="1">
      <c r="A208" s="48"/>
      <c r="B208" s="401"/>
      <c r="C208" s="196"/>
      <c r="D208" s="410"/>
      <c r="E208" s="208"/>
      <c r="F208" s="197"/>
      <c r="G208" s="211"/>
      <c r="H208" s="95">
        <f t="shared" ref="H208:H217" si="27">F208*G208</f>
        <v>0</v>
      </c>
      <c r="I208" s="212"/>
      <c r="J208" s="96">
        <f t="shared" ref="J208:J217" si="28">F208*I208</f>
        <v>0</v>
      </c>
      <c r="K208" s="404">
        <f t="shared" ref="K208:L220" si="29">G208-I208</f>
        <v>0</v>
      </c>
      <c r="L208" s="98">
        <f t="shared" si="29"/>
        <v>0</v>
      </c>
      <c r="M208" s="198"/>
      <c r="N208" s="99"/>
    </row>
    <row r="209" spans="1:27" ht="18.75" customHeight="1">
      <c r="A209" s="48"/>
      <c r="B209" s="401"/>
      <c r="C209" s="196"/>
      <c r="D209" s="410"/>
      <c r="E209" s="208"/>
      <c r="F209" s="197"/>
      <c r="G209" s="211"/>
      <c r="H209" s="95">
        <f t="shared" si="27"/>
        <v>0</v>
      </c>
      <c r="I209" s="212"/>
      <c r="J209" s="96">
        <f t="shared" si="28"/>
        <v>0</v>
      </c>
      <c r="K209" s="404">
        <f t="shared" si="29"/>
        <v>0</v>
      </c>
      <c r="L209" s="98">
        <f t="shared" si="29"/>
        <v>0</v>
      </c>
      <c r="M209" s="198"/>
      <c r="N209" s="99"/>
    </row>
    <row r="210" spans="1:27" ht="18.75" customHeight="1">
      <c r="A210" s="48"/>
      <c r="B210" s="401"/>
      <c r="C210" s="196"/>
      <c r="D210" s="410"/>
      <c r="E210" s="208"/>
      <c r="F210" s="197"/>
      <c r="G210" s="211"/>
      <c r="H210" s="95">
        <f t="shared" si="27"/>
        <v>0</v>
      </c>
      <c r="I210" s="212"/>
      <c r="J210" s="96">
        <f t="shared" si="28"/>
        <v>0</v>
      </c>
      <c r="K210" s="404">
        <f t="shared" si="29"/>
        <v>0</v>
      </c>
      <c r="L210" s="98">
        <f t="shared" si="29"/>
        <v>0</v>
      </c>
      <c r="M210" s="198"/>
      <c r="N210" s="99"/>
    </row>
    <row r="211" spans="1:27" ht="18.75" customHeight="1">
      <c r="A211" s="48"/>
      <c r="B211" s="401"/>
      <c r="C211" s="196"/>
      <c r="D211" s="410"/>
      <c r="E211" s="208"/>
      <c r="F211" s="197"/>
      <c r="G211" s="211"/>
      <c r="H211" s="95">
        <f t="shared" si="27"/>
        <v>0</v>
      </c>
      <c r="I211" s="212"/>
      <c r="J211" s="96">
        <f t="shared" si="28"/>
        <v>0</v>
      </c>
      <c r="K211" s="404">
        <f t="shared" si="29"/>
        <v>0</v>
      </c>
      <c r="L211" s="98">
        <f t="shared" si="29"/>
        <v>0</v>
      </c>
      <c r="M211" s="198"/>
      <c r="N211" s="99"/>
    </row>
    <row r="212" spans="1:27" ht="18.75" customHeight="1">
      <c r="A212" s="48"/>
      <c r="B212" s="401"/>
      <c r="C212" s="196"/>
      <c r="D212" s="410"/>
      <c r="E212" s="208"/>
      <c r="F212" s="197"/>
      <c r="G212" s="211"/>
      <c r="H212" s="95">
        <f t="shared" si="27"/>
        <v>0</v>
      </c>
      <c r="I212" s="212"/>
      <c r="J212" s="96">
        <f t="shared" si="28"/>
        <v>0</v>
      </c>
      <c r="K212" s="404">
        <f t="shared" si="29"/>
        <v>0</v>
      </c>
      <c r="L212" s="98">
        <f t="shared" si="29"/>
        <v>0</v>
      </c>
      <c r="M212" s="198"/>
      <c r="N212" s="99"/>
    </row>
    <row r="213" spans="1:27" ht="18.75" customHeight="1">
      <c r="A213" s="48"/>
      <c r="B213" s="401"/>
      <c r="C213" s="196"/>
      <c r="D213" s="410"/>
      <c r="E213" s="208"/>
      <c r="F213" s="197"/>
      <c r="G213" s="211"/>
      <c r="H213" s="95">
        <f t="shared" si="27"/>
        <v>0</v>
      </c>
      <c r="I213" s="212"/>
      <c r="J213" s="96">
        <f t="shared" si="28"/>
        <v>0</v>
      </c>
      <c r="K213" s="404">
        <f t="shared" si="29"/>
        <v>0</v>
      </c>
      <c r="L213" s="98">
        <f t="shared" si="29"/>
        <v>0</v>
      </c>
      <c r="M213" s="198"/>
      <c r="N213" s="99"/>
    </row>
    <row r="214" spans="1:27" ht="18.75" customHeight="1">
      <c r="A214" s="48"/>
      <c r="B214" s="401"/>
      <c r="C214" s="196"/>
      <c r="D214" s="410"/>
      <c r="E214" s="208"/>
      <c r="F214" s="197"/>
      <c r="G214" s="211"/>
      <c r="H214" s="95">
        <f t="shared" si="27"/>
        <v>0</v>
      </c>
      <c r="I214" s="212"/>
      <c r="J214" s="96">
        <f t="shared" si="28"/>
        <v>0</v>
      </c>
      <c r="K214" s="404">
        <f t="shared" si="29"/>
        <v>0</v>
      </c>
      <c r="L214" s="98">
        <f t="shared" si="29"/>
        <v>0</v>
      </c>
      <c r="M214" s="198"/>
      <c r="N214" s="99"/>
    </row>
    <row r="215" spans="1:27" ht="18.75" customHeight="1">
      <c r="A215" s="48"/>
      <c r="B215" s="401"/>
      <c r="C215" s="196"/>
      <c r="D215" s="410"/>
      <c r="E215" s="208"/>
      <c r="F215" s="197"/>
      <c r="G215" s="211"/>
      <c r="H215" s="95">
        <f t="shared" si="27"/>
        <v>0</v>
      </c>
      <c r="I215" s="212"/>
      <c r="J215" s="96">
        <f t="shared" si="28"/>
        <v>0</v>
      </c>
      <c r="K215" s="404">
        <f t="shared" si="29"/>
        <v>0</v>
      </c>
      <c r="L215" s="98">
        <f t="shared" si="29"/>
        <v>0</v>
      </c>
      <c r="M215" s="198"/>
      <c r="N215" s="99"/>
    </row>
    <row r="216" spans="1:27" ht="18.75" customHeight="1">
      <c r="A216" s="48"/>
      <c r="B216" s="401"/>
      <c r="C216" s="196"/>
      <c r="D216" s="410"/>
      <c r="E216" s="208"/>
      <c r="F216" s="197"/>
      <c r="G216" s="211"/>
      <c r="H216" s="95">
        <f t="shared" si="27"/>
        <v>0</v>
      </c>
      <c r="I216" s="212"/>
      <c r="J216" s="96">
        <f t="shared" si="28"/>
        <v>0</v>
      </c>
      <c r="K216" s="404">
        <f t="shared" si="29"/>
        <v>0</v>
      </c>
      <c r="L216" s="98">
        <f t="shared" si="29"/>
        <v>0</v>
      </c>
      <c r="M216" s="198"/>
      <c r="N216" s="99"/>
    </row>
    <row r="217" spans="1:27" ht="18.75" customHeight="1">
      <c r="A217" s="48"/>
      <c r="B217" s="401"/>
      <c r="C217" s="196"/>
      <c r="D217" s="410"/>
      <c r="E217" s="208"/>
      <c r="F217" s="197"/>
      <c r="G217" s="211"/>
      <c r="H217" s="95">
        <f t="shared" si="27"/>
        <v>0</v>
      </c>
      <c r="I217" s="212"/>
      <c r="J217" s="96">
        <f t="shared" si="28"/>
        <v>0</v>
      </c>
      <c r="K217" s="404">
        <f t="shared" si="29"/>
        <v>0</v>
      </c>
      <c r="L217" s="98">
        <f t="shared" si="29"/>
        <v>0</v>
      </c>
      <c r="M217" s="198"/>
      <c r="N217" s="99"/>
    </row>
    <row r="218" spans="1:27" s="47" customFormat="1" ht="18.75" customHeight="1">
      <c r="A218" s="48"/>
      <c r="B218" s="399"/>
      <c r="C218" s="405" t="s">
        <v>736</v>
      </c>
      <c r="D218" s="101" t="s">
        <v>737</v>
      </c>
      <c r="E218" s="93"/>
      <c r="F218" s="94"/>
      <c r="G218" s="95"/>
      <c r="H218" s="102">
        <f>SUMIFS(H207:H217,B207:B217,"設備")</f>
        <v>0</v>
      </c>
      <c r="I218" s="96"/>
      <c r="J218" s="103">
        <f>SUMIFS(J207:J217,B207:B217,"設備")</f>
        <v>0</v>
      </c>
      <c r="K218" s="404">
        <f t="shared" si="29"/>
        <v>0</v>
      </c>
      <c r="L218" s="105">
        <f>H218-J218</f>
        <v>0</v>
      </c>
      <c r="M218" s="186"/>
      <c r="O218" s="35"/>
      <c r="P218" s="35"/>
      <c r="Q218" s="35"/>
      <c r="R218" s="35"/>
      <c r="S218" s="35"/>
      <c r="T218" s="35"/>
      <c r="U218" s="35"/>
      <c r="V218" s="35"/>
      <c r="W218" s="35"/>
      <c r="X218" s="35"/>
      <c r="Y218" s="35"/>
      <c r="Z218" s="35"/>
      <c r="AA218" s="35"/>
    </row>
    <row r="219" spans="1:27" s="47" customFormat="1" ht="18.75" customHeight="1">
      <c r="A219" s="48"/>
      <c r="B219" s="399"/>
      <c r="C219" s="405" t="s">
        <v>738</v>
      </c>
      <c r="D219" s="101" t="s">
        <v>737</v>
      </c>
      <c r="E219" s="93"/>
      <c r="F219" s="94"/>
      <c r="G219" s="95"/>
      <c r="H219" s="102">
        <f>SUMIFS(H207:H217,B207:B217,"工事")</f>
        <v>0</v>
      </c>
      <c r="I219" s="96"/>
      <c r="J219" s="103">
        <f>SUMIFS(J207:J217,B207:B217,"工事")</f>
        <v>0</v>
      </c>
      <c r="K219" s="404">
        <f t="shared" si="29"/>
        <v>0</v>
      </c>
      <c r="L219" s="105">
        <f>H219-J219</f>
        <v>0</v>
      </c>
      <c r="M219" s="186"/>
      <c r="O219" s="35"/>
      <c r="P219" s="35"/>
      <c r="Q219" s="35"/>
      <c r="R219" s="35"/>
      <c r="S219" s="35"/>
      <c r="T219" s="35"/>
      <c r="U219" s="35"/>
      <c r="V219" s="35"/>
      <c r="W219" s="35"/>
      <c r="X219" s="35"/>
      <c r="Y219" s="35"/>
      <c r="Z219" s="35"/>
      <c r="AA219" s="35"/>
    </row>
    <row r="220" spans="1:27" s="47" customFormat="1" ht="18.75" customHeight="1" thickBot="1">
      <c r="A220" s="48"/>
      <c r="B220" s="411"/>
      <c r="C220" s="412" t="s">
        <v>731</v>
      </c>
      <c r="D220" s="413" t="s">
        <v>732</v>
      </c>
      <c r="E220" s="414"/>
      <c r="F220" s="415"/>
      <c r="G220" s="416"/>
      <c r="H220" s="417">
        <f>H218+H219</f>
        <v>0</v>
      </c>
      <c r="I220" s="418"/>
      <c r="J220" s="419">
        <f>J218+J219</f>
        <v>0</v>
      </c>
      <c r="K220" s="420">
        <f t="shared" si="29"/>
        <v>0</v>
      </c>
      <c r="L220" s="421">
        <f>H220-J220</f>
        <v>0</v>
      </c>
      <c r="M220" s="422"/>
      <c r="O220" s="35"/>
      <c r="P220" s="35"/>
      <c r="Q220" s="35"/>
      <c r="R220" s="35"/>
      <c r="S220" s="35"/>
      <c r="T220" s="35"/>
      <c r="U220" s="35"/>
      <c r="V220" s="35"/>
      <c r="W220" s="35"/>
      <c r="X220" s="35"/>
      <c r="Y220" s="35"/>
      <c r="Z220" s="35"/>
      <c r="AA220" s="35"/>
    </row>
    <row r="221" spans="1:27" ht="18.75" customHeight="1">
      <c r="A221" s="48"/>
      <c r="B221" s="401"/>
      <c r="C221" s="196" t="s">
        <v>742</v>
      </c>
      <c r="D221" s="407" t="s">
        <v>735</v>
      </c>
      <c r="E221" s="208"/>
      <c r="F221" s="197"/>
      <c r="G221" s="95"/>
      <c r="H221" s="95"/>
      <c r="I221" s="96"/>
      <c r="J221" s="96"/>
      <c r="K221" s="404"/>
      <c r="L221" s="98"/>
      <c r="M221" s="198"/>
      <c r="N221" s="99"/>
    </row>
    <row r="222" spans="1:27" ht="18.75" customHeight="1">
      <c r="A222" s="48"/>
      <c r="B222" s="401"/>
      <c r="C222" s="196"/>
      <c r="D222" s="410"/>
      <c r="E222" s="208"/>
      <c r="F222" s="197"/>
      <c r="G222" s="211"/>
      <c r="H222" s="95">
        <f t="shared" ref="H222:H231" si="30">F222*G222</f>
        <v>0</v>
      </c>
      <c r="I222" s="212"/>
      <c r="J222" s="96">
        <f t="shared" ref="J222:J231" si="31">F222*I222</f>
        <v>0</v>
      </c>
      <c r="K222" s="404">
        <f t="shared" ref="K222:L234" si="32">G222-I222</f>
        <v>0</v>
      </c>
      <c r="L222" s="98">
        <f t="shared" si="32"/>
        <v>0</v>
      </c>
      <c r="M222" s="198"/>
      <c r="N222" s="99"/>
    </row>
    <row r="223" spans="1:27" ht="18.75" customHeight="1">
      <c r="A223" s="48"/>
      <c r="B223" s="401"/>
      <c r="C223" s="196"/>
      <c r="D223" s="410"/>
      <c r="E223" s="208"/>
      <c r="F223" s="197"/>
      <c r="G223" s="211"/>
      <c r="H223" s="95">
        <f t="shared" si="30"/>
        <v>0</v>
      </c>
      <c r="I223" s="212"/>
      <c r="J223" s="96">
        <f t="shared" si="31"/>
        <v>0</v>
      </c>
      <c r="K223" s="404">
        <f t="shared" si="32"/>
        <v>0</v>
      </c>
      <c r="L223" s="98">
        <f t="shared" si="32"/>
        <v>0</v>
      </c>
      <c r="M223" s="198"/>
      <c r="N223" s="99"/>
    </row>
    <row r="224" spans="1:27" ht="18.75" customHeight="1">
      <c r="A224" s="48"/>
      <c r="B224" s="401"/>
      <c r="C224" s="196"/>
      <c r="D224" s="410"/>
      <c r="E224" s="208"/>
      <c r="F224" s="197"/>
      <c r="G224" s="211"/>
      <c r="H224" s="95">
        <f t="shared" si="30"/>
        <v>0</v>
      </c>
      <c r="I224" s="212"/>
      <c r="J224" s="96">
        <f t="shared" si="31"/>
        <v>0</v>
      </c>
      <c r="K224" s="404">
        <f t="shared" si="32"/>
        <v>0</v>
      </c>
      <c r="L224" s="98">
        <f t="shared" si="32"/>
        <v>0</v>
      </c>
      <c r="M224" s="198"/>
      <c r="N224" s="99"/>
    </row>
    <row r="225" spans="1:27" ht="18.75" customHeight="1">
      <c r="A225" s="48"/>
      <c r="B225" s="401"/>
      <c r="C225" s="196"/>
      <c r="D225" s="410"/>
      <c r="E225" s="208"/>
      <c r="F225" s="197"/>
      <c r="G225" s="211"/>
      <c r="H225" s="95">
        <f t="shared" si="30"/>
        <v>0</v>
      </c>
      <c r="I225" s="212"/>
      <c r="J225" s="96">
        <f t="shared" si="31"/>
        <v>0</v>
      </c>
      <c r="K225" s="404">
        <f>G225-I225</f>
        <v>0</v>
      </c>
      <c r="L225" s="98">
        <f t="shared" si="32"/>
        <v>0</v>
      </c>
      <c r="M225" s="198"/>
      <c r="N225" s="99"/>
    </row>
    <row r="226" spans="1:27" ht="18.75" customHeight="1">
      <c r="A226" s="48"/>
      <c r="B226" s="401"/>
      <c r="C226" s="196"/>
      <c r="D226" s="410"/>
      <c r="E226" s="208"/>
      <c r="F226" s="197"/>
      <c r="G226" s="211"/>
      <c r="H226" s="95">
        <f t="shared" si="30"/>
        <v>0</v>
      </c>
      <c r="I226" s="212"/>
      <c r="J226" s="96">
        <f t="shared" si="31"/>
        <v>0</v>
      </c>
      <c r="K226" s="404">
        <f t="shared" si="32"/>
        <v>0</v>
      </c>
      <c r="L226" s="98">
        <f t="shared" si="32"/>
        <v>0</v>
      </c>
      <c r="M226" s="198"/>
      <c r="N226" s="99"/>
    </row>
    <row r="227" spans="1:27" ht="18.75" customHeight="1">
      <c r="A227" s="48"/>
      <c r="B227" s="401"/>
      <c r="C227" s="196"/>
      <c r="D227" s="410"/>
      <c r="E227" s="208"/>
      <c r="F227" s="197"/>
      <c r="G227" s="211"/>
      <c r="H227" s="95">
        <f t="shared" si="30"/>
        <v>0</v>
      </c>
      <c r="I227" s="212"/>
      <c r="J227" s="96">
        <f t="shared" si="31"/>
        <v>0</v>
      </c>
      <c r="K227" s="404">
        <f t="shared" si="32"/>
        <v>0</v>
      </c>
      <c r="L227" s="98">
        <f t="shared" si="32"/>
        <v>0</v>
      </c>
      <c r="M227" s="198"/>
      <c r="N227" s="99"/>
    </row>
    <row r="228" spans="1:27" ht="18.75" customHeight="1">
      <c r="A228" s="48"/>
      <c r="B228" s="401"/>
      <c r="C228" s="196"/>
      <c r="D228" s="410"/>
      <c r="E228" s="208"/>
      <c r="F228" s="197"/>
      <c r="G228" s="211"/>
      <c r="H228" s="95">
        <f t="shared" si="30"/>
        <v>0</v>
      </c>
      <c r="I228" s="212"/>
      <c r="J228" s="96">
        <f t="shared" si="31"/>
        <v>0</v>
      </c>
      <c r="K228" s="404">
        <f t="shared" si="32"/>
        <v>0</v>
      </c>
      <c r="L228" s="98">
        <f t="shared" si="32"/>
        <v>0</v>
      </c>
      <c r="M228" s="198"/>
      <c r="N228" s="99"/>
    </row>
    <row r="229" spans="1:27" ht="18.75" customHeight="1">
      <c r="A229" s="48"/>
      <c r="B229" s="401"/>
      <c r="C229" s="196"/>
      <c r="D229" s="410"/>
      <c r="E229" s="208"/>
      <c r="F229" s="197"/>
      <c r="G229" s="211"/>
      <c r="H229" s="95">
        <f t="shared" si="30"/>
        <v>0</v>
      </c>
      <c r="I229" s="212"/>
      <c r="J229" s="96">
        <f t="shared" si="31"/>
        <v>0</v>
      </c>
      <c r="K229" s="404">
        <f t="shared" si="32"/>
        <v>0</v>
      </c>
      <c r="L229" s="98">
        <f t="shared" si="32"/>
        <v>0</v>
      </c>
      <c r="M229" s="198"/>
      <c r="N229" s="99"/>
    </row>
    <row r="230" spans="1:27" ht="18.75" customHeight="1">
      <c r="A230" s="48"/>
      <c r="B230" s="401"/>
      <c r="C230" s="196"/>
      <c r="D230" s="410"/>
      <c r="E230" s="208"/>
      <c r="F230" s="197"/>
      <c r="G230" s="211"/>
      <c r="H230" s="95">
        <f t="shared" si="30"/>
        <v>0</v>
      </c>
      <c r="I230" s="212"/>
      <c r="J230" s="96">
        <f t="shared" si="31"/>
        <v>0</v>
      </c>
      <c r="K230" s="404">
        <f t="shared" si="32"/>
        <v>0</v>
      </c>
      <c r="L230" s="98">
        <f t="shared" si="32"/>
        <v>0</v>
      </c>
      <c r="M230" s="198"/>
      <c r="N230" s="99"/>
    </row>
    <row r="231" spans="1:27" ht="18.75" customHeight="1">
      <c r="A231" s="48"/>
      <c r="B231" s="401"/>
      <c r="C231" s="196"/>
      <c r="D231" s="410"/>
      <c r="E231" s="208"/>
      <c r="F231" s="197"/>
      <c r="G231" s="211"/>
      <c r="H231" s="95">
        <f t="shared" si="30"/>
        <v>0</v>
      </c>
      <c r="I231" s="212"/>
      <c r="J231" s="96">
        <f t="shared" si="31"/>
        <v>0</v>
      </c>
      <c r="K231" s="404">
        <f t="shared" si="32"/>
        <v>0</v>
      </c>
      <c r="L231" s="98">
        <f t="shared" si="32"/>
        <v>0</v>
      </c>
      <c r="M231" s="198"/>
      <c r="N231" s="99"/>
    </row>
    <row r="232" spans="1:27" s="47" customFormat="1" ht="18.75" customHeight="1">
      <c r="A232" s="48"/>
      <c r="B232" s="399"/>
      <c r="C232" s="405" t="s">
        <v>736</v>
      </c>
      <c r="D232" s="101" t="s">
        <v>737</v>
      </c>
      <c r="E232" s="93"/>
      <c r="F232" s="94"/>
      <c r="G232" s="95"/>
      <c r="H232" s="102">
        <f>SUMIFS(H221:H231,B221:B231,"設備")</f>
        <v>0</v>
      </c>
      <c r="I232" s="96"/>
      <c r="J232" s="103">
        <f>SUMIFS(J221:J231,B221:B231,"設備")</f>
        <v>0</v>
      </c>
      <c r="K232" s="404">
        <f t="shared" si="32"/>
        <v>0</v>
      </c>
      <c r="L232" s="105">
        <f>H232-J232</f>
        <v>0</v>
      </c>
      <c r="M232" s="186"/>
      <c r="O232" s="35"/>
      <c r="P232" s="35"/>
      <c r="Q232" s="35"/>
      <c r="R232" s="35"/>
      <c r="S232" s="35"/>
      <c r="T232" s="35"/>
      <c r="U232" s="35"/>
      <c r="V232" s="35"/>
      <c r="W232" s="35"/>
      <c r="X232" s="35"/>
      <c r="Y232" s="35"/>
      <c r="Z232" s="35"/>
      <c r="AA232" s="35"/>
    </row>
    <row r="233" spans="1:27" s="47" customFormat="1" ht="18.75" customHeight="1">
      <c r="A233" s="48"/>
      <c r="B233" s="399"/>
      <c r="C233" s="405" t="s">
        <v>738</v>
      </c>
      <c r="D233" s="101" t="s">
        <v>737</v>
      </c>
      <c r="E233" s="93"/>
      <c r="F233" s="94"/>
      <c r="G233" s="95"/>
      <c r="H233" s="102">
        <f>SUMIFS(H221:H231,B221:B231,"工事")</f>
        <v>0</v>
      </c>
      <c r="I233" s="96"/>
      <c r="J233" s="103">
        <f>SUMIFS(J221:J231,B221:B231,"工事")</f>
        <v>0</v>
      </c>
      <c r="K233" s="404">
        <f t="shared" si="32"/>
        <v>0</v>
      </c>
      <c r="L233" s="105">
        <f>H233-J233</f>
        <v>0</v>
      </c>
      <c r="M233" s="186"/>
      <c r="O233" s="35"/>
      <c r="P233" s="35"/>
      <c r="Q233" s="35"/>
      <c r="R233" s="35"/>
      <c r="S233" s="35"/>
      <c r="T233" s="35"/>
      <c r="U233" s="35"/>
      <c r="V233" s="35"/>
      <c r="W233" s="35"/>
      <c r="X233" s="35"/>
      <c r="Y233" s="35"/>
      <c r="Z233" s="35"/>
      <c r="AA233" s="35"/>
    </row>
    <row r="234" spans="1:27" s="47" customFormat="1" ht="18.75" customHeight="1" thickBot="1">
      <c r="A234" s="48"/>
      <c r="B234" s="411"/>
      <c r="C234" s="412" t="s">
        <v>731</v>
      </c>
      <c r="D234" s="413" t="s">
        <v>732</v>
      </c>
      <c r="E234" s="414"/>
      <c r="F234" s="415"/>
      <c r="G234" s="416"/>
      <c r="H234" s="417">
        <f>H232+H233</f>
        <v>0</v>
      </c>
      <c r="I234" s="418"/>
      <c r="J234" s="419">
        <f>J232+J233</f>
        <v>0</v>
      </c>
      <c r="K234" s="420">
        <f t="shared" si="32"/>
        <v>0</v>
      </c>
      <c r="L234" s="421">
        <f>H234-J234</f>
        <v>0</v>
      </c>
      <c r="M234" s="422"/>
      <c r="O234" s="35"/>
      <c r="P234" s="35"/>
      <c r="Q234" s="35"/>
      <c r="R234" s="35"/>
      <c r="S234" s="35"/>
      <c r="T234" s="35"/>
      <c r="U234" s="35"/>
      <c r="V234" s="35"/>
      <c r="W234" s="35"/>
      <c r="X234" s="35"/>
      <c r="Y234" s="35"/>
      <c r="Z234" s="35"/>
      <c r="AA234" s="35"/>
    </row>
    <row r="235" spans="1:27" ht="18.75" customHeight="1">
      <c r="A235" s="48"/>
      <c r="B235" s="401"/>
      <c r="C235" s="196" t="s">
        <v>743</v>
      </c>
      <c r="D235" s="407" t="s">
        <v>735</v>
      </c>
      <c r="E235" s="208"/>
      <c r="F235" s="197"/>
      <c r="G235" s="95"/>
      <c r="H235" s="95"/>
      <c r="I235" s="96"/>
      <c r="J235" s="96"/>
      <c r="K235" s="404"/>
      <c r="L235" s="98"/>
      <c r="M235" s="198"/>
      <c r="N235" s="99"/>
    </row>
    <row r="236" spans="1:27" ht="18.75" customHeight="1">
      <c r="A236" s="48"/>
      <c r="B236" s="401"/>
      <c r="C236" s="196"/>
      <c r="D236" s="410"/>
      <c r="E236" s="208"/>
      <c r="F236" s="197"/>
      <c r="G236" s="211"/>
      <c r="H236" s="95">
        <f t="shared" ref="H236:H245" si="33">F236*G236</f>
        <v>0</v>
      </c>
      <c r="I236" s="212"/>
      <c r="J236" s="96">
        <f t="shared" ref="J236:J245" si="34">F236*I236</f>
        <v>0</v>
      </c>
      <c r="K236" s="404">
        <f t="shared" ref="K236:L248" si="35">G236-I236</f>
        <v>0</v>
      </c>
      <c r="L236" s="98">
        <f t="shared" si="35"/>
        <v>0</v>
      </c>
      <c r="M236" s="198"/>
      <c r="N236" s="99"/>
    </row>
    <row r="237" spans="1:27" ht="18.75" customHeight="1">
      <c r="A237" s="48"/>
      <c r="B237" s="401"/>
      <c r="C237" s="196"/>
      <c r="D237" s="410"/>
      <c r="E237" s="208"/>
      <c r="F237" s="197"/>
      <c r="G237" s="211"/>
      <c r="H237" s="95">
        <f t="shared" si="33"/>
        <v>0</v>
      </c>
      <c r="I237" s="212"/>
      <c r="J237" s="96">
        <f t="shared" si="34"/>
        <v>0</v>
      </c>
      <c r="K237" s="404">
        <f t="shared" si="35"/>
        <v>0</v>
      </c>
      <c r="L237" s="98">
        <f t="shared" si="35"/>
        <v>0</v>
      </c>
      <c r="M237" s="198"/>
      <c r="N237" s="99"/>
    </row>
    <row r="238" spans="1:27" ht="18.75" customHeight="1">
      <c r="A238" s="48"/>
      <c r="B238" s="401"/>
      <c r="C238" s="196"/>
      <c r="D238" s="410"/>
      <c r="E238" s="208"/>
      <c r="F238" s="197"/>
      <c r="G238" s="211"/>
      <c r="H238" s="95">
        <f t="shared" si="33"/>
        <v>0</v>
      </c>
      <c r="I238" s="212"/>
      <c r="J238" s="96">
        <f t="shared" si="34"/>
        <v>0</v>
      </c>
      <c r="K238" s="404">
        <f t="shared" si="35"/>
        <v>0</v>
      </c>
      <c r="L238" s="98">
        <f t="shared" si="35"/>
        <v>0</v>
      </c>
      <c r="M238" s="198"/>
      <c r="N238" s="99"/>
    </row>
    <row r="239" spans="1:27" ht="18.75" customHeight="1">
      <c r="A239" s="48"/>
      <c r="B239" s="401"/>
      <c r="C239" s="196"/>
      <c r="D239" s="410"/>
      <c r="E239" s="208"/>
      <c r="F239" s="197"/>
      <c r="G239" s="211"/>
      <c r="H239" s="95">
        <f t="shared" si="33"/>
        <v>0</v>
      </c>
      <c r="I239" s="212"/>
      <c r="J239" s="96">
        <f t="shared" si="34"/>
        <v>0</v>
      </c>
      <c r="K239" s="404">
        <f t="shared" si="35"/>
        <v>0</v>
      </c>
      <c r="L239" s="98">
        <f t="shared" si="35"/>
        <v>0</v>
      </c>
      <c r="M239" s="198"/>
      <c r="N239" s="99"/>
    </row>
    <row r="240" spans="1:27" ht="18.75" customHeight="1">
      <c r="A240" s="48"/>
      <c r="B240" s="401"/>
      <c r="C240" s="196"/>
      <c r="D240" s="410"/>
      <c r="E240" s="208"/>
      <c r="F240" s="197"/>
      <c r="G240" s="211"/>
      <c r="H240" s="95">
        <f t="shared" si="33"/>
        <v>0</v>
      </c>
      <c r="I240" s="212"/>
      <c r="J240" s="96">
        <f t="shared" si="34"/>
        <v>0</v>
      </c>
      <c r="K240" s="404">
        <f t="shared" si="35"/>
        <v>0</v>
      </c>
      <c r="L240" s="98">
        <f t="shared" si="35"/>
        <v>0</v>
      </c>
      <c r="M240" s="198"/>
      <c r="N240" s="99"/>
    </row>
    <row r="241" spans="1:27" ht="18.75" customHeight="1">
      <c r="A241" s="48"/>
      <c r="B241" s="401"/>
      <c r="C241" s="196"/>
      <c r="D241" s="410"/>
      <c r="E241" s="208"/>
      <c r="F241" s="197"/>
      <c r="G241" s="211"/>
      <c r="H241" s="95">
        <f t="shared" si="33"/>
        <v>0</v>
      </c>
      <c r="I241" s="212"/>
      <c r="J241" s="96">
        <f t="shared" si="34"/>
        <v>0</v>
      </c>
      <c r="K241" s="404">
        <f t="shared" si="35"/>
        <v>0</v>
      </c>
      <c r="L241" s="98">
        <f t="shared" si="35"/>
        <v>0</v>
      </c>
      <c r="M241" s="198"/>
      <c r="N241" s="99"/>
    </row>
    <row r="242" spans="1:27" ht="18.75" customHeight="1">
      <c r="A242" s="48"/>
      <c r="B242" s="401"/>
      <c r="C242" s="196"/>
      <c r="D242" s="410"/>
      <c r="E242" s="208"/>
      <c r="F242" s="197"/>
      <c r="G242" s="211"/>
      <c r="H242" s="95">
        <f t="shared" si="33"/>
        <v>0</v>
      </c>
      <c r="I242" s="212"/>
      <c r="J242" s="96">
        <f t="shared" si="34"/>
        <v>0</v>
      </c>
      <c r="K242" s="404">
        <f t="shared" si="35"/>
        <v>0</v>
      </c>
      <c r="L242" s="98">
        <f t="shared" si="35"/>
        <v>0</v>
      </c>
      <c r="M242" s="198"/>
      <c r="N242" s="99"/>
    </row>
    <row r="243" spans="1:27" ht="18.75" customHeight="1">
      <c r="A243" s="48"/>
      <c r="B243" s="401"/>
      <c r="C243" s="196"/>
      <c r="D243" s="410"/>
      <c r="E243" s="208"/>
      <c r="F243" s="197"/>
      <c r="G243" s="211"/>
      <c r="H243" s="95">
        <f t="shared" si="33"/>
        <v>0</v>
      </c>
      <c r="I243" s="212"/>
      <c r="J243" s="96">
        <f t="shared" si="34"/>
        <v>0</v>
      </c>
      <c r="K243" s="404">
        <f t="shared" si="35"/>
        <v>0</v>
      </c>
      <c r="L243" s="98">
        <f t="shared" si="35"/>
        <v>0</v>
      </c>
      <c r="M243" s="198"/>
      <c r="N243" s="99"/>
    </row>
    <row r="244" spans="1:27" ht="18.75" customHeight="1">
      <c r="A244" s="48"/>
      <c r="B244" s="401"/>
      <c r="C244" s="196"/>
      <c r="D244" s="410"/>
      <c r="E244" s="208"/>
      <c r="F244" s="197"/>
      <c r="G244" s="211"/>
      <c r="H244" s="95">
        <f t="shared" si="33"/>
        <v>0</v>
      </c>
      <c r="I244" s="212"/>
      <c r="J244" s="96">
        <f t="shared" si="34"/>
        <v>0</v>
      </c>
      <c r="K244" s="404">
        <f t="shared" si="35"/>
        <v>0</v>
      </c>
      <c r="L244" s="98">
        <f t="shared" si="35"/>
        <v>0</v>
      </c>
      <c r="M244" s="198"/>
      <c r="N244" s="99"/>
    </row>
    <row r="245" spans="1:27" ht="18.75" customHeight="1">
      <c r="A245" s="48"/>
      <c r="B245" s="401"/>
      <c r="C245" s="196"/>
      <c r="D245" s="410"/>
      <c r="E245" s="208"/>
      <c r="F245" s="197"/>
      <c r="G245" s="211"/>
      <c r="H245" s="95">
        <f t="shared" si="33"/>
        <v>0</v>
      </c>
      <c r="I245" s="212"/>
      <c r="J245" s="96">
        <f t="shared" si="34"/>
        <v>0</v>
      </c>
      <c r="K245" s="404">
        <f t="shared" si="35"/>
        <v>0</v>
      </c>
      <c r="L245" s="98">
        <f t="shared" si="35"/>
        <v>0</v>
      </c>
      <c r="M245" s="198"/>
      <c r="N245" s="99"/>
    </row>
    <row r="246" spans="1:27" s="47" customFormat="1" ht="18.75" customHeight="1">
      <c r="A246" s="48"/>
      <c r="B246" s="399"/>
      <c r="C246" s="405" t="s">
        <v>736</v>
      </c>
      <c r="D246" s="101" t="s">
        <v>737</v>
      </c>
      <c r="E246" s="93"/>
      <c r="F246" s="94"/>
      <c r="G246" s="95"/>
      <c r="H246" s="102">
        <f>SUMIFS(H235:H245,B235:B245,"設備")</f>
        <v>0</v>
      </c>
      <c r="I246" s="96"/>
      <c r="J246" s="103">
        <f>SUMIFS(J235:J245,B235:B245,"設備")</f>
        <v>0</v>
      </c>
      <c r="K246" s="404">
        <f t="shared" si="35"/>
        <v>0</v>
      </c>
      <c r="L246" s="105">
        <f>H246-J246</f>
        <v>0</v>
      </c>
      <c r="M246" s="186"/>
      <c r="O246" s="35"/>
      <c r="P246" s="35"/>
      <c r="Q246" s="35"/>
      <c r="R246" s="35"/>
      <c r="S246" s="35"/>
      <c r="T246" s="35"/>
      <c r="U246" s="35"/>
      <c r="V246" s="35"/>
      <c r="W246" s="35"/>
      <c r="X246" s="35"/>
      <c r="Y246" s="35"/>
      <c r="Z246" s="35"/>
      <c r="AA246" s="35"/>
    </row>
    <row r="247" spans="1:27" s="47" customFormat="1" ht="18.75" customHeight="1">
      <c r="A247" s="48"/>
      <c r="B247" s="399"/>
      <c r="C247" s="405" t="s">
        <v>738</v>
      </c>
      <c r="D247" s="101" t="s">
        <v>737</v>
      </c>
      <c r="E247" s="93"/>
      <c r="F247" s="94"/>
      <c r="G247" s="95"/>
      <c r="H247" s="102">
        <f>SUMIFS(H235:H245,B235:B245,"工事")</f>
        <v>0</v>
      </c>
      <c r="I247" s="96"/>
      <c r="J247" s="103">
        <f>SUMIFS(J235:J245,B235:B245,"工事")</f>
        <v>0</v>
      </c>
      <c r="K247" s="404">
        <f t="shared" si="35"/>
        <v>0</v>
      </c>
      <c r="L247" s="105">
        <f>H247-J247</f>
        <v>0</v>
      </c>
      <c r="M247" s="186"/>
      <c r="O247" s="35"/>
      <c r="P247" s="35"/>
      <c r="Q247" s="35"/>
      <c r="R247" s="35"/>
      <c r="S247" s="35"/>
      <c r="T247" s="35"/>
      <c r="U247" s="35"/>
      <c r="V247" s="35"/>
      <c r="W247" s="35"/>
      <c r="X247" s="35"/>
      <c r="Y247" s="35"/>
      <c r="Z247" s="35"/>
      <c r="AA247" s="35"/>
    </row>
    <row r="248" spans="1:27" s="47" customFormat="1" ht="18.75" customHeight="1" thickBot="1">
      <c r="A248" s="48"/>
      <c r="B248" s="411"/>
      <c r="C248" s="412" t="s">
        <v>731</v>
      </c>
      <c r="D248" s="413" t="s">
        <v>732</v>
      </c>
      <c r="E248" s="414"/>
      <c r="F248" s="415"/>
      <c r="G248" s="416"/>
      <c r="H248" s="417">
        <f>H246+H247</f>
        <v>0</v>
      </c>
      <c r="I248" s="418"/>
      <c r="J248" s="419">
        <f>J246+J247</f>
        <v>0</v>
      </c>
      <c r="K248" s="420">
        <f t="shared" si="35"/>
        <v>0</v>
      </c>
      <c r="L248" s="421">
        <f>H248-J248</f>
        <v>0</v>
      </c>
      <c r="M248" s="422"/>
      <c r="O248" s="35"/>
      <c r="P248" s="35"/>
      <c r="Q248" s="35"/>
      <c r="R248" s="35"/>
      <c r="S248" s="35"/>
      <c r="T248" s="35"/>
      <c r="U248" s="35"/>
      <c r="V248" s="35"/>
      <c r="W248" s="35"/>
      <c r="X248" s="35"/>
      <c r="Y248" s="35"/>
      <c r="Z248" s="35"/>
      <c r="AA248" s="35"/>
    </row>
    <row r="249" spans="1:27" ht="18.75" customHeight="1">
      <c r="A249" s="48"/>
      <c r="B249" s="401"/>
      <c r="C249" s="196" t="s">
        <v>744</v>
      </c>
      <c r="D249" s="407" t="s">
        <v>735</v>
      </c>
      <c r="E249" s="208"/>
      <c r="F249" s="197"/>
      <c r="G249" s="95"/>
      <c r="H249" s="95"/>
      <c r="I249" s="96"/>
      <c r="J249" s="96"/>
      <c r="K249" s="404"/>
      <c r="L249" s="98"/>
      <c r="M249" s="198"/>
      <c r="N249" s="99"/>
    </row>
    <row r="250" spans="1:27" ht="18.75" customHeight="1">
      <c r="A250" s="48"/>
      <c r="B250" s="401"/>
      <c r="C250" s="196"/>
      <c r="D250" s="410"/>
      <c r="E250" s="208"/>
      <c r="F250" s="197"/>
      <c r="G250" s="211"/>
      <c r="H250" s="95">
        <f t="shared" ref="H250:H259" si="36">F250*G250</f>
        <v>0</v>
      </c>
      <c r="I250" s="212"/>
      <c r="J250" s="96">
        <f t="shared" ref="J250:J259" si="37">F250*I250</f>
        <v>0</v>
      </c>
      <c r="K250" s="404">
        <f t="shared" ref="K250:L262" si="38">G250-I250</f>
        <v>0</v>
      </c>
      <c r="L250" s="98">
        <f t="shared" si="38"/>
        <v>0</v>
      </c>
      <c r="M250" s="198"/>
      <c r="N250" s="99"/>
    </row>
    <row r="251" spans="1:27" ht="18.75" customHeight="1">
      <c r="A251" s="48"/>
      <c r="B251" s="401"/>
      <c r="C251" s="196"/>
      <c r="D251" s="410"/>
      <c r="E251" s="208"/>
      <c r="F251" s="197"/>
      <c r="G251" s="211"/>
      <c r="H251" s="95">
        <f t="shared" si="36"/>
        <v>0</v>
      </c>
      <c r="I251" s="212"/>
      <c r="J251" s="96">
        <f t="shared" si="37"/>
        <v>0</v>
      </c>
      <c r="K251" s="404">
        <f t="shared" si="38"/>
        <v>0</v>
      </c>
      <c r="L251" s="98">
        <f t="shared" si="38"/>
        <v>0</v>
      </c>
      <c r="M251" s="198"/>
      <c r="N251" s="99"/>
    </row>
    <row r="252" spans="1:27" ht="18.75" customHeight="1">
      <c r="A252" s="48"/>
      <c r="B252" s="401"/>
      <c r="C252" s="196"/>
      <c r="D252" s="410"/>
      <c r="E252" s="208"/>
      <c r="F252" s="197"/>
      <c r="G252" s="211"/>
      <c r="H252" s="95">
        <f t="shared" si="36"/>
        <v>0</v>
      </c>
      <c r="I252" s="212"/>
      <c r="J252" s="96">
        <f t="shared" si="37"/>
        <v>0</v>
      </c>
      <c r="K252" s="404">
        <f t="shared" si="38"/>
        <v>0</v>
      </c>
      <c r="L252" s="98">
        <f t="shared" si="38"/>
        <v>0</v>
      </c>
      <c r="M252" s="198"/>
      <c r="N252" s="99"/>
    </row>
    <row r="253" spans="1:27" ht="18.75" customHeight="1">
      <c r="A253" s="48"/>
      <c r="B253" s="401"/>
      <c r="C253" s="196"/>
      <c r="D253" s="410"/>
      <c r="E253" s="208"/>
      <c r="F253" s="197"/>
      <c r="G253" s="211"/>
      <c r="H253" s="95">
        <f t="shared" si="36"/>
        <v>0</v>
      </c>
      <c r="I253" s="212"/>
      <c r="J253" s="96">
        <f t="shared" si="37"/>
        <v>0</v>
      </c>
      <c r="K253" s="404">
        <f t="shared" si="38"/>
        <v>0</v>
      </c>
      <c r="L253" s="98">
        <f t="shared" si="38"/>
        <v>0</v>
      </c>
      <c r="M253" s="198"/>
      <c r="N253" s="99"/>
    </row>
    <row r="254" spans="1:27" ht="18.75" customHeight="1">
      <c r="A254" s="48"/>
      <c r="B254" s="401"/>
      <c r="C254" s="196"/>
      <c r="D254" s="410"/>
      <c r="E254" s="208"/>
      <c r="F254" s="197"/>
      <c r="G254" s="211"/>
      <c r="H254" s="95">
        <f t="shared" si="36"/>
        <v>0</v>
      </c>
      <c r="I254" s="212"/>
      <c r="J254" s="96">
        <f t="shared" si="37"/>
        <v>0</v>
      </c>
      <c r="K254" s="404">
        <f t="shared" si="38"/>
        <v>0</v>
      </c>
      <c r="L254" s="98">
        <f t="shared" si="38"/>
        <v>0</v>
      </c>
      <c r="M254" s="198"/>
      <c r="N254" s="99"/>
    </row>
    <row r="255" spans="1:27" ht="18.75" customHeight="1">
      <c r="A255" s="48"/>
      <c r="B255" s="401"/>
      <c r="C255" s="196"/>
      <c r="D255" s="410"/>
      <c r="E255" s="208"/>
      <c r="F255" s="197"/>
      <c r="G255" s="211"/>
      <c r="H255" s="95">
        <f t="shared" si="36"/>
        <v>0</v>
      </c>
      <c r="I255" s="212"/>
      <c r="J255" s="96">
        <f t="shared" si="37"/>
        <v>0</v>
      </c>
      <c r="K255" s="404">
        <f t="shared" si="38"/>
        <v>0</v>
      </c>
      <c r="L255" s="98">
        <f t="shared" si="38"/>
        <v>0</v>
      </c>
      <c r="M255" s="198"/>
      <c r="N255" s="99"/>
    </row>
    <row r="256" spans="1:27" ht="18.75" customHeight="1">
      <c r="A256" s="48"/>
      <c r="B256" s="401"/>
      <c r="C256" s="196"/>
      <c r="D256" s="410"/>
      <c r="E256" s="208"/>
      <c r="F256" s="197"/>
      <c r="G256" s="211"/>
      <c r="H256" s="95">
        <f t="shared" si="36"/>
        <v>0</v>
      </c>
      <c r="I256" s="212"/>
      <c r="J256" s="96">
        <f t="shared" si="37"/>
        <v>0</v>
      </c>
      <c r="K256" s="404">
        <f t="shared" si="38"/>
        <v>0</v>
      </c>
      <c r="L256" s="98">
        <f t="shared" si="38"/>
        <v>0</v>
      </c>
      <c r="M256" s="198"/>
      <c r="N256" s="99"/>
    </row>
    <row r="257" spans="1:27" ht="18.75" customHeight="1">
      <c r="A257" s="48"/>
      <c r="B257" s="401"/>
      <c r="C257" s="196"/>
      <c r="D257" s="410"/>
      <c r="E257" s="208"/>
      <c r="F257" s="197"/>
      <c r="G257" s="211"/>
      <c r="H257" s="95">
        <f t="shared" si="36"/>
        <v>0</v>
      </c>
      <c r="I257" s="212"/>
      <c r="J257" s="96">
        <f t="shared" si="37"/>
        <v>0</v>
      </c>
      <c r="K257" s="404">
        <f t="shared" si="38"/>
        <v>0</v>
      </c>
      <c r="L257" s="98">
        <f t="shared" si="38"/>
        <v>0</v>
      </c>
      <c r="M257" s="198"/>
      <c r="N257" s="99"/>
    </row>
    <row r="258" spans="1:27" ht="18.75" customHeight="1">
      <c r="A258" s="48"/>
      <c r="B258" s="401"/>
      <c r="C258" s="196"/>
      <c r="D258" s="410"/>
      <c r="E258" s="208"/>
      <c r="F258" s="197"/>
      <c r="G258" s="211"/>
      <c r="H258" s="95">
        <f t="shared" si="36"/>
        <v>0</v>
      </c>
      <c r="I258" s="212"/>
      <c r="J258" s="96">
        <f t="shared" si="37"/>
        <v>0</v>
      </c>
      <c r="K258" s="404">
        <f t="shared" si="38"/>
        <v>0</v>
      </c>
      <c r="L258" s="98">
        <f t="shared" si="38"/>
        <v>0</v>
      </c>
      <c r="M258" s="198"/>
      <c r="N258" s="99"/>
    </row>
    <row r="259" spans="1:27" ht="18.75" customHeight="1">
      <c r="A259" s="48"/>
      <c r="B259" s="401"/>
      <c r="C259" s="196"/>
      <c r="D259" s="410"/>
      <c r="E259" s="208"/>
      <c r="F259" s="197"/>
      <c r="G259" s="211"/>
      <c r="H259" s="95">
        <f t="shared" si="36"/>
        <v>0</v>
      </c>
      <c r="I259" s="212"/>
      <c r="J259" s="96">
        <f t="shared" si="37"/>
        <v>0</v>
      </c>
      <c r="K259" s="404">
        <f t="shared" si="38"/>
        <v>0</v>
      </c>
      <c r="L259" s="98">
        <f t="shared" si="38"/>
        <v>0</v>
      </c>
      <c r="M259" s="198"/>
      <c r="N259" s="99"/>
    </row>
    <row r="260" spans="1:27" s="47" customFormat="1" ht="18.75" customHeight="1">
      <c r="A260" s="48"/>
      <c r="B260" s="399"/>
      <c r="C260" s="405" t="s">
        <v>736</v>
      </c>
      <c r="D260" s="101" t="s">
        <v>737</v>
      </c>
      <c r="E260" s="93"/>
      <c r="F260" s="94"/>
      <c r="G260" s="95"/>
      <c r="H260" s="102">
        <f>SUMIFS(H249:H259,B249:B259,"設備")</f>
        <v>0</v>
      </c>
      <c r="I260" s="96"/>
      <c r="J260" s="103">
        <f>SUMIFS(J249:J259,B249:B259,"設備")</f>
        <v>0</v>
      </c>
      <c r="K260" s="404">
        <f t="shared" si="38"/>
        <v>0</v>
      </c>
      <c r="L260" s="105">
        <f>H260-J260</f>
        <v>0</v>
      </c>
      <c r="M260" s="186"/>
      <c r="O260" s="35"/>
      <c r="P260" s="35"/>
      <c r="Q260" s="35"/>
      <c r="R260" s="35"/>
      <c r="S260" s="35"/>
      <c r="T260" s="35"/>
      <c r="U260" s="35"/>
      <c r="V260" s="35"/>
      <c r="W260" s="35"/>
      <c r="X260" s="35"/>
      <c r="Y260" s="35"/>
      <c r="Z260" s="35"/>
      <c r="AA260" s="35"/>
    </row>
    <row r="261" spans="1:27" s="47" customFormat="1" ht="18.75" customHeight="1">
      <c r="A261" s="48"/>
      <c r="B261" s="399"/>
      <c r="C261" s="405" t="s">
        <v>738</v>
      </c>
      <c r="D261" s="101" t="s">
        <v>737</v>
      </c>
      <c r="E261" s="93"/>
      <c r="F261" s="94"/>
      <c r="G261" s="95"/>
      <c r="H261" s="102">
        <f>SUMIFS(H249:H259,B249:B259,"工事")</f>
        <v>0</v>
      </c>
      <c r="I261" s="96"/>
      <c r="J261" s="103">
        <f>SUMIFS(J249:J259,B249:B259,"工事")</f>
        <v>0</v>
      </c>
      <c r="K261" s="404">
        <f>G261-I261</f>
        <v>0</v>
      </c>
      <c r="L261" s="105">
        <f>H261-J261</f>
        <v>0</v>
      </c>
      <c r="M261" s="186"/>
      <c r="O261" s="35"/>
      <c r="P261" s="35"/>
      <c r="Q261" s="35"/>
      <c r="R261" s="35"/>
      <c r="S261" s="35"/>
      <c r="T261" s="35"/>
      <c r="U261" s="35"/>
      <c r="V261" s="35"/>
      <c r="W261" s="35"/>
      <c r="X261" s="35"/>
      <c r="Y261" s="35"/>
      <c r="Z261" s="35"/>
      <c r="AA261" s="35"/>
    </row>
    <row r="262" spans="1:27" s="47" customFormat="1" ht="18.75" customHeight="1" thickBot="1">
      <c r="A262" s="48"/>
      <c r="B262" s="411"/>
      <c r="C262" s="412" t="s">
        <v>731</v>
      </c>
      <c r="D262" s="413" t="s">
        <v>732</v>
      </c>
      <c r="E262" s="414"/>
      <c r="F262" s="415"/>
      <c r="G262" s="416"/>
      <c r="H262" s="417">
        <f>H260+H261</f>
        <v>0</v>
      </c>
      <c r="I262" s="418"/>
      <c r="J262" s="419">
        <f>J260+J261</f>
        <v>0</v>
      </c>
      <c r="K262" s="420">
        <f t="shared" si="38"/>
        <v>0</v>
      </c>
      <c r="L262" s="421">
        <f>H262-J262</f>
        <v>0</v>
      </c>
      <c r="M262" s="422"/>
      <c r="O262" s="35"/>
      <c r="P262" s="35"/>
      <c r="Q262" s="35"/>
      <c r="R262" s="35"/>
      <c r="S262" s="35"/>
      <c r="T262" s="35"/>
      <c r="U262" s="35"/>
      <c r="V262" s="35"/>
      <c r="W262" s="35"/>
      <c r="X262" s="35"/>
      <c r="Y262" s="35"/>
      <c r="Z262" s="35"/>
      <c r="AA262" s="35"/>
    </row>
    <row r="263" spans="1:27" s="47" customFormat="1" ht="18.75" customHeight="1">
      <c r="A263" s="59"/>
      <c r="B263" s="170"/>
      <c r="C263" s="171"/>
      <c r="D263" s="172"/>
      <c r="E263" s="173"/>
      <c r="F263" s="133"/>
      <c r="G263" s="174"/>
      <c r="H263" s="175"/>
      <c r="I263" s="176"/>
      <c r="J263" s="177"/>
      <c r="K263" s="133"/>
      <c r="L263" s="178"/>
      <c r="M263" s="195"/>
      <c r="O263" s="35"/>
      <c r="P263" s="35"/>
      <c r="Q263" s="35"/>
      <c r="R263" s="35"/>
      <c r="S263" s="35"/>
      <c r="T263" s="35"/>
      <c r="U263" s="35"/>
      <c r="V263" s="35"/>
      <c r="W263" s="35"/>
      <c r="X263" s="35"/>
      <c r="Y263" s="35"/>
      <c r="Z263" s="35"/>
      <c r="AA263" s="35"/>
    </row>
  </sheetData>
  <dataConsolidate/>
  <mergeCells count="8">
    <mergeCell ref="B9:C9"/>
    <mergeCell ref="B10:B12"/>
    <mergeCell ref="E10:E12"/>
    <mergeCell ref="F10:L10"/>
    <mergeCell ref="F11:F12"/>
    <mergeCell ref="G11:H11"/>
    <mergeCell ref="I11:J11"/>
    <mergeCell ref="K11:L11"/>
  </mergeCells>
  <phoneticPr fontId="13"/>
  <dataValidations count="2">
    <dataValidation type="list" allowBlank="1" showInputMessage="1" showErrorMessage="1" sqref="B263">
      <formula1>$AA$9:$AA$11</formula1>
    </dataValidation>
    <dataValidation type="list" allowBlank="1" showInputMessage="1" showErrorMessage="1" sqref="B72:B111 B116:B155 B160:B189 B194:B203 B208:B217 B222:B231 B236:B245 B250:B259">
      <formula1>区分</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oddFooter>&amp;P / &amp;N ページ</oddFooter>
  </headerFooter>
  <rowBreaks count="2" manualBreakCount="2">
    <brk id="61" min="1" max="12" man="1"/>
    <brk id="114" min="1" max="1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date!$W$3</xm:f>
          </x14:formula1>
          <xm:sqref>B64:B67</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B263"/>
  <sheetViews>
    <sheetView showGridLines="0" view="pageBreakPreview" zoomScaleNormal="85" zoomScaleSheetLayoutView="100" workbookViewId="0">
      <pane ySplit="12" topLeftCell="A13" activePane="bottomLeft" state="frozen"/>
      <selection activeCell="AO20" sqref="AO20"/>
      <selection pane="bottomLeft" activeCell="C17" sqref="C17"/>
    </sheetView>
  </sheetViews>
  <sheetFormatPr defaultRowHeight="18.75" customHeight="1"/>
  <cols>
    <col min="1" max="1" width="2.5" style="35" customWidth="1"/>
    <col min="2" max="2" width="6.25" style="165" customWidth="1"/>
    <col min="3" max="3" width="42.5" style="35" customWidth="1"/>
    <col min="4" max="4" width="15" style="35" customWidth="1"/>
    <col min="5" max="5" width="4.375" style="47" customWidth="1"/>
    <col min="6" max="6" width="9.375" style="166" customWidth="1"/>
    <col min="7" max="7" width="5" style="166" customWidth="1"/>
    <col min="8" max="8" width="13" style="167" customWidth="1"/>
    <col min="9" max="9" width="5" style="166" customWidth="1"/>
    <col min="10" max="10" width="13" style="167" customWidth="1"/>
    <col min="11" max="11" width="5" style="168" customWidth="1"/>
    <col min="12" max="12" width="13" style="169" customWidth="1"/>
    <col min="13" max="13" width="15.625" style="179" customWidth="1"/>
    <col min="14" max="14" width="4.25" style="47" customWidth="1"/>
    <col min="15" max="25" width="9" style="35"/>
    <col min="26" max="27" width="9" style="35" customWidth="1"/>
    <col min="28" max="16384" width="9" style="35"/>
  </cols>
  <sheetData>
    <row r="1" spans="1:14" ht="22.5" customHeight="1">
      <c r="B1" s="624" t="s">
        <v>967</v>
      </c>
    </row>
    <row r="2" spans="1:14" ht="15" customHeight="1">
      <c r="B2" s="624" t="s">
        <v>958</v>
      </c>
    </row>
    <row r="3" spans="1:14" ht="15" customHeight="1">
      <c r="B3" s="624" t="s">
        <v>959</v>
      </c>
    </row>
    <row r="4" spans="1:14" ht="15" customHeight="1">
      <c r="B4" s="624" t="s">
        <v>960</v>
      </c>
    </row>
    <row r="5" spans="1:14" ht="7.5" customHeight="1">
      <c r="B5" s="624"/>
    </row>
    <row r="6" spans="1:14" ht="15" customHeight="1">
      <c r="B6" s="624" t="s">
        <v>1853</v>
      </c>
    </row>
    <row r="7" spans="1:14" ht="15" customHeight="1">
      <c r="B7" s="624" t="s">
        <v>1854</v>
      </c>
    </row>
    <row r="8" spans="1:14" ht="15" customHeight="1"/>
    <row r="9" spans="1:14" ht="22.5" customHeight="1" thickBot="1">
      <c r="B9" s="2642" t="s">
        <v>1414</v>
      </c>
      <c r="C9" s="2642"/>
      <c r="D9" s="41"/>
      <c r="E9" s="42"/>
      <c r="F9" s="43"/>
      <c r="G9" s="43"/>
      <c r="H9" s="44"/>
      <c r="I9" s="43"/>
      <c r="J9" s="44"/>
      <c r="K9" s="45"/>
      <c r="L9" s="46"/>
      <c r="M9" s="1144" t="s">
        <v>1614</v>
      </c>
    </row>
    <row r="10" spans="1:14" ht="18.75" customHeight="1">
      <c r="A10" s="48"/>
      <c r="B10" s="2643" t="s">
        <v>29</v>
      </c>
      <c r="C10" s="49" t="s">
        <v>57</v>
      </c>
      <c r="D10" s="50"/>
      <c r="E10" s="2646" t="s">
        <v>25</v>
      </c>
      <c r="F10" s="2649" t="s">
        <v>22</v>
      </c>
      <c r="G10" s="2650"/>
      <c r="H10" s="2650"/>
      <c r="I10" s="2650"/>
      <c r="J10" s="2650"/>
      <c r="K10" s="2650"/>
      <c r="L10" s="2651"/>
      <c r="M10" s="180" t="s">
        <v>0</v>
      </c>
      <c r="N10" s="51"/>
    </row>
    <row r="11" spans="1:14" ht="18.75" customHeight="1">
      <c r="A11" s="48"/>
      <c r="B11" s="2644"/>
      <c r="C11" s="40" t="s">
        <v>21</v>
      </c>
      <c r="D11" s="52" t="s">
        <v>31</v>
      </c>
      <c r="E11" s="2647"/>
      <c r="F11" s="2652" t="s">
        <v>23</v>
      </c>
      <c r="G11" s="2654" t="s">
        <v>32</v>
      </c>
      <c r="H11" s="2654"/>
      <c r="I11" s="2655" t="s">
        <v>33</v>
      </c>
      <c r="J11" s="2655"/>
      <c r="K11" s="2656" t="s">
        <v>34</v>
      </c>
      <c r="L11" s="2657"/>
      <c r="M11" s="641"/>
      <c r="N11" s="51"/>
    </row>
    <row r="12" spans="1:14" ht="18.75" customHeight="1" thickBot="1">
      <c r="A12" s="48"/>
      <c r="B12" s="2645"/>
      <c r="C12" s="53"/>
      <c r="D12" s="54"/>
      <c r="E12" s="2648"/>
      <c r="F12" s="2653"/>
      <c r="G12" s="55" t="s">
        <v>24</v>
      </c>
      <c r="H12" s="55" t="s">
        <v>18</v>
      </c>
      <c r="I12" s="56" t="s">
        <v>24</v>
      </c>
      <c r="J12" s="56" t="s">
        <v>18</v>
      </c>
      <c r="K12" s="57" t="s">
        <v>24</v>
      </c>
      <c r="L12" s="58" t="s">
        <v>18</v>
      </c>
      <c r="M12" s="642"/>
      <c r="N12" s="59"/>
    </row>
    <row r="13" spans="1:14" ht="18.75" customHeight="1" thickBot="1">
      <c r="A13" s="48"/>
      <c r="B13" s="60" t="s">
        <v>36</v>
      </c>
      <c r="C13" s="61"/>
      <c r="D13" s="62"/>
      <c r="E13" s="63"/>
      <c r="F13" s="64"/>
      <c r="G13" s="65"/>
      <c r="H13" s="65"/>
      <c r="I13" s="66"/>
      <c r="J13" s="66"/>
      <c r="K13" s="67"/>
      <c r="L13" s="68"/>
      <c r="M13" s="643"/>
      <c r="N13" s="59"/>
    </row>
    <row r="14" spans="1:14" ht="30" customHeight="1" thickTop="1">
      <c r="A14" s="48"/>
      <c r="B14" s="69"/>
      <c r="C14" s="70" t="s">
        <v>99</v>
      </c>
      <c r="D14" s="71" t="s">
        <v>17</v>
      </c>
      <c r="E14" s="216" t="s">
        <v>26</v>
      </c>
      <c r="F14" s="210"/>
      <c r="G14" s="74"/>
      <c r="H14" s="74">
        <f>H68</f>
        <v>0</v>
      </c>
      <c r="I14" s="75"/>
      <c r="J14" s="75">
        <f>J68</f>
        <v>0</v>
      </c>
      <c r="K14" s="91"/>
      <c r="L14" s="77">
        <f>L68</f>
        <v>0</v>
      </c>
      <c r="M14" s="644"/>
      <c r="N14" s="59"/>
    </row>
    <row r="15" spans="1:14" ht="18.75" customHeight="1" thickBot="1">
      <c r="A15" s="48"/>
      <c r="B15" s="78"/>
      <c r="C15" s="79"/>
      <c r="D15" s="80"/>
      <c r="E15" s="81"/>
      <c r="F15" s="82"/>
      <c r="G15" s="83"/>
      <c r="H15" s="84"/>
      <c r="I15" s="85"/>
      <c r="J15" s="86"/>
      <c r="L15" s="88"/>
      <c r="M15" s="645"/>
      <c r="N15" s="59"/>
    </row>
    <row r="16" spans="1:14" ht="18.75" customHeight="1" thickTop="1">
      <c r="A16" s="48"/>
      <c r="B16" s="69" t="s">
        <v>783</v>
      </c>
      <c r="C16" s="70" t="s">
        <v>37</v>
      </c>
      <c r="D16" s="71"/>
      <c r="E16" s="72"/>
      <c r="F16" s="73"/>
      <c r="G16" s="89"/>
      <c r="H16" s="89"/>
      <c r="I16" s="90"/>
      <c r="J16" s="90"/>
      <c r="K16" s="91"/>
      <c r="L16" s="92"/>
      <c r="M16" s="646"/>
      <c r="N16" s="59"/>
    </row>
    <row r="17" spans="1:28" ht="18.75" customHeight="1">
      <c r="A17" s="48"/>
      <c r="B17" s="200" t="s">
        <v>783</v>
      </c>
      <c r="C17" s="196" t="s">
        <v>48</v>
      </c>
      <c r="D17" s="206"/>
      <c r="E17" s="208" t="s">
        <v>26</v>
      </c>
      <c r="F17" s="197"/>
      <c r="G17" s="211"/>
      <c r="H17" s="95">
        <f>H112</f>
        <v>0</v>
      </c>
      <c r="I17" s="212"/>
      <c r="J17" s="96">
        <f>J112</f>
        <v>0</v>
      </c>
      <c r="K17" s="213"/>
      <c r="L17" s="98">
        <f>L112</f>
        <v>0</v>
      </c>
      <c r="M17" s="647"/>
      <c r="N17" s="99"/>
    </row>
    <row r="18" spans="1:28" ht="18.75" customHeight="1">
      <c r="A18" s="48"/>
      <c r="B18" s="200" t="s">
        <v>783</v>
      </c>
      <c r="C18" s="196" t="s">
        <v>56</v>
      </c>
      <c r="D18" s="206"/>
      <c r="E18" s="208" t="s">
        <v>26</v>
      </c>
      <c r="F18" s="197"/>
      <c r="G18" s="211"/>
      <c r="H18" s="95">
        <f>H156</f>
        <v>0</v>
      </c>
      <c r="I18" s="212"/>
      <c r="J18" s="96">
        <f>J156</f>
        <v>0</v>
      </c>
      <c r="K18" s="213"/>
      <c r="L18" s="98">
        <f>L156</f>
        <v>0</v>
      </c>
      <c r="M18" s="647"/>
      <c r="N18" s="230"/>
      <c r="O18" s="231"/>
      <c r="P18" s="231"/>
      <c r="Q18" s="231"/>
      <c r="R18" s="231"/>
      <c r="S18" s="231"/>
      <c r="T18" s="231"/>
      <c r="U18" s="231"/>
      <c r="V18" s="231"/>
      <c r="W18" s="231"/>
      <c r="X18" s="231"/>
      <c r="Y18" s="231"/>
      <c r="Z18" s="231"/>
      <c r="AA18" s="231"/>
      <c r="AB18" s="231"/>
    </row>
    <row r="19" spans="1:28" ht="18.75" customHeight="1">
      <c r="A19" s="48"/>
      <c r="B19" s="200" t="s">
        <v>783</v>
      </c>
      <c r="C19" s="196" t="s">
        <v>50</v>
      </c>
      <c r="D19" s="206"/>
      <c r="E19" s="208" t="s">
        <v>26</v>
      </c>
      <c r="F19" s="197"/>
      <c r="G19" s="211"/>
      <c r="H19" s="95">
        <f>H190</f>
        <v>0</v>
      </c>
      <c r="I19" s="212"/>
      <c r="J19" s="96">
        <f>J190</f>
        <v>0</v>
      </c>
      <c r="K19" s="213"/>
      <c r="L19" s="98">
        <f>L190</f>
        <v>0</v>
      </c>
      <c r="M19" s="647"/>
      <c r="N19" s="230"/>
      <c r="O19" s="231"/>
      <c r="P19" s="231"/>
      <c r="Q19" s="231"/>
      <c r="R19" s="231"/>
      <c r="S19" s="231"/>
      <c r="T19" s="231"/>
      <c r="U19" s="231"/>
      <c r="V19" s="231"/>
      <c r="W19" s="231"/>
      <c r="X19" s="231"/>
      <c r="Y19" s="231"/>
      <c r="Z19" s="231"/>
      <c r="AA19" s="231"/>
      <c r="AB19" s="231"/>
    </row>
    <row r="20" spans="1:28" ht="18.75" customHeight="1">
      <c r="A20" s="48"/>
      <c r="B20" s="200" t="s">
        <v>783</v>
      </c>
      <c r="C20" s="196" t="s">
        <v>51</v>
      </c>
      <c r="D20" s="206"/>
      <c r="E20" s="208" t="s">
        <v>26</v>
      </c>
      <c r="F20" s="197"/>
      <c r="G20" s="211"/>
      <c r="H20" s="95">
        <f>H204</f>
        <v>0</v>
      </c>
      <c r="I20" s="212"/>
      <c r="J20" s="96">
        <f>J204</f>
        <v>0</v>
      </c>
      <c r="K20" s="213"/>
      <c r="L20" s="98">
        <f>L204</f>
        <v>0</v>
      </c>
      <c r="M20" s="647"/>
      <c r="N20" s="99"/>
    </row>
    <row r="21" spans="1:28" ht="18.75" customHeight="1">
      <c r="A21" s="48"/>
      <c r="B21" s="200" t="s">
        <v>783</v>
      </c>
      <c r="C21" s="196" t="s">
        <v>52</v>
      </c>
      <c r="D21" s="206"/>
      <c r="E21" s="208" t="s">
        <v>26</v>
      </c>
      <c r="F21" s="197"/>
      <c r="G21" s="211"/>
      <c r="H21" s="95">
        <f>H218</f>
        <v>0</v>
      </c>
      <c r="I21" s="212"/>
      <c r="J21" s="96">
        <f>J218</f>
        <v>0</v>
      </c>
      <c r="K21" s="213"/>
      <c r="L21" s="98">
        <f>L218</f>
        <v>0</v>
      </c>
      <c r="M21" s="647"/>
      <c r="N21" s="99"/>
    </row>
    <row r="22" spans="1:28" ht="18.75" customHeight="1">
      <c r="A22" s="48"/>
      <c r="B22" s="200" t="s">
        <v>783</v>
      </c>
      <c r="C22" s="196" t="s">
        <v>53</v>
      </c>
      <c r="D22" s="206"/>
      <c r="E22" s="208" t="s">
        <v>26</v>
      </c>
      <c r="F22" s="197"/>
      <c r="G22" s="211"/>
      <c r="H22" s="95">
        <f>H232</f>
        <v>0</v>
      </c>
      <c r="I22" s="212"/>
      <c r="J22" s="96">
        <f>J232</f>
        <v>0</v>
      </c>
      <c r="K22" s="213"/>
      <c r="L22" s="98">
        <f>L232</f>
        <v>0</v>
      </c>
      <c r="M22" s="647"/>
      <c r="N22" s="99"/>
    </row>
    <row r="23" spans="1:28" ht="18.75" customHeight="1">
      <c r="A23" s="48"/>
      <c r="B23" s="200" t="s">
        <v>783</v>
      </c>
      <c r="C23" s="196" t="s">
        <v>54</v>
      </c>
      <c r="D23" s="206"/>
      <c r="E23" s="208" t="s">
        <v>26</v>
      </c>
      <c r="F23" s="197"/>
      <c r="G23" s="211"/>
      <c r="H23" s="95">
        <f>H246</f>
        <v>0</v>
      </c>
      <c r="I23" s="212"/>
      <c r="J23" s="96">
        <f>J246</f>
        <v>0</v>
      </c>
      <c r="K23" s="213"/>
      <c r="L23" s="98">
        <f>L246</f>
        <v>0</v>
      </c>
      <c r="M23" s="647"/>
      <c r="N23" s="99"/>
    </row>
    <row r="24" spans="1:28" ht="18.75" customHeight="1">
      <c r="A24" s="48"/>
      <c r="B24" s="200" t="s">
        <v>783</v>
      </c>
      <c r="C24" s="196" t="s">
        <v>55</v>
      </c>
      <c r="D24" s="206"/>
      <c r="E24" s="208" t="s">
        <v>26</v>
      </c>
      <c r="F24" s="197"/>
      <c r="G24" s="211"/>
      <c r="H24" s="95">
        <f>H260</f>
        <v>0</v>
      </c>
      <c r="I24" s="212"/>
      <c r="J24" s="96">
        <f>J260</f>
        <v>0</v>
      </c>
      <c r="K24" s="213"/>
      <c r="L24" s="98">
        <f>L260</f>
        <v>0</v>
      </c>
      <c r="M24" s="647"/>
      <c r="N24" s="99"/>
    </row>
    <row r="25" spans="1:28" ht="18.75" customHeight="1">
      <c r="A25" s="48"/>
      <c r="B25" s="200" t="s">
        <v>783</v>
      </c>
      <c r="C25" s="196"/>
      <c r="D25" s="206"/>
      <c r="E25" s="208"/>
      <c r="F25" s="197"/>
      <c r="G25" s="211"/>
      <c r="H25" s="95" t="s">
        <v>104</v>
      </c>
      <c r="I25" s="212"/>
      <c r="J25" s="96" t="s">
        <v>104</v>
      </c>
      <c r="K25" s="213"/>
      <c r="L25" s="98" t="s">
        <v>110</v>
      </c>
      <c r="M25" s="647"/>
      <c r="N25" s="99"/>
    </row>
    <row r="26" spans="1:28" ht="18.75" customHeight="1">
      <c r="A26" s="48"/>
      <c r="B26" s="200" t="s">
        <v>783</v>
      </c>
      <c r="C26" s="196"/>
      <c r="D26" s="206"/>
      <c r="E26" s="208"/>
      <c r="F26" s="197"/>
      <c r="G26" s="211"/>
      <c r="H26" s="95" t="s">
        <v>104</v>
      </c>
      <c r="I26" s="212"/>
      <c r="J26" s="96" t="s">
        <v>104</v>
      </c>
      <c r="K26" s="213"/>
      <c r="L26" s="98" t="s">
        <v>110</v>
      </c>
      <c r="M26" s="647"/>
      <c r="N26" s="99"/>
    </row>
    <row r="27" spans="1:28" ht="18.75" customHeight="1">
      <c r="A27" s="48"/>
      <c r="B27" s="443" t="s">
        <v>783</v>
      </c>
      <c r="C27" s="100" t="s">
        <v>38</v>
      </c>
      <c r="D27" s="101" t="s">
        <v>39</v>
      </c>
      <c r="E27" s="93"/>
      <c r="F27" s="94"/>
      <c r="G27" s="102"/>
      <c r="H27" s="102">
        <f>SUM(H17:H26)</f>
        <v>0</v>
      </c>
      <c r="I27" s="103"/>
      <c r="J27" s="103">
        <f>SUM(J17:J26)</f>
        <v>0</v>
      </c>
      <c r="K27" s="104"/>
      <c r="L27" s="105">
        <f>SUM(L17:L26)</f>
        <v>0</v>
      </c>
      <c r="M27" s="648"/>
      <c r="N27" s="106"/>
    </row>
    <row r="28" spans="1:28" ht="18.75" customHeight="1" thickBot="1">
      <c r="A28" s="48"/>
      <c r="B28" s="78" t="s">
        <v>783</v>
      </c>
      <c r="C28" s="107"/>
      <c r="D28" s="108"/>
      <c r="E28" s="81"/>
      <c r="F28" s="82"/>
      <c r="G28" s="83"/>
      <c r="H28" s="83"/>
      <c r="I28" s="85"/>
      <c r="J28" s="85"/>
      <c r="K28" s="87"/>
      <c r="L28" s="109"/>
      <c r="M28" s="645"/>
      <c r="N28" s="106"/>
    </row>
    <row r="29" spans="1:28" ht="30" customHeight="1" thickTop="1">
      <c r="A29" s="48"/>
      <c r="B29" s="69" t="s">
        <v>783</v>
      </c>
      <c r="C29" s="110" t="s">
        <v>38</v>
      </c>
      <c r="D29" s="71" t="s">
        <v>17</v>
      </c>
      <c r="E29" s="111"/>
      <c r="F29" s="112"/>
      <c r="G29" s="74"/>
      <c r="H29" s="74">
        <f>SUM(H27:H28)</f>
        <v>0</v>
      </c>
      <c r="I29" s="75"/>
      <c r="J29" s="75">
        <f>SUM(J27:J28)</f>
        <v>0</v>
      </c>
      <c r="K29" s="76"/>
      <c r="L29" s="77">
        <f>SUM(L27:L28)</f>
        <v>0</v>
      </c>
      <c r="M29" s="646"/>
      <c r="N29" s="106"/>
    </row>
    <row r="30" spans="1:28" ht="18.75" customHeight="1" thickBot="1">
      <c r="A30" s="48"/>
      <c r="B30" s="78" t="s">
        <v>783</v>
      </c>
      <c r="C30" s="79"/>
      <c r="D30" s="80"/>
      <c r="E30" s="113"/>
      <c r="F30" s="114"/>
      <c r="G30" s="84"/>
      <c r="H30" s="84"/>
      <c r="I30" s="86"/>
      <c r="J30" s="86"/>
      <c r="K30" s="115"/>
      <c r="L30" s="88"/>
      <c r="M30" s="645"/>
      <c r="N30" s="106"/>
      <c r="S30" s="214"/>
    </row>
    <row r="31" spans="1:28" ht="18.75" customHeight="1" thickTop="1">
      <c r="A31" s="48"/>
      <c r="B31" s="69" t="s">
        <v>783</v>
      </c>
      <c r="C31" s="70" t="s">
        <v>40</v>
      </c>
      <c r="D31" s="71"/>
      <c r="E31" s="72"/>
      <c r="F31" s="112"/>
      <c r="G31" s="74"/>
      <c r="H31" s="74"/>
      <c r="I31" s="75"/>
      <c r="J31" s="75"/>
      <c r="K31" s="76"/>
      <c r="L31" s="77"/>
      <c r="M31" s="646"/>
      <c r="N31" s="106"/>
    </row>
    <row r="32" spans="1:28" ht="18.75" customHeight="1">
      <c r="A32" s="48"/>
      <c r="B32" s="200" t="s">
        <v>783</v>
      </c>
      <c r="C32" s="196" t="s">
        <v>48</v>
      </c>
      <c r="D32" s="206"/>
      <c r="E32" s="208" t="s">
        <v>26</v>
      </c>
      <c r="F32" s="199"/>
      <c r="G32" s="211"/>
      <c r="H32" s="95">
        <f>H113</f>
        <v>0</v>
      </c>
      <c r="I32" s="212"/>
      <c r="J32" s="96">
        <f>J113</f>
        <v>0</v>
      </c>
      <c r="K32" s="213"/>
      <c r="L32" s="98">
        <f>L113</f>
        <v>0</v>
      </c>
      <c r="M32" s="647"/>
      <c r="N32" s="106"/>
    </row>
    <row r="33" spans="1:18" ht="18.75" customHeight="1">
      <c r="A33" s="48"/>
      <c r="B33" s="200" t="s">
        <v>783</v>
      </c>
      <c r="C33" s="196" t="s">
        <v>56</v>
      </c>
      <c r="D33" s="206"/>
      <c r="E33" s="208" t="s">
        <v>26</v>
      </c>
      <c r="F33" s="199"/>
      <c r="G33" s="211"/>
      <c r="H33" s="95">
        <f>H157</f>
        <v>0</v>
      </c>
      <c r="I33" s="212"/>
      <c r="J33" s="96">
        <f>J157</f>
        <v>0</v>
      </c>
      <c r="K33" s="213"/>
      <c r="L33" s="98">
        <f>L157</f>
        <v>0</v>
      </c>
      <c r="M33" s="647"/>
      <c r="N33" s="106"/>
    </row>
    <row r="34" spans="1:18" ht="18.75" customHeight="1">
      <c r="A34" s="48"/>
      <c r="B34" s="200" t="s">
        <v>783</v>
      </c>
      <c r="C34" s="196" t="s">
        <v>50</v>
      </c>
      <c r="D34" s="206"/>
      <c r="E34" s="208" t="s">
        <v>26</v>
      </c>
      <c r="F34" s="199"/>
      <c r="G34" s="211"/>
      <c r="H34" s="95">
        <f>H191</f>
        <v>0</v>
      </c>
      <c r="I34" s="212"/>
      <c r="J34" s="96">
        <f>J191</f>
        <v>0</v>
      </c>
      <c r="K34" s="213"/>
      <c r="L34" s="98">
        <f>L191</f>
        <v>0</v>
      </c>
      <c r="M34" s="647"/>
      <c r="N34" s="106"/>
    </row>
    <row r="35" spans="1:18" ht="18.75" customHeight="1">
      <c r="A35" s="48"/>
      <c r="B35" s="200" t="s">
        <v>783</v>
      </c>
      <c r="C35" s="196" t="s">
        <v>51</v>
      </c>
      <c r="D35" s="206"/>
      <c r="E35" s="208" t="s">
        <v>26</v>
      </c>
      <c r="F35" s="199"/>
      <c r="G35" s="211"/>
      <c r="H35" s="95">
        <f>H205</f>
        <v>0</v>
      </c>
      <c r="I35" s="212"/>
      <c r="J35" s="96">
        <f>J205</f>
        <v>0</v>
      </c>
      <c r="K35" s="213"/>
      <c r="L35" s="98">
        <f>L205</f>
        <v>0</v>
      </c>
      <c r="M35" s="647"/>
      <c r="N35" s="106"/>
    </row>
    <row r="36" spans="1:18" ht="18.75" customHeight="1">
      <c r="A36" s="48"/>
      <c r="B36" s="200" t="s">
        <v>783</v>
      </c>
      <c r="C36" s="196" t="s">
        <v>52</v>
      </c>
      <c r="D36" s="206"/>
      <c r="E36" s="208" t="s">
        <v>26</v>
      </c>
      <c r="F36" s="199"/>
      <c r="G36" s="211"/>
      <c r="H36" s="95">
        <f>H219</f>
        <v>0</v>
      </c>
      <c r="I36" s="212"/>
      <c r="J36" s="96">
        <f>J219</f>
        <v>0</v>
      </c>
      <c r="K36" s="213"/>
      <c r="L36" s="98">
        <f>L219</f>
        <v>0</v>
      </c>
      <c r="M36" s="647"/>
      <c r="N36" s="106"/>
    </row>
    <row r="37" spans="1:18" ht="18.75" customHeight="1">
      <c r="A37" s="48"/>
      <c r="B37" s="200" t="s">
        <v>783</v>
      </c>
      <c r="C37" s="196" t="s">
        <v>53</v>
      </c>
      <c r="D37" s="206"/>
      <c r="E37" s="208" t="s">
        <v>26</v>
      </c>
      <c r="F37" s="199"/>
      <c r="G37" s="211"/>
      <c r="H37" s="95">
        <f>H233</f>
        <v>0</v>
      </c>
      <c r="I37" s="212"/>
      <c r="J37" s="96">
        <f>J233</f>
        <v>0</v>
      </c>
      <c r="K37" s="213"/>
      <c r="L37" s="98">
        <f>L233</f>
        <v>0</v>
      </c>
      <c r="M37" s="647"/>
      <c r="N37" s="106"/>
    </row>
    <row r="38" spans="1:18" ht="18.75" customHeight="1">
      <c r="A38" s="48"/>
      <c r="B38" s="200" t="s">
        <v>783</v>
      </c>
      <c r="C38" s="196" t="s">
        <v>54</v>
      </c>
      <c r="D38" s="206"/>
      <c r="E38" s="208" t="s">
        <v>26</v>
      </c>
      <c r="F38" s="199"/>
      <c r="G38" s="211"/>
      <c r="H38" s="95">
        <f>H247</f>
        <v>0</v>
      </c>
      <c r="I38" s="212"/>
      <c r="J38" s="96">
        <f>J247</f>
        <v>0</v>
      </c>
      <c r="K38" s="213"/>
      <c r="L38" s="98">
        <f>L247</f>
        <v>0</v>
      </c>
      <c r="M38" s="647"/>
      <c r="N38" s="106"/>
      <c r="R38" s="229"/>
    </row>
    <row r="39" spans="1:18" ht="18.75" customHeight="1">
      <c r="A39" s="48"/>
      <c r="B39" s="200" t="s">
        <v>783</v>
      </c>
      <c r="C39" s="196" t="s">
        <v>55</v>
      </c>
      <c r="D39" s="206"/>
      <c r="E39" s="208" t="s">
        <v>26</v>
      </c>
      <c r="F39" s="199"/>
      <c r="G39" s="211"/>
      <c r="H39" s="95">
        <f>H261</f>
        <v>0</v>
      </c>
      <c r="I39" s="212"/>
      <c r="J39" s="96">
        <f>J261</f>
        <v>0</v>
      </c>
      <c r="K39" s="213"/>
      <c r="L39" s="98">
        <f>L261</f>
        <v>0</v>
      </c>
      <c r="M39" s="647"/>
      <c r="N39" s="106"/>
      <c r="R39" s="229"/>
    </row>
    <row r="40" spans="1:18" ht="18.75" customHeight="1">
      <c r="A40" s="48"/>
      <c r="B40" s="200" t="s">
        <v>783</v>
      </c>
      <c r="C40" s="196"/>
      <c r="D40" s="206"/>
      <c r="E40" s="208"/>
      <c r="F40" s="199"/>
      <c r="G40" s="211"/>
      <c r="H40" s="95" t="s">
        <v>104</v>
      </c>
      <c r="I40" s="212"/>
      <c r="J40" s="96" t="s">
        <v>104</v>
      </c>
      <c r="K40" s="213"/>
      <c r="L40" s="98" t="s">
        <v>104</v>
      </c>
      <c r="M40" s="647"/>
      <c r="N40" s="106"/>
      <c r="R40" s="229"/>
    </row>
    <row r="41" spans="1:18" ht="18.75" customHeight="1">
      <c r="A41" s="48"/>
      <c r="B41" s="200" t="s">
        <v>783</v>
      </c>
      <c r="C41" s="196"/>
      <c r="D41" s="206"/>
      <c r="E41" s="208"/>
      <c r="F41" s="199"/>
      <c r="G41" s="211"/>
      <c r="H41" s="95" t="s">
        <v>104</v>
      </c>
      <c r="I41" s="212"/>
      <c r="J41" s="96" t="s">
        <v>104</v>
      </c>
      <c r="K41" s="213"/>
      <c r="L41" s="98" t="s">
        <v>104</v>
      </c>
      <c r="M41" s="647"/>
      <c r="N41" s="106"/>
      <c r="R41" s="229"/>
    </row>
    <row r="42" spans="1:18" ht="18.75" customHeight="1">
      <c r="A42" s="48"/>
      <c r="B42" s="443" t="s">
        <v>783</v>
      </c>
      <c r="C42" s="100" t="s">
        <v>41</v>
      </c>
      <c r="D42" s="101" t="s">
        <v>39</v>
      </c>
      <c r="E42" s="93"/>
      <c r="F42" s="94"/>
      <c r="G42" s="95"/>
      <c r="H42" s="102">
        <f>SUM(H32:H41)</f>
        <v>0</v>
      </c>
      <c r="I42" s="96"/>
      <c r="J42" s="103">
        <f>SUM(J32:J41)</f>
        <v>0</v>
      </c>
      <c r="K42" s="97"/>
      <c r="L42" s="105">
        <f>SUM(L32:L41)</f>
        <v>0</v>
      </c>
      <c r="M42" s="648"/>
      <c r="N42" s="106"/>
      <c r="R42" s="229"/>
    </row>
    <row r="43" spans="1:18" ht="18.75" customHeight="1" thickBot="1">
      <c r="A43" s="48"/>
      <c r="B43" s="78" t="s">
        <v>783</v>
      </c>
      <c r="C43" s="107"/>
      <c r="D43" s="108"/>
      <c r="E43" s="81"/>
      <c r="F43" s="82"/>
      <c r="G43" s="83"/>
      <c r="H43" s="83"/>
      <c r="I43" s="85"/>
      <c r="J43" s="85"/>
      <c r="K43" s="87"/>
      <c r="L43" s="109"/>
      <c r="M43" s="645"/>
      <c r="N43" s="106"/>
      <c r="R43" s="229"/>
    </row>
    <row r="44" spans="1:18" ht="30" customHeight="1" thickTop="1">
      <c r="A44" s="48"/>
      <c r="B44" s="69" t="s">
        <v>783</v>
      </c>
      <c r="C44" s="110" t="s">
        <v>42</v>
      </c>
      <c r="D44" s="71" t="s">
        <v>17</v>
      </c>
      <c r="E44" s="111"/>
      <c r="F44" s="112"/>
      <c r="G44" s="74"/>
      <c r="H44" s="74">
        <f>SUM(H42:H43)</f>
        <v>0</v>
      </c>
      <c r="I44" s="75"/>
      <c r="J44" s="75">
        <f>SUM(J42:J43)</f>
        <v>0</v>
      </c>
      <c r="K44" s="76"/>
      <c r="L44" s="77">
        <f>SUM(L42:L43)</f>
        <v>0</v>
      </c>
      <c r="M44" s="649"/>
      <c r="N44" s="117"/>
      <c r="R44" s="229"/>
    </row>
    <row r="45" spans="1:18" ht="18.75" customHeight="1" thickBot="1">
      <c r="A45" s="48"/>
      <c r="B45" s="443" t="s">
        <v>783</v>
      </c>
      <c r="C45" s="118"/>
      <c r="D45" s="119"/>
      <c r="E45" s="120"/>
      <c r="F45" s="116"/>
      <c r="G45" s="102"/>
      <c r="H45" s="102"/>
      <c r="I45" s="103"/>
      <c r="J45" s="103"/>
      <c r="K45" s="104"/>
      <c r="L45" s="105"/>
      <c r="M45" s="650"/>
      <c r="N45" s="117"/>
      <c r="R45" s="229"/>
    </row>
    <row r="46" spans="1:18" ht="30" customHeight="1" thickTop="1" thickBot="1">
      <c r="A46" s="48"/>
      <c r="B46" s="121" t="s">
        <v>783</v>
      </c>
      <c r="C46" s="122"/>
      <c r="D46" s="123" t="s">
        <v>43</v>
      </c>
      <c r="E46" s="124"/>
      <c r="F46" s="125"/>
      <c r="G46" s="126"/>
      <c r="H46" s="126">
        <f>SUM(H14,H29,H44)</f>
        <v>0</v>
      </c>
      <c r="I46" s="127"/>
      <c r="J46" s="127">
        <f>SUM(J14,J29,J44)</f>
        <v>0</v>
      </c>
      <c r="K46" s="128"/>
      <c r="L46" s="129">
        <f>SUM(L14,L29,L44)</f>
        <v>0</v>
      </c>
      <c r="M46" s="651"/>
      <c r="N46" s="59"/>
    </row>
    <row r="47" spans="1:18" ht="18.75" customHeight="1" thickBot="1">
      <c r="A47" s="59"/>
      <c r="B47" s="130" t="s">
        <v>783</v>
      </c>
      <c r="C47" s="39"/>
      <c r="D47" s="39"/>
      <c r="E47" s="131"/>
      <c r="F47" s="132"/>
      <c r="G47" s="132"/>
      <c r="H47" s="132"/>
      <c r="I47" s="132"/>
      <c r="J47" s="132"/>
      <c r="K47" s="133"/>
      <c r="L47" s="133"/>
      <c r="M47" s="652"/>
      <c r="N47" s="59"/>
    </row>
    <row r="48" spans="1:18" ht="18.75" customHeight="1">
      <c r="A48" s="48"/>
      <c r="B48" s="134" t="s">
        <v>783</v>
      </c>
      <c r="C48" s="135" t="s">
        <v>44</v>
      </c>
      <c r="D48" s="136"/>
      <c r="E48" s="137"/>
      <c r="F48" s="138"/>
      <c r="G48" s="139"/>
      <c r="H48" s="139"/>
      <c r="I48" s="139"/>
      <c r="J48" s="139"/>
      <c r="K48" s="139"/>
      <c r="L48" s="140"/>
      <c r="M48" s="653"/>
      <c r="N48" s="99"/>
    </row>
    <row r="49" spans="1:14" ht="18.75" customHeight="1">
      <c r="A49" s="48"/>
      <c r="B49" s="201" t="s">
        <v>783</v>
      </c>
      <c r="C49" s="202" t="s">
        <v>47</v>
      </c>
      <c r="D49" s="205"/>
      <c r="E49" s="209" t="s">
        <v>26</v>
      </c>
      <c r="F49" s="203"/>
      <c r="G49" s="215"/>
      <c r="H49" s="144">
        <f>J49+L49</f>
        <v>0</v>
      </c>
      <c r="I49" s="215"/>
      <c r="J49" s="144">
        <f t="shared" ref="J49:L56" si="0">SUM(J17,J32)</f>
        <v>0</v>
      </c>
      <c r="K49" s="215"/>
      <c r="L49" s="145">
        <f>SUM(L17,L32)</f>
        <v>0</v>
      </c>
      <c r="M49" s="654"/>
      <c r="N49" s="99"/>
    </row>
    <row r="50" spans="1:14" ht="18.75" customHeight="1">
      <c r="A50" s="48"/>
      <c r="B50" s="201" t="s">
        <v>783</v>
      </c>
      <c r="C50" s="202" t="s">
        <v>46</v>
      </c>
      <c r="D50" s="205"/>
      <c r="E50" s="209" t="s">
        <v>26</v>
      </c>
      <c r="F50" s="203"/>
      <c r="G50" s="215"/>
      <c r="H50" s="144">
        <f t="shared" ref="H50:H56" si="1">J50+L50</f>
        <v>0</v>
      </c>
      <c r="I50" s="215"/>
      <c r="J50" s="144">
        <f t="shared" si="0"/>
        <v>0</v>
      </c>
      <c r="K50" s="215"/>
      <c r="L50" s="145">
        <f t="shared" si="0"/>
        <v>0</v>
      </c>
      <c r="M50" s="654"/>
      <c r="N50" s="117"/>
    </row>
    <row r="51" spans="1:14" ht="18.75" customHeight="1">
      <c r="A51" s="48"/>
      <c r="B51" s="201" t="s">
        <v>783</v>
      </c>
      <c r="C51" s="202" t="s">
        <v>49</v>
      </c>
      <c r="D51" s="205"/>
      <c r="E51" s="209" t="s">
        <v>26</v>
      </c>
      <c r="F51" s="203"/>
      <c r="G51" s="215"/>
      <c r="H51" s="144">
        <f t="shared" si="1"/>
        <v>0</v>
      </c>
      <c r="I51" s="215"/>
      <c r="J51" s="144">
        <f t="shared" si="0"/>
        <v>0</v>
      </c>
      <c r="K51" s="215"/>
      <c r="L51" s="145">
        <f t="shared" si="0"/>
        <v>0</v>
      </c>
      <c r="M51" s="654"/>
      <c r="N51" s="146"/>
    </row>
    <row r="52" spans="1:14" ht="18.75" customHeight="1">
      <c r="A52" s="48"/>
      <c r="B52" s="201" t="s">
        <v>783</v>
      </c>
      <c r="C52" s="202" t="s">
        <v>51</v>
      </c>
      <c r="D52" s="205"/>
      <c r="E52" s="209" t="s">
        <v>26</v>
      </c>
      <c r="F52" s="203"/>
      <c r="G52" s="215"/>
      <c r="H52" s="144">
        <f t="shared" si="1"/>
        <v>0</v>
      </c>
      <c r="I52" s="215"/>
      <c r="J52" s="144">
        <f t="shared" si="0"/>
        <v>0</v>
      </c>
      <c r="K52" s="215"/>
      <c r="L52" s="145">
        <f t="shared" si="0"/>
        <v>0</v>
      </c>
      <c r="M52" s="654"/>
      <c r="N52" s="146"/>
    </row>
    <row r="53" spans="1:14" ht="18.75" customHeight="1">
      <c r="A53" s="48"/>
      <c r="B53" s="201" t="s">
        <v>783</v>
      </c>
      <c r="C53" s="202" t="s">
        <v>52</v>
      </c>
      <c r="D53" s="205"/>
      <c r="E53" s="209" t="s">
        <v>26</v>
      </c>
      <c r="F53" s="203"/>
      <c r="G53" s="215"/>
      <c r="H53" s="144">
        <f t="shared" si="1"/>
        <v>0</v>
      </c>
      <c r="I53" s="215"/>
      <c r="J53" s="144">
        <f t="shared" si="0"/>
        <v>0</v>
      </c>
      <c r="K53" s="215"/>
      <c r="L53" s="145">
        <f t="shared" si="0"/>
        <v>0</v>
      </c>
      <c r="M53" s="654"/>
      <c r="N53" s="146"/>
    </row>
    <row r="54" spans="1:14" ht="18.75" customHeight="1">
      <c r="A54" s="48"/>
      <c r="B54" s="201" t="s">
        <v>783</v>
      </c>
      <c r="C54" s="202" t="s">
        <v>53</v>
      </c>
      <c r="D54" s="205"/>
      <c r="E54" s="209" t="s">
        <v>26</v>
      </c>
      <c r="F54" s="203"/>
      <c r="G54" s="215"/>
      <c r="H54" s="144">
        <f t="shared" si="1"/>
        <v>0</v>
      </c>
      <c r="I54" s="215"/>
      <c r="J54" s="144">
        <f t="shared" si="0"/>
        <v>0</v>
      </c>
      <c r="K54" s="215"/>
      <c r="L54" s="145">
        <f t="shared" si="0"/>
        <v>0</v>
      </c>
      <c r="M54" s="654"/>
      <c r="N54" s="146"/>
    </row>
    <row r="55" spans="1:14" ht="18.75" customHeight="1">
      <c r="A55" s="48"/>
      <c r="B55" s="201" t="s">
        <v>783</v>
      </c>
      <c r="C55" s="202" t="s">
        <v>54</v>
      </c>
      <c r="D55" s="205"/>
      <c r="E55" s="209" t="s">
        <v>26</v>
      </c>
      <c r="F55" s="203"/>
      <c r="G55" s="215"/>
      <c r="H55" s="144">
        <f t="shared" si="1"/>
        <v>0</v>
      </c>
      <c r="I55" s="215"/>
      <c r="J55" s="144">
        <f t="shared" si="0"/>
        <v>0</v>
      </c>
      <c r="K55" s="215"/>
      <c r="L55" s="145">
        <f t="shared" si="0"/>
        <v>0</v>
      </c>
      <c r="M55" s="654"/>
      <c r="N55" s="146"/>
    </row>
    <row r="56" spans="1:14" ht="18.75" customHeight="1">
      <c r="A56" s="48"/>
      <c r="B56" s="201" t="s">
        <v>783</v>
      </c>
      <c r="C56" s="202" t="s">
        <v>55</v>
      </c>
      <c r="D56" s="205"/>
      <c r="E56" s="209" t="s">
        <v>26</v>
      </c>
      <c r="F56" s="203"/>
      <c r="G56" s="215"/>
      <c r="H56" s="144">
        <f t="shared" si="1"/>
        <v>0</v>
      </c>
      <c r="I56" s="215"/>
      <c r="J56" s="144">
        <f t="shared" si="0"/>
        <v>0</v>
      </c>
      <c r="K56" s="215"/>
      <c r="L56" s="145">
        <f t="shared" si="0"/>
        <v>0</v>
      </c>
      <c r="M56" s="654"/>
      <c r="N56" s="146"/>
    </row>
    <row r="57" spans="1:14" ht="18.75" customHeight="1">
      <c r="A57" s="48"/>
      <c r="B57" s="201" t="s">
        <v>783</v>
      </c>
      <c r="C57" s="202"/>
      <c r="D57" s="205"/>
      <c r="E57" s="209"/>
      <c r="F57" s="203"/>
      <c r="G57" s="215"/>
      <c r="H57" s="144"/>
      <c r="I57" s="215"/>
      <c r="J57" s="144"/>
      <c r="K57" s="215"/>
      <c r="L57" s="145"/>
      <c r="M57" s="654"/>
      <c r="N57" s="146"/>
    </row>
    <row r="58" spans="1:14" ht="18.75" customHeight="1">
      <c r="A58" s="48"/>
      <c r="B58" s="201" t="s">
        <v>783</v>
      </c>
      <c r="C58" s="202"/>
      <c r="D58" s="205"/>
      <c r="E58" s="209"/>
      <c r="F58" s="203"/>
      <c r="G58" s="215"/>
      <c r="H58" s="144"/>
      <c r="I58" s="215"/>
      <c r="J58" s="144"/>
      <c r="K58" s="215"/>
      <c r="L58" s="145"/>
      <c r="M58" s="654"/>
      <c r="N58" s="117"/>
    </row>
    <row r="59" spans="1:14" ht="18.75" customHeight="1">
      <c r="A59" s="48"/>
      <c r="B59" s="141" t="s">
        <v>783</v>
      </c>
      <c r="C59" s="147" t="s">
        <v>45</v>
      </c>
      <c r="D59" s="148" t="s">
        <v>39</v>
      </c>
      <c r="E59" s="142"/>
      <c r="F59" s="143"/>
      <c r="G59" s="144"/>
      <c r="H59" s="149">
        <f>SUM(H49:H58)</f>
        <v>0</v>
      </c>
      <c r="I59" s="149"/>
      <c r="J59" s="149">
        <f>SUM(J49:J58)</f>
        <v>0</v>
      </c>
      <c r="K59" s="149"/>
      <c r="L59" s="150">
        <f>SUM(L49:L58)</f>
        <v>0</v>
      </c>
      <c r="M59" s="655"/>
      <c r="N59" s="99"/>
    </row>
    <row r="60" spans="1:14" ht="18.75" customHeight="1" thickBot="1">
      <c r="A60" s="48"/>
      <c r="B60" s="151" t="s">
        <v>783</v>
      </c>
      <c r="C60" s="152"/>
      <c r="D60" s="153"/>
      <c r="E60" s="154"/>
      <c r="F60" s="155"/>
      <c r="G60" s="156"/>
      <c r="H60" s="156"/>
      <c r="I60" s="156"/>
      <c r="J60" s="156"/>
      <c r="K60" s="156"/>
      <c r="L60" s="157"/>
      <c r="M60" s="656"/>
      <c r="N60" s="99"/>
    </row>
    <row r="61" spans="1:14" ht="30" customHeight="1" thickTop="1" thickBot="1">
      <c r="A61" s="48"/>
      <c r="B61" s="158" t="s">
        <v>783</v>
      </c>
      <c r="C61" s="159" t="s">
        <v>103</v>
      </c>
      <c r="D61" s="160" t="s">
        <v>17</v>
      </c>
      <c r="E61" s="161"/>
      <c r="F61" s="162"/>
      <c r="G61" s="163"/>
      <c r="H61" s="163">
        <f>SUM(H59:H60)</f>
        <v>0</v>
      </c>
      <c r="I61" s="163"/>
      <c r="J61" s="163">
        <f>SUM(J59:J60)</f>
        <v>0</v>
      </c>
      <c r="K61" s="163"/>
      <c r="L61" s="164">
        <f>SUM(L59:L60)</f>
        <v>0</v>
      </c>
      <c r="M61" s="657"/>
      <c r="N61" s="59"/>
    </row>
    <row r="62" spans="1:14" ht="18.75" customHeight="1">
      <c r="A62" s="48"/>
      <c r="B62" s="389" t="s">
        <v>729</v>
      </c>
      <c r="C62" s="390"/>
      <c r="D62" s="391"/>
      <c r="E62" s="392"/>
      <c r="F62" s="393"/>
      <c r="G62" s="394"/>
      <c r="H62" s="394"/>
      <c r="I62" s="395"/>
      <c r="J62" s="395"/>
      <c r="K62" s="396"/>
      <c r="L62" s="397"/>
      <c r="M62" s="658"/>
      <c r="N62" s="59"/>
    </row>
    <row r="63" spans="1:14" ht="18.75" customHeight="1">
      <c r="A63" s="48"/>
      <c r="B63" s="399"/>
      <c r="C63" s="400" t="s">
        <v>730</v>
      </c>
      <c r="D63" s="101"/>
      <c r="E63" s="93"/>
      <c r="F63" s="94"/>
      <c r="G63" s="95"/>
      <c r="H63" s="95"/>
      <c r="I63" s="96"/>
      <c r="J63" s="96"/>
      <c r="K63" s="97"/>
      <c r="L63" s="98"/>
      <c r="M63" s="648"/>
      <c r="N63" s="59"/>
    </row>
    <row r="64" spans="1:14" ht="18.75" customHeight="1">
      <c r="A64" s="48"/>
      <c r="B64" s="401"/>
      <c r="C64" s="402"/>
      <c r="D64" s="403"/>
      <c r="E64" s="208"/>
      <c r="F64" s="197"/>
      <c r="G64" s="211"/>
      <c r="H64" s="95">
        <f>F64*G64</f>
        <v>0</v>
      </c>
      <c r="I64" s="212"/>
      <c r="J64" s="96">
        <f>F64*I64</f>
        <v>0</v>
      </c>
      <c r="K64" s="404">
        <f t="shared" ref="K64:L67" si="2">G64-I64</f>
        <v>0</v>
      </c>
      <c r="L64" s="98">
        <f t="shared" si="2"/>
        <v>0</v>
      </c>
      <c r="M64" s="647"/>
      <c r="N64" s="59"/>
    </row>
    <row r="65" spans="1:14" ht="18.75" customHeight="1">
      <c r="A65" s="48"/>
      <c r="B65" s="401"/>
      <c r="C65" s="402"/>
      <c r="D65" s="403"/>
      <c r="E65" s="208"/>
      <c r="F65" s="197"/>
      <c r="G65" s="211"/>
      <c r="H65" s="95">
        <f>F65*G65</f>
        <v>0</v>
      </c>
      <c r="I65" s="212"/>
      <c r="J65" s="96">
        <f>F65*I65</f>
        <v>0</v>
      </c>
      <c r="K65" s="404">
        <f t="shared" si="2"/>
        <v>0</v>
      </c>
      <c r="L65" s="98">
        <f t="shared" si="2"/>
        <v>0</v>
      </c>
      <c r="M65" s="647"/>
      <c r="N65" s="99"/>
    </row>
    <row r="66" spans="1:14" ht="18.75" customHeight="1">
      <c r="A66" s="48"/>
      <c r="B66" s="401"/>
      <c r="C66" s="402"/>
      <c r="D66" s="403"/>
      <c r="E66" s="208"/>
      <c r="F66" s="197"/>
      <c r="G66" s="211"/>
      <c r="H66" s="95">
        <f>F66*G66</f>
        <v>0</v>
      </c>
      <c r="I66" s="212"/>
      <c r="J66" s="96">
        <f>F66*I66</f>
        <v>0</v>
      </c>
      <c r="K66" s="404">
        <f t="shared" si="2"/>
        <v>0</v>
      </c>
      <c r="L66" s="98">
        <f t="shared" si="2"/>
        <v>0</v>
      </c>
      <c r="M66" s="647"/>
      <c r="N66" s="99"/>
    </row>
    <row r="67" spans="1:14" ht="18.75" customHeight="1">
      <c r="A67" s="48"/>
      <c r="B67" s="401"/>
      <c r="C67" s="402"/>
      <c r="D67" s="403"/>
      <c r="E67" s="208"/>
      <c r="F67" s="197"/>
      <c r="G67" s="211"/>
      <c r="H67" s="95">
        <f>F67*G67</f>
        <v>0</v>
      </c>
      <c r="I67" s="212"/>
      <c r="J67" s="96">
        <f>F67*I67</f>
        <v>0</v>
      </c>
      <c r="K67" s="404">
        <f t="shared" si="2"/>
        <v>0</v>
      </c>
      <c r="L67" s="98">
        <f t="shared" si="2"/>
        <v>0</v>
      </c>
      <c r="M67" s="647"/>
      <c r="N67" s="99"/>
    </row>
    <row r="68" spans="1:14" ht="18.75" customHeight="1" thickBot="1">
      <c r="A68" s="48"/>
      <c r="B68" s="411"/>
      <c r="C68" s="412" t="s">
        <v>731</v>
      </c>
      <c r="D68" s="467" t="s">
        <v>732</v>
      </c>
      <c r="E68" s="414"/>
      <c r="F68" s="415"/>
      <c r="G68" s="416"/>
      <c r="H68" s="416">
        <f>SUM(H62:H67)</f>
        <v>0</v>
      </c>
      <c r="I68" s="418"/>
      <c r="J68" s="418">
        <f>SUM(J62:J67)</f>
        <v>0</v>
      </c>
      <c r="K68" s="420">
        <f>SUM(K62:K67)</f>
        <v>0</v>
      </c>
      <c r="L68" s="468">
        <f>SUM(L62:L67)</f>
        <v>0</v>
      </c>
      <c r="M68" s="659"/>
      <c r="N68" s="99"/>
    </row>
    <row r="69" spans="1:14" ht="18.75" customHeight="1">
      <c r="A69" s="48"/>
      <c r="B69" s="389" t="s">
        <v>729</v>
      </c>
      <c r="C69" s="390"/>
      <c r="D69" s="391"/>
      <c r="E69" s="392"/>
      <c r="F69" s="393"/>
      <c r="G69" s="394"/>
      <c r="H69" s="394"/>
      <c r="I69" s="395"/>
      <c r="J69" s="395"/>
      <c r="K69" s="469"/>
      <c r="L69" s="397"/>
      <c r="M69" s="658"/>
      <c r="N69" s="99"/>
    </row>
    <row r="70" spans="1:14" ht="18.75" customHeight="1">
      <c r="A70" s="48"/>
      <c r="B70" s="399"/>
      <c r="C70" s="400" t="s">
        <v>733</v>
      </c>
      <c r="D70" s="406"/>
      <c r="E70" s="93"/>
      <c r="F70" s="94"/>
      <c r="G70" s="95"/>
      <c r="H70" s="95"/>
      <c r="I70" s="96"/>
      <c r="J70" s="96"/>
      <c r="K70" s="404"/>
      <c r="L70" s="98"/>
      <c r="M70" s="648"/>
      <c r="N70" s="99"/>
    </row>
    <row r="71" spans="1:14" ht="18.75" customHeight="1">
      <c r="A71" s="48"/>
      <c r="B71" s="401"/>
      <c r="C71" s="402" t="s">
        <v>734</v>
      </c>
      <c r="D71" s="407" t="s">
        <v>735</v>
      </c>
      <c r="E71" s="208"/>
      <c r="F71" s="197"/>
      <c r="G71" s="408"/>
      <c r="H71" s="95"/>
      <c r="I71" s="409"/>
      <c r="J71" s="96"/>
      <c r="K71" s="404"/>
      <c r="L71" s="98"/>
      <c r="M71" s="647"/>
      <c r="N71" s="99"/>
    </row>
    <row r="72" spans="1:14" ht="18.75" customHeight="1">
      <c r="A72" s="48"/>
      <c r="B72" s="401"/>
      <c r="C72" s="402"/>
      <c r="D72" s="410"/>
      <c r="E72" s="208"/>
      <c r="F72" s="197"/>
      <c r="G72" s="211"/>
      <c r="H72" s="95">
        <f>F72*G72</f>
        <v>0</v>
      </c>
      <c r="I72" s="212"/>
      <c r="J72" s="96">
        <f>F72*I72</f>
        <v>0</v>
      </c>
      <c r="K72" s="404">
        <f>G72-I72</f>
        <v>0</v>
      </c>
      <c r="L72" s="98">
        <f>H72-J72</f>
        <v>0</v>
      </c>
      <c r="M72" s="647"/>
      <c r="N72" s="99"/>
    </row>
    <row r="73" spans="1:14" ht="18.75" customHeight="1">
      <c r="A73" s="48"/>
      <c r="B73" s="401"/>
      <c r="C73" s="196"/>
      <c r="D73" s="410"/>
      <c r="E73" s="208"/>
      <c r="F73" s="197"/>
      <c r="G73" s="211"/>
      <c r="H73" s="95">
        <f>F73*G73</f>
        <v>0</v>
      </c>
      <c r="I73" s="212"/>
      <c r="J73" s="96">
        <f>F73*I73</f>
        <v>0</v>
      </c>
      <c r="K73" s="404">
        <f t="shared" ref="K73:L114" si="3">G73-I73</f>
        <v>0</v>
      </c>
      <c r="L73" s="98">
        <f>H73-J73</f>
        <v>0</v>
      </c>
      <c r="M73" s="647"/>
      <c r="N73" s="99"/>
    </row>
    <row r="74" spans="1:14" ht="18.75" customHeight="1">
      <c r="A74" s="48"/>
      <c r="B74" s="401"/>
      <c r="C74" s="196"/>
      <c r="D74" s="410"/>
      <c r="E74" s="208"/>
      <c r="F74" s="197"/>
      <c r="G74" s="211"/>
      <c r="H74" s="95">
        <f t="shared" ref="H74:H82" si="4">F74*G74</f>
        <v>0</v>
      </c>
      <c r="I74" s="212"/>
      <c r="J74" s="96">
        <f t="shared" ref="J74:J82" si="5">F74*I74</f>
        <v>0</v>
      </c>
      <c r="K74" s="404">
        <f t="shared" si="3"/>
        <v>0</v>
      </c>
      <c r="L74" s="98">
        <f t="shared" si="3"/>
        <v>0</v>
      </c>
      <c r="M74" s="647"/>
      <c r="N74" s="99"/>
    </row>
    <row r="75" spans="1:14" ht="18.75" customHeight="1">
      <c r="A75" s="48"/>
      <c r="B75" s="401"/>
      <c r="C75" s="196"/>
      <c r="D75" s="410"/>
      <c r="E75" s="208"/>
      <c r="F75" s="197"/>
      <c r="G75" s="211"/>
      <c r="H75" s="95">
        <f t="shared" si="4"/>
        <v>0</v>
      </c>
      <c r="I75" s="212"/>
      <c r="J75" s="96">
        <f t="shared" si="5"/>
        <v>0</v>
      </c>
      <c r="K75" s="404">
        <f t="shared" si="3"/>
        <v>0</v>
      </c>
      <c r="L75" s="98">
        <f t="shared" si="3"/>
        <v>0</v>
      </c>
      <c r="M75" s="647"/>
      <c r="N75" s="99"/>
    </row>
    <row r="76" spans="1:14" ht="18.75" customHeight="1">
      <c r="A76" s="48"/>
      <c r="B76" s="401"/>
      <c r="C76" s="196"/>
      <c r="D76" s="410"/>
      <c r="E76" s="208"/>
      <c r="F76" s="197"/>
      <c r="G76" s="211"/>
      <c r="H76" s="95">
        <f t="shared" si="4"/>
        <v>0</v>
      </c>
      <c r="I76" s="212"/>
      <c r="J76" s="96">
        <f t="shared" si="5"/>
        <v>0</v>
      </c>
      <c r="K76" s="404">
        <f t="shared" si="3"/>
        <v>0</v>
      </c>
      <c r="L76" s="98">
        <f t="shared" si="3"/>
        <v>0</v>
      </c>
      <c r="M76" s="647"/>
      <c r="N76" s="99"/>
    </row>
    <row r="77" spans="1:14" ht="18.75" customHeight="1">
      <c r="A77" s="48"/>
      <c r="B77" s="401"/>
      <c r="C77" s="196"/>
      <c r="D77" s="410"/>
      <c r="E77" s="208"/>
      <c r="F77" s="197"/>
      <c r="G77" s="211"/>
      <c r="H77" s="95">
        <f t="shared" si="4"/>
        <v>0</v>
      </c>
      <c r="I77" s="212"/>
      <c r="J77" s="96">
        <f t="shared" si="5"/>
        <v>0</v>
      </c>
      <c r="K77" s="404">
        <f t="shared" si="3"/>
        <v>0</v>
      </c>
      <c r="L77" s="98">
        <f t="shared" si="3"/>
        <v>0</v>
      </c>
      <c r="M77" s="647"/>
      <c r="N77" s="99"/>
    </row>
    <row r="78" spans="1:14" ht="18.75" customHeight="1">
      <c r="A78" s="48"/>
      <c r="B78" s="401"/>
      <c r="C78" s="196"/>
      <c r="D78" s="410"/>
      <c r="E78" s="208"/>
      <c r="F78" s="197"/>
      <c r="G78" s="211"/>
      <c r="H78" s="95">
        <f>F78*G78</f>
        <v>0</v>
      </c>
      <c r="I78" s="212"/>
      <c r="J78" s="96">
        <f t="shared" si="5"/>
        <v>0</v>
      </c>
      <c r="K78" s="404">
        <f t="shared" si="3"/>
        <v>0</v>
      </c>
      <c r="L78" s="98">
        <f t="shared" si="3"/>
        <v>0</v>
      </c>
      <c r="M78" s="647"/>
      <c r="N78" s="99"/>
    </row>
    <row r="79" spans="1:14" ht="18.75" customHeight="1">
      <c r="A79" s="48"/>
      <c r="B79" s="401"/>
      <c r="C79" s="196"/>
      <c r="D79" s="410"/>
      <c r="E79" s="208"/>
      <c r="F79" s="197"/>
      <c r="G79" s="211"/>
      <c r="H79" s="95">
        <f t="shared" si="4"/>
        <v>0</v>
      </c>
      <c r="I79" s="212"/>
      <c r="J79" s="96">
        <f t="shared" si="5"/>
        <v>0</v>
      </c>
      <c r="K79" s="404">
        <f t="shared" si="3"/>
        <v>0</v>
      </c>
      <c r="L79" s="98">
        <f t="shared" si="3"/>
        <v>0</v>
      </c>
      <c r="M79" s="647"/>
      <c r="N79" s="99"/>
    </row>
    <row r="80" spans="1:14" ht="18.75" customHeight="1">
      <c r="A80" s="48"/>
      <c r="B80" s="401"/>
      <c r="C80" s="196"/>
      <c r="D80" s="410"/>
      <c r="E80" s="208"/>
      <c r="F80" s="197"/>
      <c r="G80" s="211"/>
      <c r="H80" s="95">
        <f t="shared" si="4"/>
        <v>0</v>
      </c>
      <c r="I80" s="212"/>
      <c r="J80" s="96">
        <f t="shared" si="5"/>
        <v>0</v>
      </c>
      <c r="K80" s="404">
        <f t="shared" si="3"/>
        <v>0</v>
      </c>
      <c r="L80" s="98">
        <f t="shared" si="3"/>
        <v>0</v>
      </c>
      <c r="M80" s="647"/>
      <c r="N80" s="99"/>
    </row>
    <row r="81" spans="1:14" ht="18.75" customHeight="1">
      <c r="A81" s="48"/>
      <c r="B81" s="401"/>
      <c r="C81" s="196"/>
      <c r="D81" s="410"/>
      <c r="E81" s="208"/>
      <c r="F81" s="197"/>
      <c r="G81" s="211"/>
      <c r="H81" s="95">
        <f t="shared" si="4"/>
        <v>0</v>
      </c>
      <c r="I81" s="212"/>
      <c r="J81" s="96">
        <f t="shared" si="5"/>
        <v>0</v>
      </c>
      <c r="K81" s="404">
        <f t="shared" si="3"/>
        <v>0</v>
      </c>
      <c r="L81" s="98">
        <f t="shared" si="3"/>
        <v>0</v>
      </c>
      <c r="M81" s="647"/>
      <c r="N81" s="99"/>
    </row>
    <row r="82" spans="1:14" ht="18.75" customHeight="1">
      <c r="A82" s="48"/>
      <c r="B82" s="401"/>
      <c r="C82" s="196"/>
      <c r="D82" s="410"/>
      <c r="E82" s="208"/>
      <c r="F82" s="197"/>
      <c r="G82" s="211"/>
      <c r="H82" s="95">
        <f t="shared" si="4"/>
        <v>0</v>
      </c>
      <c r="I82" s="212"/>
      <c r="J82" s="96">
        <f t="shared" si="5"/>
        <v>0</v>
      </c>
      <c r="K82" s="404">
        <f t="shared" si="3"/>
        <v>0</v>
      </c>
      <c r="L82" s="98">
        <f t="shared" si="3"/>
        <v>0</v>
      </c>
      <c r="M82" s="647"/>
      <c r="N82" s="99"/>
    </row>
    <row r="83" spans="1:14" ht="18.75" customHeight="1">
      <c r="A83" s="48"/>
      <c r="B83" s="401"/>
      <c r="C83" s="196"/>
      <c r="D83" s="410"/>
      <c r="E83" s="208"/>
      <c r="F83" s="197"/>
      <c r="G83" s="211"/>
      <c r="H83" s="95">
        <f>F83*G83</f>
        <v>0</v>
      </c>
      <c r="I83" s="212"/>
      <c r="J83" s="96">
        <f>F83*I83</f>
        <v>0</v>
      </c>
      <c r="K83" s="404">
        <f t="shared" si="3"/>
        <v>0</v>
      </c>
      <c r="L83" s="98">
        <f>H83-J83</f>
        <v>0</v>
      </c>
      <c r="M83" s="647"/>
      <c r="N83" s="99"/>
    </row>
    <row r="84" spans="1:14" ht="18.75" customHeight="1">
      <c r="A84" s="48"/>
      <c r="B84" s="401"/>
      <c r="C84" s="196"/>
      <c r="D84" s="410"/>
      <c r="E84" s="208"/>
      <c r="F84" s="197"/>
      <c r="G84" s="211"/>
      <c r="H84" s="95">
        <f t="shared" ref="H84:H92" si="6">F84*G84</f>
        <v>0</v>
      </c>
      <c r="I84" s="212"/>
      <c r="J84" s="96">
        <f t="shared" ref="J84:J92" si="7">F84*I84</f>
        <v>0</v>
      </c>
      <c r="K84" s="404">
        <f t="shared" si="3"/>
        <v>0</v>
      </c>
      <c r="L84" s="98">
        <f t="shared" si="3"/>
        <v>0</v>
      </c>
      <c r="M84" s="647"/>
      <c r="N84" s="99"/>
    </row>
    <row r="85" spans="1:14" ht="18.75" customHeight="1">
      <c r="A85" s="48"/>
      <c r="B85" s="401"/>
      <c r="C85" s="196"/>
      <c r="D85" s="410"/>
      <c r="E85" s="208"/>
      <c r="F85" s="197"/>
      <c r="G85" s="211"/>
      <c r="H85" s="95">
        <f t="shared" si="6"/>
        <v>0</v>
      </c>
      <c r="I85" s="212"/>
      <c r="J85" s="96">
        <f t="shared" si="7"/>
        <v>0</v>
      </c>
      <c r="K85" s="404">
        <f t="shared" si="3"/>
        <v>0</v>
      </c>
      <c r="L85" s="98">
        <f t="shared" si="3"/>
        <v>0</v>
      </c>
      <c r="M85" s="647"/>
      <c r="N85" s="99"/>
    </row>
    <row r="86" spans="1:14" ht="18.75" customHeight="1">
      <c r="A86" s="48"/>
      <c r="B86" s="401"/>
      <c r="C86" s="196"/>
      <c r="D86" s="410"/>
      <c r="E86" s="208"/>
      <c r="F86" s="197"/>
      <c r="G86" s="211"/>
      <c r="H86" s="95">
        <f t="shared" si="6"/>
        <v>0</v>
      </c>
      <c r="I86" s="212"/>
      <c r="J86" s="96">
        <f t="shared" si="7"/>
        <v>0</v>
      </c>
      <c r="K86" s="404">
        <f t="shared" si="3"/>
        <v>0</v>
      </c>
      <c r="L86" s="98">
        <f t="shared" si="3"/>
        <v>0</v>
      </c>
      <c r="M86" s="647"/>
      <c r="N86" s="99"/>
    </row>
    <row r="87" spans="1:14" ht="18.75" customHeight="1">
      <c r="A87" s="48"/>
      <c r="B87" s="401"/>
      <c r="C87" s="196"/>
      <c r="D87" s="410"/>
      <c r="E87" s="208"/>
      <c r="F87" s="197"/>
      <c r="G87" s="211"/>
      <c r="H87" s="95">
        <f t="shared" si="6"/>
        <v>0</v>
      </c>
      <c r="I87" s="212"/>
      <c r="J87" s="96">
        <f t="shared" si="7"/>
        <v>0</v>
      </c>
      <c r="K87" s="404">
        <f t="shared" si="3"/>
        <v>0</v>
      </c>
      <c r="L87" s="98">
        <f t="shared" si="3"/>
        <v>0</v>
      </c>
      <c r="M87" s="647"/>
      <c r="N87" s="99"/>
    </row>
    <row r="88" spans="1:14" ht="18.75" customHeight="1">
      <c r="A88" s="48"/>
      <c r="B88" s="401"/>
      <c r="C88" s="196"/>
      <c r="D88" s="410"/>
      <c r="E88" s="208"/>
      <c r="F88" s="197"/>
      <c r="G88" s="211"/>
      <c r="H88" s="95">
        <f t="shared" si="6"/>
        <v>0</v>
      </c>
      <c r="I88" s="212"/>
      <c r="J88" s="96">
        <f t="shared" si="7"/>
        <v>0</v>
      </c>
      <c r="K88" s="404">
        <f t="shared" si="3"/>
        <v>0</v>
      </c>
      <c r="L88" s="98">
        <f t="shared" si="3"/>
        <v>0</v>
      </c>
      <c r="M88" s="647"/>
      <c r="N88" s="99"/>
    </row>
    <row r="89" spans="1:14" ht="18.75" customHeight="1">
      <c r="A89" s="48"/>
      <c r="B89" s="401"/>
      <c r="C89" s="196"/>
      <c r="D89" s="410"/>
      <c r="E89" s="208"/>
      <c r="F89" s="197"/>
      <c r="G89" s="211"/>
      <c r="H89" s="95">
        <f t="shared" si="6"/>
        <v>0</v>
      </c>
      <c r="I89" s="212"/>
      <c r="J89" s="96">
        <f t="shared" si="7"/>
        <v>0</v>
      </c>
      <c r="K89" s="404">
        <f t="shared" si="3"/>
        <v>0</v>
      </c>
      <c r="L89" s="98">
        <f t="shared" si="3"/>
        <v>0</v>
      </c>
      <c r="M89" s="647"/>
      <c r="N89" s="99"/>
    </row>
    <row r="90" spans="1:14" ht="18.75" customHeight="1">
      <c r="A90" s="48"/>
      <c r="B90" s="401"/>
      <c r="C90" s="196"/>
      <c r="D90" s="410"/>
      <c r="E90" s="208"/>
      <c r="F90" s="197"/>
      <c r="G90" s="211"/>
      <c r="H90" s="95">
        <f t="shared" si="6"/>
        <v>0</v>
      </c>
      <c r="I90" s="212"/>
      <c r="J90" s="96">
        <f t="shared" si="7"/>
        <v>0</v>
      </c>
      <c r="K90" s="404">
        <f t="shared" si="3"/>
        <v>0</v>
      </c>
      <c r="L90" s="98">
        <f t="shared" si="3"/>
        <v>0</v>
      </c>
      <c r="M90" s="647"/>
      <c r="N90" s="99"/>
    </row>
    <row r="91" spans="1:14" ht="18.75" customHeight="1">
      <c r="A91" s="48"/>
      <c r="B91" s="401"/>
      <c r="C91" s="196"/>
      <c r="D91" s="410"/>
      <c r="E91" s="208"/>
      <c r="F91" s="197"/>
      <c r="G91" s="211"/>
      <c r="H91" s="95">
        <f t="shared" si="6"/>
        <v>0</v>
      </c>
      <c r="I91" s="212"/>
      <c r="J91" s="96">
        <f t="shared" si="7"/>
        <v>0</v>
      </c>
      <c r="K91" s="404">
        <f t="shared" si="3"/>
        <v>0</v>
      </c>
      <c r="L91" s="98">
        <f t="shared" si="3"/>
        <v>0</v>
      </c>
      <c r="M91" s="647"/>
      <c r="N91" s="99"/>
    </row>
    <row r="92" spans="1:14" ht="18.75" customHeight="1">
      <c r="A92" s="48"/>
      <c r="B92" s="401"/>
      <c r="C92" s="196"/>
      <c r="D92" s="410"/>
      <c r="E92" s="208"/>
      <c r="F92" s="197"/>
      <c r="G92" s="211"/>
      <c r="H92" s="95">
        <f t="shared" si="6"/>
        <v>0</v>
      </c>
      <c r="I92" s="212"/>
      <c r="J92" s="96">
        <f t="shared" si="7"/>
        <v>0</v>
      </c>
      <c r="K92" s="404">
        <f t="shared" si="3"/>
        <v>0</v>
      </c>
      <c r="L92" s="98">
        <f t="shared" si="3"/>
        <v>0</v>
      </c>
      <c r="M92" s="647"/>
      <c r="N92" s="99"/>
    </row>
    <row r="93" spans="1:14" ht="18.75" customHeight="1">
      <c r="A93" s="48"/>
      <c r="B93" s="401"/>
      <c r="C93" s="196"/>
      <c r="D93" s="410"/>
      <c r="E93" s="208"/>
      <c r="F93" s="197"/>
      <c r="G93" s="211"/>
      <c r="H93" s="95">
        <f>F93*G93</f>
        <v>0</v>
      </c>
      <c r="I93" s="212"/>
      <c r="J93" s="96">
        <f>F93*I93</f>
        <v>0</v>
      </c>
      <c r="K93" s="404">
        <f t="shared" si="3"/>
        <v>0</v>
      </c>
      <c r="L93" s="98">
        <f>H93-J93</f>
        <v>0</v>
      </c>
      <c r="M93" s="647"/>
      <c r="N93" s="99"/>
    </row>
    <row r="94" spans="1:14" ht="18.75" customHeight="1">
      <c r="A94" s="48"/>
      <c r="B94" s="401"/>
      <c r="C94" s="196"/>
      <c r="D94" s="410"/>
      <c r="E94" s="208"/>
      <c r="F94" s="197"/>
      <c r="G94" s="211"/>
      <c r="H94" s="95">
        <f t="shared" ref="H94:H102" si="8">F94*G94</f>
        <v>0</v>
      </c>
      <c r="I94" s="212"/>
      <c r="J94" s="96">
        <f t="shared" ref="J94:J102" si="9">F94*I94</f>
        <v>0</v>
      </c>
      <c r="K94" s="404">
        <f t="shared" si="3"/>
        <v>0</v>
      </c>
      <c r="L94" s="98">
        <f t="shared" si="3"/>
        <v>0</v>
      </c>
      <c r="M94" s="647"/>
      <c r="N94" s="99"/>
    </row>
    <row r="95" spans="1:14" ht="18.75" customHeight="1">
      <c r="A95" s="48"/>
      <c r="B95" s="401"/>
      <c r="C95" s="196"/>
      <c r="D95" s="410"/>
      <c r="E95" s="208"/>
      <c r="F95" s="197"/>
      <c r="G95" s="211"/>
      <c r="H95" s="95">
        <f t="shared" si="8"/>
        <v>0</v>
      </c>
      <c r="I95" s="212"/>
      <c r="J95" s="96">
        <f t="shared" si="9"/>
        <v>0</v>
      </c>
      <c r="K95" s="404">
        <f t="shared" si="3"/>
        <v>0</v>
      </c>
      <c r="L95" s="98">
        <f t="shared" si="3"/>
        <v>0</v>
      </c>
      <c r="M95" s="647"/>
      <c r="N95" s="99"/>
    </row>
    <row r="96" spans="1:14" ht="18.75" customHeight="1">
      <c r="A96" s="48"/>
      <c r="B96" s="401"/>
      <c r="C96" s="196"/>
      <c r="D96" s="410"/>
      <c r="E96" s="208"/>
      <c r="F96" s="197"/>
      <c r="G96" s="211"/>
      <c r="H96" s="95">
        <f t="shared" si="8"/>
        <v>0</v>
      </c>
      <c r="I96" s="212"/>
      <c r="J96" s="96">
        <f t="shared" si="9"/>
        <v>0</v>
      </c>
      <c r="K96" s="404">
        <f t="shared" si="3"/>
        <v>0</v>
      </c>
      <c r="L96" s="98">
        <f t="shared" si="3"/>
        <v>0</v>
      </c>
      <c r="M96" s="647"/>
      <c r="N96" s="99"/>
    </row>
    <row r="97" spans="1:14" ht="18.75" customHeight="1">
      <c r="A97" s="48"/>
      <c r="B97" s="401"/>
      <c r="C97" s="196"/>
      <c r="D97" s="410"/>
      <c r="E97" s="208"/>
      <c r="F97" s="197"/>
      <c r="G97" s="211"/>
      <c r="H97" s="95">
        <f t="shared" si="8"/>
        <v>0</v>
      </c>
      <c r="I97" s="212"/>
      <c r="J97" s="96">
        <f t="shared" si="9"/>
        <v>0</v>
      </c>
      <c r="K97" s="404">
        <f t="shared" si="3"/>
        <v>0</v>
      </c>
      <c r="L97" s="98">
        <f t="shared" si="3"/>
        <v>0</v>
      </c>
      <c r="M97" s="647"/>
      <c r="N97" s="99"/>
    </row>
    <row r="98" spans="1:14" ht="18.75" customHeight="1">
      <c r="A98" s="48"/>
      <c r="B98" s="401"/>
      <c r="C98" s="196"/>
      <c r="D98" s="410"/>
      <c r="E98" s="208"/>
      <c r="F98" s="197"/>
      <c r="G98" s="211"/>
      <c r="H98" s="95">
        <f t="shared" si="8"/>
        <v>0</v>
      </c>
      <c r="I98" s="212"/>
      <c r="J98" s="96">
        <f t="shared" si="9"/>
        <v>0</v>
      </c>
      <c r="K98" s="404">
        <f t="shared" si="3"/>
        <v>0</v>
      </c>
      <c r="L98" s="98">
        <f t="shared" si="3"/>
        <v>0</v>
      </c>
      <c r="M98" s="647"/>
      <c r="N98" s="99"/>
    </row>
    <row r="99" spans="1:14" ht="18.75" customHeight="1">
      <c r="A99" s="48"/>
      <c r="B99" s="401"/>
      <c r="C99" s="196"/>
      <c r="D99" s="410"/>
      <c r="E99" s="208"/>
      <c r="F99" s="197"/>
      <c r="G99" s="211"/>
      <c r="H99" s="95">
        <f t="shared" si="8"/>
        <v>0</v>
      </c>
      <c r="I99" s="212"/>
      <c r="J99" s="96">
        <f t="shared" si="9"/>
        <v>0</v>
      </c>
      <c r="K99" s="404">
        <f t="shared" si="3"/>
        <v>0</v>
      </c>
      <c r="L99" s="98">
        <f t="shared" si="3"/>
        <v>0</v>
      </c>
      <c r="M99" s="647"/>
      <c r="N99" s="99"/>
    </row>
    <row r="100" spans="1:14" ht="18.75" customHeight="1">
      <c r="A100" s="48"/>
      <c r="B100" s="401"/>
      <c r="C100" s="196"/>
      <c r="D100" s="410"/>
      <c r="E100" s="208"/>
      <c r="F100" s="197"/>
      <c r="G100" s="211"/>
      <c r="H100" s="95">
        <f t="shared" si="8"/>
        <v>0</v>
      </c>
      <c r="I100" s="212"/>
      <c r="J100" s="96">
        <f t="shared" si="9"/>
        <v>0</v>
      </c>
      <c r="K100" s="404">
        <f t="shared" si="3"/>
        <v>0</v>
      </c>
      <c r="L100" s="98">
        <f t="shared" si="3"/>
        <v>0</v>
      </c>
      <c r="M100" s="647"/>
      <c r="N100" s="99"/>
    </row>
    <row r="101" spans="1:14" ht="18.75" customHeight="1">
      <c r="A101" s="48"/>
      <c r="B101" s="401"/>
      <c r="C101" s="196"/>
      <c r="D101" s="410"/>
      <c r="E101" s="208"/>
      <c r="F101" s="197"/>
      <c r="G101" s="211"/>
      <c r="H101" s="95">
        <f t="shared" si="8"/>
        <v>0</v>
      </c>
      <c r="I101" s="212"/>
      <c r="J101" s="96">
        <f t="shared" si="9"/>
        <v>0</v>
      </c>
      <c r="K101" s="404">
        <f t="shared" si="3"/>
        <v>0</v>
      </c>
      <c r="L101" s="98">
        <f t="shared" si="3"/>
        <v>0</v>
      </c>
      <c r="M101" s="647"/>
      <c r="N101" s="99"/>
    </row>
    <row r="102" spans="1:14" ht="18.75" customHeight="1">
      <c r="A102" s="48"/>
      <c r="B102" s="401"/>
      <c r="C102" s="196"/>
      <c r="D102" s="410"/>
      <c r="E102" s="208"/>
      <c r="F102" s="197"/>
      <c r="G102" s="211"/>
      <c r="H102" s="95">
        <f t="shared" si="8"/>
        <v>0</v>
      </c>
      <c r="I102" s="212"/>
      <c r="J102" s="96">
        <f t="shared" si="9"/>
        <v>0</v>
      </c>
      <c r="K102" s="404">
        <f t="shared" si="3"/>
        <v>0</v>
      </c>
      <c r="L102" s="98">
        <f t="shared" si="3"/>
        <v>0</v>
      </c>
      <c r="M102" s="647"/>
      <c r="N102" s="99"/>
    </row>
    <row r="103" spans="1:14" ht="18.75" customHeight="1">
      <c r="A103" s="48"/>
      <c r="B103" s="401"/>
      <c r="C103" s="196"/>
      <c r="D103" s="410"/>
      <c r="E103" s="208"/>
      <c r="F103" s="197"/>
      <c r="G103" s="211"/>
      <c r="H103" s="95">
        <f>F103*G103</f>
        <v>0</v>
      </c>
      <c r="I103" s="212"/>
      <c r="J103" s="96">
        <f>F103*I103</f>
        <v>0</v>
      </c>
      <c r="K103" s="404">
        <f t="shared" si="3"/>
        <v>0</v>
      </c>
      <c r="L103" s="98">
        <f>H103-J103</f>
        <v>0</v>
      </c>
      <c r="M103" s="647"/>
      <c r="N103" s="99"/>
    </row>
    <row r="104" spans="1:14" ht="18.75" customHeight="1">
      <c r="A104" s="48"/>
      <c r="B104" s="401"/>
      <c r="C104" s="196"/>
      <c r="D104" s="410"/>
      <c r="E104" s="208"/>
      <c r="F104" s="197"/>
      <c r="G104" s="211"/>
      <c r="H104" s="95">
        <f t="shared" ref="H104:H111" si="10">F104*G104</f>
        <v>0</v>
      </c>
      <c r="I104" s="212"/>
      <c r="J104" s="96">
        <f t="shared" ref="J104:J111" si="11">F104*I104</f>
        <v>0</v>
      </c>
      <c r="K104" s="404">
        <f t="shared" si="3"/>
        <v>0</v>
      </c>
      <c r="L104" s="98">
        <f t="shared" si="3"/>
        <v>0</v>
      </c>
      <c r="M104" s="647"/>
      <c r="N104" s="99"/>
    </row>
    <row r="105" spans="1:14" ht="18.75" customHeight="1">
      <c r="A105" s="48"/>
      <c r="B105" s="401"/>
      <c r="C105" s="196"/>
      <c r="D105" s="410"/>
      <c r="E105" s="208"/>
      <c r="F105" s="197"/>
      <c r="G105" s="211"/>
      <c r="H105" s="95">
        <f t="shared" si="10"/>
        <v>0</v>
      </c>
      <c r="I105" s="212"/>
      <c r="J105" s="96">
        <f t="shared" si="11"/>
        <v>0</v>
      </c>
      <c r="K105" s="404">
        <f t="shared" si="3"/>
        <v>0</v>
      </c>
      <c r="L105" s="98">
        <f t="shared" si="3"/>
        <v>0</v>
      </c>
      <c r="M105" s="647"/>
      <c r="N105" s="99"/>
    </row>
    <row r="106" spans="1:14" ht="18.75" customHeight="1">
      <c r="A106" s="48"/>
      <c r="B106" s="401"/>
      <c r="C106" s="196"/>
      <c r="D106" s="410"/>
      <c r="E106" s="208"/>
      <c r="F106" s="197"/>
      <c r="G106" s="211"/>
      <c r="H106" s="95">
        <f t="shared" si="10"/>
        <v>0</v>
      </c>
      <c r="I106" s="212"/>
      <c r="J106" s="96">
        <f t="shared" si="11"/>
        <v>0</v>
      </c>
      <c r="K106" s="404">
        <f t="shared" si="3"/>
        <v>0</v>
      </c>
      <c r="L106" s="98">
        <f t="shared" si="3"/>
        <v>0</v>
      </c>
      <c r="M106" s="647"/>
      <c r="N106" s="106"/>
    </row>
    <row r="107" spans="1:14" ht="18.75" customHeight="1">
      <c r="A107" s="48"/>
      <c r="B107" s="401"/>
      <c r="C107" s="196"/>
      <c r="D107" s="410"/>
      <c r="E107" s="208"/>
      <c r="F107" s="197"/>
      <c r="G107" s="211"/>
      <c r="H107" s="95">
        <f t="shared" si="10"/>
        <v>0</v>
      </c>
      <c r="I107" s="212"/>
      <c r="J107" s="96">
        <f t="shared" si="11"/>
        <v>0</v>
      </c>
      <c r="K107" s="404">
        <f t="shared" si="3"/>
        <v>0</v>
      </c>
      <c r="L107" s="98">
        <f>H107-J107</f>
        <v>0</v>
      </c>
      <c r="M107" s="647"/>
      <c r="N107" s="59"/>
    </row>
    <row r="108" spans="1:14" ht="18.75" customHeight="1">
      <c r="A108" s="48"/>
      <c r="B108" s="401"/>
      <c r="C108" s="196"/>
      <c r="D108" s="410"/>
      <c r="E108" s="208"/>
      <c r="F108" s="197"/>
      <c r="G108" s="211"/>
      <c r="H108" s="95">
        <f t="shared" si="10"/>
        <v>0</v>
      </c>
      <c r="I108" s="212"/>
      <c r="J108" s="96">
        <f t="shared" si="11"/>
        <v>0</v>
      </c>
      <c r="K108" s="404">
        <f t="shared" si="3"/>
        <v>0</v>
      </c>
      <c r="L108" s="98">
        <f t="shared" si="3"/>
        <v>0</v>
      </c>
      <c r="M108" s="647"/>
      <c r="N108" s="106"/>
    </row>
    <row r="109" spans="1:14" ht="18.75" customHeight="1">
      <c r="A109" s="48"/>
      <c r="B109" s="401"/>
      <c r="C109" s="196"/>
      <c r="D109" s="410"/>
      <c r="E109" s="208"/>
      <c r="F109" s="197"/>
      <c r="G109" s="211"/>
      <c r="H109" s="95">
        <f t="shared" si="10"/>
        <v>0</v>
      </c>
      <c r="I109" s="212"/>
      <c r="J109" s="96">
        <f t="shared" si="11"/>
        <v>0</v>
      </c>
      <c r="K109" s="404">
        <f t="shared" si="3"/>
        <v>0</v>
      </c>
      <c r="L109" s="98">
        <f t="shared" si="3"/>
        <v>0</v>
      </c>
      <c r="M109" s="647"/>
    </row>
    <row r="110" spans="1:14" ht="18.75" customHeight="1">
      <c r="A110" s="48"/>
      <c r="B110" s="401"/>
      <c r="C110" s="196"/>
      <c r="D110" s="410"/>
      <c r="E110" s="208"/>
      <c r="F110" s="197"/>
      <c r="G110" s="211"/>
      <c r="H110" s="95">
        <f t="shared" si="10"/>
        <v>0</v>
      </c>
      <c r="I110" s="212"/>
      <c r="J110" s="96">
        <f t="shared" si="11"/>
        <v>0</v>
      </c>
      <c r="K110" s="404">
        <f t="shared" si="3"/>
        <v>0</v>
      </c>
      <c r="L110" s="98">
        <f t="shared" si="3"/>
        <v>0</v>
      </c>
      <c r="M110" s="647"/>
    </row>
    <row r="111" spans="1:14" ht="18.75" customHeight="1">
      <c r="A111" s="48"/>
      <c r="B111" s="401"/>
      <c r="C111" s="196"/>
      <c r="D111" s="410"/>
      <c r="E111" s="208"/>
      <c r="F111" s="197"/>
      <c r="G111" s="211"/>
      <c r="H111" s="95">
        <f t="shared" si="10"/>
        <v>0</v>
      </c>
      <c r="I111" s="212"/>
      <c r="J111" s="96">
        <f t="shared" si="11"/>
        <v>0</v>
      </c>
      <c r="K111" s="404">
        <f t="shared" si="3"/>
        <v>0</v>
      </c>
      <c r="L111" s="98">
        <f t="shared" si="3"/>
        <v>0</v>
      </c>
      <c r="M111" s="647"/>
      <c r="N111" s="99"/>
    </row>
    <row r="112" spans="1:14" ht="18.75" customHeight="1">
      <c r="A112" s="48"/>
      <c r="B112" s="399"/>
      <c r="C112" s="405" t="s">
        <v>736</v>
      </c>
      <c r="D112" s="101" t="s">
        <v>737</v>
      </c>
      <c r="E112" s="93"/>
      <c r="F112" s="94"/>
      <c r="G112" s="408"/>
      <c r="H112" s="102">
        <f>SUMIFS(H71:H111,B71:B111,"設備")</f>
        <v>0</v>
      </c>
      <c r="I112" s="96"/>
      <c r="J112" s="103">
        <f>SUMIFS(J71:J111,B71:B111,"設備")</f>
        <v>0</v>
      </c>
      <c r="K112" s="404">
        <f t="shared" si="3"/>
        <v>0</v>
      </c>
      <c r="L112" s="105">
        <f>H112-J112</f>
        <v>0</v>
      </c>
      <c r="M112" s="648"/>
      <c r="N112" s="99"/>
    </row>
    <row r="113" spans="1:14" ht="18.75" customHeight="1">
      <c r="A113" s="48"/>
      <c r="B113" s="399"/>
      <c r="C113" s="405" t="s">
        <v>738</v>
      </c>
      <c r="D113" s="101" t="s">
        <v>737</v>
      </c>
      <c r="E113" s="93"/>
      <c r="F113" s="94"/>
      <c r="G113" s="95"/>
      <c r="H113" s="102">
        <f>SUMIFS(H71:H111,B71:B111,"工事")</f>
        <v>0</v>
      </c>
      <c r="I113" s="96"/>
      <c r="J113" s="103">
        <f>SUMIFS(J71:J111,B71:B111,"工事")</f>
        <v>0</v>
      </c>
      <c r="K113" s="404">
        <f t="shared" si="3"/>
        <v>0</v>
      </c>
      <c r="L113" s="105">
        <f>H113-J113</f>
        <v>0</v>
      </c>
      <c r="M113" s="648"/>
      <c r="N113" s="99"/>
    </row>
    <row r="114" spans="1:14" ht="18.75" customHeight="1" thickBot="1">
      <c r="A114" s="48"/>
      <c r="B114" s="411"/>
      <c r="C114" s="412" t="s">
        <v>731</v>
      </c>
      <c r="D114" s="413" t="s">
        <v>732</v>
      </c>
      <c r="E114" s="414"/>
      <c r="F114" s="415"/>
      <c r="G114" s="416"/>
      <c r="H114" s="417">
        <f>H112+H113</f>
        <v>0</v>
      </c>
      <c r="I114" s="418"/>
      <c r="J114" s="419">
        <f>J112+J113</f>
        <v>0</v>
      </c>
      <c r="K114" s="420">
        <f t="shared" si="3"/>
        <v>0</v>
      </c>
      <c r="L114" s="421">
        <f>H114-J114</f>
        <v>0</v>
      </c>
      <c r="M114" s="659"/>
      <c r="N114" s="99"/>
    </row>
    <row r="115" spans="1:14" ht="18.75" customHeight="1">
      <c r="A115" s="48"/>
      <c r="B115" s="470"/>
      <c r="C115" s="471" t="s">
        <v>739</v>
      </c>
      <c r="D115" s="472" t="s">
        <v>735</v>
      </c>
      <c r="E115" s="473"/>
      <c r="F115" s="474"/>
      <c r="G115" s="394"/>
      <c r="H115" s="394"/>
      <c r="I115" s="395"/>
      <c r="J115" s="395"/>
      <c r="K115" s="469"/>
      <c r="L115" s="397"/>
      <c r="M115" s="660"/>
      <c r="N115" s="99"/>
    </row>
    <row r="116" spans="1:14" ht="18.75" customHeight="1">
      <c r="A116" s="48"/>
      <c r="B116" s="401"/>
      <c r="C116" s="402"/>
      <c r="D116" s="410"/>
      <c r="E116" s="208"/>
      <c r="F116" s="197"/>
      <c r="G116" s="211"/>
      <c r="H116" s="95">
        <f>F116*G116</f>
        <v>0</v>
      </c>
      <c r="I116" s="212"/>
      <c r="J116" s="409">
        <f>F116*I116</f>
        <v>0</v>
      </c>
      <c r="K116" s="404">
        <f>G116-I116</f>
        <v>0</v>
      </c>
      <c r="L116" s="98">
        <f>H116-J116</f>
        <v>0</v>
      </c>
      <c r="M116" s="647"/>
      <c r="N116" s="99"/>
    </row>
    <row r="117" spans="1:14" ht="18.75" customHeight="1">
      <c r="A117" s="48"/>
      <c r="B117" s="401"/>
      <c r="C117" s="196"/>
      <c r="D117" s="410"/>
      <c r="E117" s="208"/>
      <c r="F117" s="197"/>
      <c r="G117" s="211"/>
      <c r="H117" s="95">
        <f>F117*G117</f>
        <v>0</v>
      </c>
      <c r="I117" s="212"/>
      <c r="J117" s="409">
        <f>F117*I117</f>
        <v>0</v>
      </c>
      <c r="K117" s="404">
        <f t="shared" ref="K117:L158" si="12">G117-I117</f>
        <v>0</v>
      </c>
      <c r="L117" s="98">
        <f>H117-J117</f>
        <v>0</v>
      </c>
      <c r="M117" s="647"/>
      <c r="N117" s="99"/>
    </row>
    <row r="118" spans="1:14" ht="18.75" customHeight="1">
      <c r="A118" s="48"/>
      <c r="B118" s="401"/>
      <c r="C118" s="196"/>
      <c r="D118" s="410"/>
      <c r="E118" s="208"/>
      <c r="F118" s="197"/>
      <c r="G118" s="211"/>
      <c r="H118" s="95">
        <f t="shared" ref="H118:H126" si="13">F118*G118</f>
        <v>0</v>
      </c>
      <c r="I118" s="212"/>
      <c r="J118" s="409">
        <f t="shared" ref="J118:J126" si="14">F118*I118</f>
        <v>0</v>
      </c>
      <c r="K118" s="404">
        <f t="shared" si="12"/>
        <v>0</v>
      </c>
      <c r="L118" s="98">
        <f t="shared" si="12"/>
        <v>0</v>
      </c>
      <c r="M118" s="647"/>
      <c r="N118" s="99"/>
    </row>
    <row r="119" spans="1:14" ht="18.75" customHeight="1">
      <c r="A119" s="48"/>
      <c r="B119" s="401"/>
      <c r="C119" s="196"/>
      <c r="D119" s="410"/>
      <c r="E119" s="208"/>
      <c r="F119" s="197"/>
      <c r="G119" s="211"/>
      <c r="H119" s="95">
        <f t="shared" si="13"/>
        <v>0</v>
      </c>
      <c r="I119" s="212"/>
      <c r="J119" s="409">
        <f t="shared" si="14"/>
        <v>0</v>
      </c>
      <c r="K119" s="404">
        <f t="shared" si="12"/>
        <v>0</v>
      </c>
      <c r="L119" s="98">
        <f t="shared" si="12"/>
        <v>0</v>
      </c>
      <c r="M119" s="647"/>
      <c r="N119" s="99"/>
    </row>
    <row r="120" spans="1:14" ht="18.75" customHeight="1">
      <c r="A120" s="48"/>
      <c r="B120" s="401"/>
      <c r="C120" s="196"/>
      <c r="D120" s="410"/>
      <c r="E120" s="208"/>
      <c r="F120" s="197"/>
      <c r="G120" s="211"/>
      <c r="H120" s="95">
        <f t="shared" si="13"/>
        <v>0</v>
      </c>
      <c r="I120" s="212"/>
      <c r="J120" s="409">
        <f t="shared" si="14"/>
        <v>0</v>
      </c>
      <c r="K120" s="404">
        <f t="shared" si="12"/>
        <v>0</v>
      </c>
      <c r="L120" s="98">
        <f t="shared" si="12"/>
        <v>0</v>
      </c>
      <c r="M120" s="647"/>
      <c r="N120" s="99"/>
    </row>
    <row r="121" spans="1:14" ht="18.75" customHeight="1">
      <c r="A121" s="48"/>
      <c r="B121" s="401"/>
      <c r="C121" s="196"/>
      <c r="D121" s="410"/>
      <c r="E121" s="208"/>
      <c r="F121" s="197"/>
      <c r="G121" s="211"/>
      <c r="H121" s="95">
        <f t="shared" si="13"/>
        <v>0</v>
      </c>
      <c r="I121" s="212"/>
      <c r="J121" s="409">
        <f t="shared" si="14"/>
        <v>0</v>
      </c>
      <c r="K121" s="404">
        <f t="shared" si="12"/>
        <v>0</v>
      </c>
      <c r="L121" s="98">
        <f t="shared" si="12"/>
        <v>0</v>
      </c>
      <c r="M121" s="647"/>
      <c r="N121" s="99"/>
    </row>
    <row r="122" spans="1:14" ht="18.75" customHeight="1">
      <c r="A122" s="48"/>
      <c r="B122" s="401"/>
      <c r="C122" s="196"/>
      <c r="D122" s="410"/>
      <c r="E122" s="208"/>
      <c r="F122" s="197"/>
      <c r="G122" s="211"/>
      <c r="H122" s="95">
        <f t="shared" si="13"/>
        <v>0</v>
      </c>
      <c r="I122" s="212"/>
      <c r="J122" s="409">
        <f t="shared" si="14"/>
        <v>0</v>
      </c>
      <c r="K122" s="404">
        <f t="shared" si="12"/>
        <v>0</v>
      </c>
      <c r="L122" s="98">
        <f t="shared" si="12"/>
        <v>0</v>
      </c>
      <c r="M122" s="647"/>
      <c r="N122" s="99"/>
    </row>
    <row r="123" spans="1:14" ht="18.75" customHeight="1">
      <c r="A123" s="48"/>
      <c r="B123" s="401"/>
      <c r="C123" s="196"/>
      <c r="D123" s="410"/>
      <c r="E123" s="208"/>
      <c r="F123" s="197"/>
      <c r="G123" s="211"/>
      <c r="H123" s="95">
        <f t="shared" si="13"/>
        <v>0</v>
      </c>
      <c r="I123" s="212"/>
      <c r="J123" s="409">
        <f t="shared" si="14"/>
        <v>0</v>
      </c>
      <c r="K123" s="404">
        <f t="shared" si="12"/>
        <v>0</v>
      </c>
      <c r="L123" s="98">
        <f t="shared" si="12"/>
        <v>0</v>
      </c>
      <c r="M123" s="647"/>
      <c r="N123" s="99"/>
    </row>
    <row r="124" spans="1:14" ht="18.75" customHeight="1">
      <c r="A124" s="48"/>
      <c r="B124" s="401"/>
      <c r="C124" s="196"/>
      <c r="D124" s="410"/>
      <c r="E124" s="208"/>
      <c r="F124" s="197"/>
      <c r="G124" s="211"/>
      <c r="H124" s="95">
        <f t="shared" si="13"/>
        <v>0</v>
      </c>
      <c r="I124" s="212"/>
      <c r="J124" s="409">
        <f t="shared" si="14"/>
        <v>0</v>
      </c>
      <c r="K124" s="404">
        <f t="shared" si="12"/>
        <v>0</v>
      </c>
      <c r="L124" s="98">
        <f t="shared" si="12"/>
        <v>0</v>
      </c>
      <c r="M124" s="647"/>
      <c r="N124" s="99"/>
    </row>
    <row r="125" spans="1:14" ht="18.75" customHeight="1">
      <c r="A125" s="48"/>
      <c r="B125" s="401"/>
      <c r="C125" s="196"/>
      <c r="D125" s="410"/>
      <c r="E125" s="208"/>
      <c r="F125" s="197"/>
      <c r="G125" s="211"/>
      <c r="H125" s="95">
        <f t="shared" si="13"/>
        <v>0</v>
      </c>
      <c r="I125" s="212"/>
      <c r="J125" s="409">
        <f t="shared" si="14"/>
        <v>0</v>
      </c>
      <c r="K125" s="404">
        <f t="shared" si="12"/>
        <v>0</v>
      </c>
      <c r="L125" s="98">
        <f t="shared" si="12"/>
        <v>0</v>
      </c>
      <c r="M125" s="647"/>
      <c r="N125" s="99"/>
    </row>
    <row r="126" spans="1:14" ht="18.75" customHeight="1">
      <c r="A126" s="48"/>
      <c r="B126" s="401"/>
      <c r="C126" s="196"/>
      <c r="D126" s="410"/>
      <c r="E126" s="208"/>
      <c r="F126" s="197"/>
      <c r="G126" s="211"/>
      <c r="H126" s="95">
        <f t="shared" si="13"/>
        <v>0</v>
      </c>
      <c r="I126" s="212"/>
      <c r="J126" s="409">
        <f t="shared" si="14"/>
        <v>0</v>
      </c>
      <c r="K126" s="404">
        <f t="shared" si="12"/>
        <v>0</v>
      </c>
      <c r="L126" s="98">
        <f t="shared" si="12"/>
        <v>0</v>
      </c>
      <c r="M126" s="647"/>
      <c r="N126" s="99"/>
    </row>
    <row r="127" spans="1:14" ht="18.75" customHeight="1">
      <c r="A127" s="48"/>
      <c r="B127" s="401"/>
      <c r="C127" s="196"/>
      <c r="D127" s="410"/>
      <c r="E127" s="208"/>
      <c r="F127" s="197"/>
      <c r="G127" s="211"/>
      <c r="H127" s="95">
        <f>F127*G127</f>
        <v>0</v>
      </c>
      <c r="I127" s="212"/>
      <c r="J127" s="409">
        <f>F127*I127</f>
        <v>0</v>
      </c>
      <c r="K127" s="404">
        <f t="shared" si="12"/>
        <v>0</v>
      </c>
      <c r="L127" s="98">
        <f>H127-J127</f>
        <v>0</v>
      </c>
      <c r="M127" s="647"/>
      <c r="N127" s="99"/>
    </row>
    <row r="128" spans="1:14" ht="18.75" customHeight="1">
      <c r="A128" s="48"/>
      <c r="B128" s="401"/>
      <c r="C128" s="196"/>
      <c r="D128" s="410"/>
      <c r="E128" s="208"/>
      <c r="F128" s="197"/>
      <c r="G128" s="211"/>
      <c r="H128" s="95">
        <f t="shared" ref="H128:H136" si="15">F128*G128</f>
        <v>0</v>
      </c>
      <c r="I128" s="212"/>
      <c r="J128" s="409">
        <f t="shared" ref="J128:J136" si="16">F128*I128</f>
        <v>0</v>
      </c>
      <c r="K128" s="404">
        <f t="shared" si="12"/>
        <v>0</v>
      </c>
      <c r="L128" s="98">
        <f t="shared" si="12"/>
        <v>0</v>
      </c>
      <c r="M128" s="647"/>
      <c r="N128" s="99"/>
    </row>
    <row r="129" spans="1:14" ht="18.75" customHeight="1">
      <c r="A129" s="48"/>
      <c r="B129" s="401"/>
      <c r="C129" s="196"/>
      <c r="D129" s="410"/>
      <c r="E129" s="208"/>
      <c r="F129" s="197"/>
      <c r="G129" s="211"/>
      <c r="H129" s="95">
        <f t="shared" si="15"/>
        <v>0</v>
      </c>
      <c r="I129" s="212"/>
      <c r="J129" s="409">
        <f t="shared" si="16"/>
        <v>0</v>
      </c>
      <c r="K129" s="404">
        <f t="shared" si="12"/>
        <v>0</v>
      </c>
      <c r="L129" s="98">
        <f t="shared" si="12"/>
        <v>0</v>
      </c>
      <c r="M129" s="647"/>
      <c r="N129" s="99"/>
    </row>
    <row r="130" spans="1:14" ht="18.75" customHeight="1">
      <c r="A130" s="48"/>
      <c r="B130" s="401"/>
      <c r="C130" s="196"/>
      <c r="D130" s="410"/>
      <c r="E130" s="208"/>
      <c r="F130" s="197"/>
      <c r="G130" s="211"/>
      <c r="H130" s="95">
        <f t="shared" si="15"/>
        <v>0</v>
      </c>
      <c r="I130" s="212"/>
      <c r="J130" s="409">
        <f t="shared" si="16"/>
        <v>0</v>
      </c>
      <c r="K130" s="404">
        <f t="shared" si="12"/>
        <v>0</v>
      </c>
      <c r="L130" s="98">
        <f t="shared" si="12"/>
        <v>0</v>
      </c>
      <c r="M130" s="647"/>
      <c r="N130" s="99"/>
    </row>
    <row r="131" spans="1:14" ht="18.75" customHeight="1">
      <c r="A131" s="48"/>
      <c r="B131" s="401"/>
      <c r="C131" s="196"/>
      <c r="D131" s="410"/>
      <c r="E131" s="208"/>
      <c r="F131" s="197"/>
      <c r="G131" s="211"/>
      <c r="H131" s="95">
        <f t="shared" si="15"/>
        <v>0</v>
      </c>
      <c r="I131" s="212"/>
      <c r="J131" s="409">
        <f t="shared" si="16"/>
        <v>0</v>
      </c>
      <c r="K131" s="404">
        <f t="shared" si="12"/>
        <v>0</v>
      </c>
      <c r="L131" s="98">
        <f t="shared" si="12"/>
        <v>0</v>
      </c>
      <c r="M131" s="647"/>
      <c r="N131" s="99"/>
    </row>
    <row r="132" spans="1:14" ht="18.75" customHeight="1">
      <c r="A132" s="48"/>
      <c r="B132" s="401"/>
      <c r="C132" s="196"/>
      <c r="D132" s="410"/>
      <c r="E132" s="208"/>
      <c r="F132" s="197"/>
      <c r="G132" s="211"/>
      <c r="H132" s="95">
        <f t="shared" si="15"/>
        <v>0</v>
      </c>
      <c r="I132" s="212"/>
      <c r="J132" s="409">
        <f t="shared" si="16"/>
        <v>0</v>
      </c>
      <c r="K132" s="404">
        <f t="shared" si="12"/>
        <v>0</v>
      </c>
      <c r="L132" s="98">
        <f t="shared" si="12"/>
        <v>0</v>
      </c>
      <c r="M132" s="647"/>
      <c r="N132" s="99"/>
    </row>
    <row r="133" spans="1:14" ht="18.75" customHeight="1">
      <c r="A133" s="48"/>
      <c r="B133" s="401"/>
      <c r="C133" s="196"/>
      <c r="D133" s="410"/>
      <c r="E133" s="208"/>
      <c r="F133" s="197"/>
      <c r="G133" s="211"/>
      <c r="H133" s="95">
        <f t="shared" si="15"/>
        <v>0</v>
      </c>
      <c r="I133" s="212"/>
      <c r="J133" s="409">
        <f t="shared" si="16"/>
        <v>0</v>
      </c>
      <c r="K133" s="404">
        <f t="shared" si="12"/>
        <v>0</v>
      </c>
      <c r="L133" s="98">
        <f t="shared" si="12"/>
        <v>0</v>
      </c>
      <c r="M133" s="647"/>
      <c r="N133" s="99"/>
    </row>
    <row r="134" spans="1:14" ht="18.75" customHeight="1">
      <c r="A134" s="48"/>
      <c r="B134" s="401"/>
      <c r="C134" s="196"/>
      <c r="D134" s="410"/>
      <c r="E134" s="208"/>
      <c r="F134" s="197"/>
      <c r="G134" s="211"/>
      <c r="H134" s="95">
        <f t="shared" si="15"/>
        <v>0</v>
      </c>
      <c r="I134" s="212"/>
      <c r="J134" s="409">
        <f t="shared" si="16"/>
        <v>0</v>
      </c>
      <c r="K134" s="404">
        <f t="shared" si="12"/>
        <v>0</v>
      </c>
      <c r="L134" s="98">
        <f t="shared" si="12"/>
        <v>0</v>
      </c>
      <c r="M134" s="647"/>
      <c r="N134" s="99"/>
    </row>
    <row r="135" spans="1:14" ht="18.75" customHeight="1">
      <c r="A135" s="48"/>
      <c r="B135" s="401"/>
      <c r="C135" s="196"/>
      <c r="D135" s="410"/>
      <c r="E135" s="208"/>
      <c r="F135" s="197"/>
      <c r="G135" s="211"/>
      <c r="H135" s="95">
        <f t="shared" si="15"/>
        <v>0</v>
      </c>
      <c r="I135" s="212"/>
      <c r="J135" s="409">
        <f t="shared" si="16"/>
        <v>0</v>
      </c>
      <c r="K135" s="404">
        <f t="shared" si="12"/>
        <v>0</v>
      </c>
      <c r="L135" s="98">
        <f t="shared" si="12"/>
        <v>0</v>
      </c>
      <c r="M135" s="647"/>
      <c r="N135" s="99"/>
    </row>
    <row r="136" spans="1:14" ht="18.75" customHeight="1">
      <c r="A136" s="48"/>
      <c r="B136" s="401"/>
      <c r="C136" s="196"/>
      <c r="D136" s="410"/>
      <c r="E136" s="208"/>
      <c r="F136" s="197"/>
      <c r="G136" s="211"/>
      <c r="H136" s="95">
        <f t="shared" si="15"/>
        <v>0</v>
      </c>
      <c r="I136" s="212"/>
      <c r="J136" s="409">
        <f t="shared" si="16"/>
        <v>0</v>
      </c>
      <c r="K136" s="404">
        <f t="shared" si="12"/>
        <v>0</v>
      </c>
      <c r="L136" s="98">
        <f t="shared" si="12"/>
        <v>0</v>
      </c>
      <c r="M136" s="647"/>
      <c r="N136" s="99"/>
    </row>
    <row r="137" spans="1:14" ht="18.75" customHeight="1">
      <c r="A137" s="48"/>
      <c r="B137" s="401"/>
      <c r="C137" s="196"/>
      <c r="D137" s="410"/>
      <c r="E137" s="208"/>
      <c r="F137" s="197"/>
      <c r="G137" s="211"/>
      <c r="H137" s="95">
        <f>F137*G137</f>
        <v>0</v>
      </c>
      <c r="I137" s="212"/>
      <c r="J137" s="409">
        <f>F137*I137</f>
        <v>0</v>
      </c>
      <c r="K137" s="404">
        <f t="shared" si="12"/>
        <v>0</v>
      </c>
      <c r="L137" s="98">
        <f>H137-J137</f>
        <v>0</v>
      </c>
      <c r="M137" s="647"/>
      <c r="N137" s="99"/>
    </row>
    <row r="138" spans="1:14" ht="18.75" customHeight="1">
      <c r="A138" s="48"/>
      <c r="B138" s="401"/>
      <c r="C138" s="196"/>
      <c r="D138" s="410"/>
      <c r="E138" s="208"/>
      <c r="F138" s="197"/>
      <c r="G138" s="211"/>
      <c r="H138" s="95">
        <f t="shared" ref="H138:H146" si="17">F138*G138</f>
        <v>0</v>
      </c>
      <c r="I138" s="212"/>
      <c r="J138" s="409">
        <f t="shared" ref="J138:J146" si="18">F138*I138</f>
        <v>0</v>
      </c>
      <c r="K138" s="404">
        <f t="shared" si="12"/>
        <v>0</v>
      </c>
      <c r="L138" s="98">
        <f t="shared" si="12"/>
        <v>0</v>
      </c>
      <c r="M138" s="647"/>
      <c r="N138" s="99"/>
    </row>
    <row r="139" spans="1:14" ht="18.75" customHeight="1">
      <c r="A139" s="48"/>
      <c r="B139" s="401"/>
      <c r="C139" s="196"/>
      <c r="D139" s="410"/>
      <c r="E139" s="208"/>
      <c r="F139" s="197"/>
      <c r="G139" s="211"/>
      <c r="H139" s="95">
        <f t="shared" si="17"/>
        <v>0</v>
      </c>
      <c r="I139" s="212"/>
      <c r="J139" s="409">
        <f t="shared" si="18"/>
        <v>0</v>
      </c>
      <c r="K139" s="404">
        <f t="shared" si="12"/>
        <v>0</v>
      </c>
      <c r="L139" s="98">
        <f t="shared" si="12"/>
        <v>0</v>
      </c>
      <c r="M139" s="647"/>
      <c r="N139" s="99"/>
    </row>
    <row r="140" spans="1:14" ht="18.75" customHeight="1">
      <c r="A140" s="48"/>
      <c r="B140" s="401"/>
      <c r="C140" s="196"/>
      <c r="D140" s="410"/>
      <c r="E140" s="208"/>
      <c r="F140" s="197"/>
      <c r="G140" s="211"/>
      <c r="H140" s="95">
        <f t="shared" si="17"/>
        <v>0</v>
      </c>
      <c r="I140" s="212"/>
      <c r="J140" s="409">
        <f t="shared" si="18"/>
        <v>0</v>
      </c>
      <c r="K140" s="404">
        <f t="shared" si="12"/>
        <v>0</v>
      </c>
      <c r="L140" s="98">
        <f t="shared" si="12"/>
        <v>0</v>
      </c>
      <c r="M140" s="647"/>
      <c r="N140" s="99"/>
    </row>
    <row r="141" spans="1:14" ht="18.75" customHeight="1">
      <c r="A141" s="48"/>
      <c r="B141" s="401"/>
      <c r="C141" s="196"/>
      <c r="D141" s="410"/>
      <c r="E141" s="208"/>
      <c r="F141" s="197"/>
      <c r="G141" s="211"/>
      <c r="H141" s="95">
        <f t="shared" si="17"/>
        <v>0</v>
      </c>
      <c r="I141" s="212"/>
      <c r="J141" s="409">
        <f t="shared" si="18"/>
        <v>0</v>
      </c>
      <c r="K141" s="404">
        <f t="shared" si="12"/>
        <v>0</v>
      </c>
      <c r="L141" s="98">
        <f t="shared" si="12"/>
        <v>0</v>
      </c>
      <c r="M141" s="647"/>
      <c r="N141" s="99"/>
    </row>
    <row r="142" spans="1:14" ht="18.75" customHeight="1">
      <c r="A142" s="48"/>
      <c r="B142" s="401"/>
      <c r="C142" s="196"/>
      <c r="D142" s="410"/>
      <c r="E142" s="208"/>
      <c r="F142" s="197"/>
      <c r="G142" s="211"/>
      <c r="H142" s="95">
        <f t="shared" si="17"/>
        <v>0</v>
      </c>
      <c r="I142" s="212"/>
      <c r="J142" s="409">
        <f t="shared" si="18"/>
        <v>0</v>
      </c>
      <c r="K142" s="404">
        <f t="shared" si="12"/>
        <v>0</v>
      </c>
      <c r="L142" s="98">
        <f t="shared" si="12"/>
        <v>0</v>
      </c>
      <c r="M142" s="647"/>
      <c r="N142" s="99"/>
    </row>
    <row r="143" spans="1:14" ht="18.75" customHeight="1">
      <c r="A143" s="48"/>
      <c r="B143" s="401"/>
      <c r="C143" s="196"/>
      <c r="D143" s="410"/>
      <c r="E143" s="208"/>
      <c r="F143" s="197"/>
      <c r="G143" s="211"/>
      <c r="H143" s="95">
        <f t="shared" si="17"/>
        <v>0</v>
      </c>
      <c r="I143" s="212"/>
      <c r="J143" s="409">
        <f t="shared" si="18"/>
        <v>0</v>
      </c>
      <c r="K143" s="404">
        <f t="shared" si="12"/>
        <v>0</v>
      </c>
      <c r="L143" s="98">
        <f t="shared" si="12"/>
        <v>0</v>
      </c>
      <c r="M143" s="647"/>
      <c r="N143" s="99"/>
    </row>
    <row r="144" spans="1:14" ht="18.75" customHeight="1">
      <c r="A144" s="48"/>
      <c r="B144" s="401"/>
      <c r="C144" s="196"/>
      <c r="D144" s="410"/>
      <c r="E144" s="208"/>
      <c r="F144" s="197"/>
      <c r="G144" s="211"/>
      <c r="H144" s="95">
        <f t="shared" si="17"/>
        <v>0</v>
      </c>
      <c r="I144" s="212"/>
      <c r="J144" s="409">
        <f t="shared" si="18"/>
        <v>0</v>
      </c>
      <c r="K144" s="404">
        <f t="shared" si="12"/>
        <v>0</v>
      </c>
      <c r="L144" s="98">
        <f t="shared" si="12"/>
        <v>0</v>
      </c>
      <c r="M144" s="647"/>
      <c r="N144" s="99"/>
    </row>
    <row r="145" spans="1:14" ht="18.75" customHeight="1">
      <c r="A145" s="48"/>
      <c r="B145" s="401"/>
      <c r="C145" s="196"/>
      <c r="D145" s="410"/>
      <c r="E145" s="208"/>
      <c r="F145" s="197"/>
      <c r="G145" s="211"/>
      <c r="H145" s="95">
        <f t="shared" si="17"/>
        <v>0</v>
      </c>
      <c r="I145" s="212"/>
      <c r="J145" s="409">
        <f t="shared" si="18"/>
        <v>0</v>
      </c>
      <c r="K145" s="404">
        <f t="shared" si="12"/>
        <v>0</v>
      </c>
      <c r="L145" s="98">
        <f t="shared" si="12"/>
        <v>0</v>
      </c>
      <c r="M145" s="647"/>
      <c r="N145" s="99"/>
    </row>
    <row r="146" spans="1:14" ht="18.75" customHeight="1">
      <c r="A146" s="48"/>
      <c r="B146" s="401"/>
      <c r="C146" s="196"/>
      <c r="D146" s="410"/>
      <c r="E146" s="208"/>
      <c r="F146" s="197"/>
      <c r="G146" s="211"/>
      <c r="H146" s="95">
        <f t="shared" si="17"/>
        <v>0</v>
      </c>
      <c r="I146" s="212"/>
      <c r="J146" s="409">
        <f t="shared" si="18"/>
        <v>0</v>
      </c>
      <c r="K146" s="404">
        <f t="shared" si="12"/>
        <v>0</v>
      </c>
      <c r="L146" s="98">
        <f t="shared" si="12"/>
        <v>0</v>
      </c>
      <c r="M146" s="647"/>
      <c r="N146" s="99"/>
    </row>
    <row r="147" spans="1:14" ht="18.75" customHeight="1">
      <c r="A147" s="48"/>
      <c r="B147" s="401"/>
      <c r="C147" s="196"/>
      <c r="D147" s="410"/>
      <c r="E147" s="208"/>
      <c r="F147" s="197"/>
      <c r="G147" s="211"/>
      <c r="H147" s="95">
        <f>F147*G147</f>
        <v>0</v>
      </c>
      <c r="I147" s="212"/>
      <c r="J147" s="409">
        <f>F147*I147</f>
        <v>0</v>
      </c>
      <c r="K147" s="404">
        <f t="shared" si="12"/>
        <v>0</v>
      </c>
      <c r="L147" s="98">
        <f>H147-J147</f>
        <v>0</v>
      </c>
      <c r="M147" s="647"/>
      <c r="N147" s="99"/>
    </row>
    <row r="148" spans="1:14" ht="18.75" customHeight="1">
      <c r="A148" s="48"/>
      <c r="B148" s="401"/>
      <c r="C148" s="196"/>
      <c r="D148" s="410"/>
      <c r="E148" s="208"/>
      <c r="F148" s="197"/>
      <c r="G148" s="211"/>
      <c r="H148" s="95">
        <f t="shared" ref="H148:H155" si="19">F148*G148</f>
        <v>0</v>
      </c>
      <c r="I148" s="212"/>
      <c r="J148" s="409">
        <f t="shared" ref="J148:J155" si="20">F148*I148</f>
        <v>0</v>
      </c>
      <c r="K148" s="404">
        <f t="shared" si="12"/>
        <v>0</v>
      </c>
      <c r="L148" s="98">
        <f t="shared" si="12"/>
        <v>0</v>
      </c>
      <c r="M148" s="647"/>
      <c r="N148" s="99"/>
    </row>
    <row r="149" spans="1:14" ht="18.75" customHeight="1">
      <c r="A149" s="48"/>
      <c r="B149" s="401"/>
      <c r="C149" s="196"/>
      <c r="D149" s="410"/>
      <c r="E149" s="208"/>
      <c r="F149" s="197"/>
      <c r="G149" s="211"/>
      <c r="H149" s="95">
        <f t="shared" si="19"/>
        <v>0</v>
      </c>
      <c r="I149" s="212"/>
      <c r="J149" s="409">
        <f t="shared" si="20"/>
        <v>0</v>
      </c>
      <c r="K149" s="404">
        <f t="shared" si="12"/>
        <v>0</v>
      </c>
      <c r="L149" s="98">
        <f t="shared" si="12"/>
        <v>0</v>
      </c>
      <c r="M149" s="647"/>
      <c r="N149" s="99"/>
    </row>
    <row r="150" spans="1:14" ht="18.75" customHeight="1">
      <c r="A150" s="48"/>
      <c r="B150" s="401"/>
      <c r="C150" s="196"/>
      <c r="D150" s="410"/>
      <c r="E150" s="208"/>
      <c r="F150" s="197"/>
      <c r="G150" s="211"/>
      <c r="H150" s="95">
        <f t="shared" si="19"/>
        <v>0</v>
      </c>
      <c r="I150" s="212"/>
      <c r="J150" s="409">
        <f t="shared" si="20"/>
        <v>0</v>
      </c>
      <c r="K150" s="404">
        <f t="shared" si="12"/>
        <v>0</v>
      </c>
      <c r="L150" s="98">
        <f t="shared" si="12"/>
        <v>0</v>
      </c>
      <c r="M150" s="647"/>
      <c r="N150" s="99"/>
    </row>
    <row r="151" spans="1:14" ht="18.75" customHeight="1">
      <c r="A151" s="48"/>
      <c r="B151" s="401"/>
      <c r="C151" s="196"/>
      <c r="D151" s="410"/>
      <c r="E151" s="208"/>
      <c r="F151" s="197"/>
      <c r="G151" s="211"/>
      <c r="H151" s="95">
        <f t="shared" si="19"/>
        <v>0</v>
      </c>
      <c r="I151" s="212"/>
      <c r="J151" s="409">
        <f t="shared" si="20"/>
        <v>0</v>
      </c>
      <c r="K151" s="404">
        <f t="shared" si="12"/>
        <v>0</v>
      </c>
      <c r="L151" s="98">
        <f t="shared" si="12"/>
        <v>0</v>
      </c>
      <c r="M151" s="647"/>
      <c r="N151" s="99"/>
    </row>
    <row r="152" spans="1:14" ht="18.75" customHeight="1">
      <c r="A152" s="48"/>
      <c r="B152" s="401"/>
      <c r="C152" s="196"/>
      <c r="D152" s="410"/>
      <c r="E152" s="208"/>
      <c r="F152" s="197"/>
      <c r="G152" s="211"/>
      <c r="H152" s="95">
        <f t="shared" si="19"/>
        <v>0</v>
      </c>
      <c r="I152" s="212"/>
      <c r="J152" s="409">
        <f t="shared" si="20"/>
        <v>0</v>
      </c>
      <c r="K152" s="404">
        <f t="shared" si="12"/>
        <v>0</v>
      </c>
      <c r="L152" s="98">
        <f t="shared" si="12"/>
        <v>0</v>
      </c>
      <c r="M152" s="647"/>
      <c r="N152" s="99"/>
    </row>
    <row r="153" spans="1:14" ht="18.75" customHeight="1">
      <c r="A153" s="48"/>
      <c r="B153" s="401"/>
      <c r="C153" s="196"/>
      <c r="D153" s="410"/>
      <c r="E153" s="208"/>
      <c r="F153" s="197"/>
      <c r="G153" s="211"/>
      <c r="H153" s="95">
        <f t="shared" si="19"/>
        <v>0</v>
      </c>
      <c r="I153" s="212"/>
      <c r="J153" s="409">
        <f t="shared" si="20"/>
        <v>0</v>
      </c>
      <c r="K153" s="404">
        <f t="shared" si="12"/>
        <v>0</v>
      </c>
      <c r="L153" s="98">
        <f t="shared" si="12"/>
        <v>0</v>
      </c>
      <c r="M153" s="647"/>
      <c r="N153" s="99"/>
    </row>
    <row r="154" spans="1:14" ht="18.75" customHeight="1">
      <c r="A154" s="48"/>
      <c r="B154" s="401"/>
      <c r="C154" s="196"/>
      <c r="D154" s="410"/>
      <c r="E154" s="208"/>
      <c r="F154" s="197"/>
      <c r="G154" s="211"/>
      <c r="H154" s="95">
        <f t="shared" si="19"/>
        <v>0</v>
      </c>
      <c r="I154" s="212"/>
      <c r="J154" s="409">
        <f t="shared" si="20"/>
        <v>0</v>
      </c>
      <c r="K154" s="404">
        <f t="shared" si="12"/>
        <v>0</v>
      </c>
      <c r="L154" s="98">
        <f t="shared" si="12"/>
        <v>0</v>
      </c>
      <c r="M154" s="647"/>
      <c r="N154" s="99"/>
    </row>
    <row r="155" spans="1:14" ht="18.75" customHeight="1">
      <c r="A155" s="48"/>
      <c r="B155" s="401"/>
      <c r="C155" s="196"/>
      <c r="D155" s="410"/>
      <c r="E155" s="208"/>
      <c r="F155" s="197"/>
      <c r="G155" s="211"/>
      <c r="H155" s="95">
        <f t="shared" si="19"/>
        <v>0</v>
      </c>
      <c r="I155" s="212"/>
      <c r="J155" s="409">
        <f t="shared" si="20"/>
        <v>0</v>
      </c>
      <c r="K155" s="404">
        <f t="shared" si="12"/>
        <v>0</v>
      </c>
      <c r="L155" s="98">
        <f t="shared" si="12"/>
        <v>0</v>
      </c>
      <c r="M155" s="647"/>
      <c r="N155" s="99"/>
    </row>
    <row r="156" spans="1:14" ht="18.75" customHeight="1">
      <c r="A156" s="48"/>
      <c r="B156" s="399"/>
      <c r="C156" s="405" t="s">
        <v>736</v>
      </c>
      <c r="D156" s="101" t="s">
        <v>737</v>
      </c>
      <c r="E156" s="93"/>
      <c r="F156" s="94"/>
      <c r="G156" s="95"/>
      <c r="H156" s="102">
        <f>SUMIFS(H115:H155,B115:B155,"設備")</f>
        <v>0</v>
      </c>
      <c r="I156" s="96"/>
      <c r="J156" s="103">
        <f>SUMIFS(J115:J155,B115:B155,"設備")</f>
        <v>0</v>
      </c>
      <c r="K156" s="404">
        <f t="shared" si="12"/>
        <v>0</v>
      </c>
      <c r="L156" s="105">
        <f>H156-J156</f>
        <v>0</v>
      </c>
      <c r="M156" s="648"/>
      <c r="N156" s="99"/>
    </row>
    <row r="157" spans="1:14" ht="18.75" customHeight="1">
      <c r="A157" s="48"/>
      <c r="B157" s="399"/>
      <c r="C157" s="405" t="s">
        <v>738</v>
      </c>
      <c r="D157" s="101" t="s">
        <v>737</v>
      </c>
      <c r="E157" s="93"/>
      <c r="F157" s="94"/>
      <c r="G157" s="95"/>
      <c r="H157" s="102">
        <f>SUMIFS(H115:H155,B115:B155,"工事")</f>
        <v>0</v>
      </c>
      <c r="I157" s="96"/>
      <c r="J157" s="103">
        <f>SUMIFS(J115:J155,B115:B155,"工事")</f>
        <v>0</v>
      </c>
      <c r="K157" s="404">
        <f t="shared" si="12"/>
        <v>0</v>
      </c>
      <c r="L157" s="105">
        <f>H157-J157</f>
        <v>0</v>
      </c>
      <c r="M157" s="648"/>
      <c r="N157" s="99"/>
    </row>
    <row r="158" spans="1:14" ht="18.75" customHeight="1" thickBot="1">
      <c r="A158" s="48"/>
      <c r="B158" s="411"/>
      <c r="C158" s="412" t="s">
        <v>731</v>
      </c>
      <c r="D158" s="413" t="s">
        <v>732</v>
      </c>
      <c r="E158" s="414"/>
      <c r="F158" s="415"/>
      <c r="G158" s="416"/>
      <c r="H158" s="417">
        <f>H156+H157</f>
        <v>0</v>
      </c>
      <c r="I158" s="418"/>
      <c r="J158" s="419">
        <f>J156+J157</f>
        <v>0</v>
      </c>
      <c r="K158" s="420">
        <f t="shared" si="12"/>
        <v>0</v>
      </c>
      <c r="L158" s="421">
        <f>H158-J158</f>
        <v>0</v>
      </c>
      <c r="M158" s="659"/>
      <c r="N158" s="99"/>
    </row>
    <row r="159" spans="1:14" ht="18.75" customHeight="1">
      <c r="A159" s="48"/>
      <c r="B159" s="470"/>
      <c r="C159" s="476" t="s">
        <v>50</v>
      </c>
      <c r="D159" s="472" t="s">
        <v>735</v>
      </c>
      <c r="E159" s="473"/>
      <c r="F159" s="474"/>
      <c r="G159" s="394"/>
      <c r="H159" s="394"/>
      <c r="I159" s="395"/>
      <c r="J159" s="395"/>
      <c r="K159" s="469"/>
      <c r="L159" s="397"/>
      <c r="M159" s="660"/>
      <c r="N159" s="99"/>
    </row>
    <row r="160" spans="1:14" ht="18.75" customHeight="1">
      <c r="A160" s="48"/>
      <c r="B160" s="401"/>
      <c r="C160" s="196"/>
      <c r="D160" s="410"/>
      <c r="E160" s="208"/>
      <c r="F160" s="197"/>
      <c r="G160" s="211"/>
      <c r="H160" s="95">
        <f t="shared" ref="H160:H189" si="21">F160*G160</f>
        <v>0</v>
      </c>
      <c r="I160" s="212"/>
      <c r="J160" s="96">
        <f t="shared" ref="J160:J189" si="22">F160*I160</f>
        <v>0</v>
      </c>
      <c r="K160" s="404">
        <f>G160-I160</f>
        <v>0</v>
      </c>
      <c r="L160" s="98">
        <f>H160-J160</f>
        <v>0</v>
      </c>
      <c r="M160" s="647"/>
      <c r="N160" s="99"/>
    </row>
    <row r="161" spans="1:14" ht="18.75" customHeight="1">
      <c r="A161" s="48"/>
      <c r="B161" s="401"/>
      <c r="C161" s="196"/>
      <c r="D161" s="410"/>
      <c r="E161" s="208"/>
      <c r="F161" s="197"/>
      <c r="G161" s="211"/>
      <c r="H161" s="95">
        <f t="shared" si="21"/>
        <v>0</v>
      </c>
      <c r="I161" s="212"/>
      <c r="J161" s="96">
        <f t="shared" si="22"/>
        <v>0</v>
      </c>
      <c r="K161" s="404">
        <f t="shared" ref="K161:L192" si="23">G161-I161</f>
        <v>0</v>
      </c>
      <c r="L161" s="98">
        <f t="shared" si="23"/>
        <v>0</v>
      </c>
      <c r="M161" s="647"/>
      <c r="N161" s="99"/>
    </row>
    <row r="162" spans="1:14" ht="18.75" customHeight="1">
      <c r="A162" s="48"/>
      <c r="B162" s="401"/>
      <c r="C162" s="196"/>
      <c r="D162" s="410"/>
      <c r="E162" s="208"/>
      <c r="F162" s="197"/>
      <c r="G162" s="211"/>
      <c r="H162" s="95">
        <f t="shared" si="21"/>
        <v>0</v>
      </c>
      <c r="I162" s="212"/>
      <c r="J162" s="96">
        <f t="shared" si="22"/>
        <v>0</v>
      </c>
      <c r="K162" s="404">
        <f t="shared" si="23"/>
        <v>0</v>
      </c>
      <c r="L162" s="98">
        <f t="shared" si="23"/>
        <v>0</v>
      </c>
      <c r="M162" s="647"/>
      <c r="N162" s="99"/>
    </row>
    <row r="163" spans="1:14" ht="18.75" customHeight="1">
      <c r="A163" s="48"/>
      <c r="B163" s="401"/>
      <c r="C163" s="196"/>
      <c r="D163" s="410"/>
      <c r="E163" s="208"/>
      <c r="F163" s="197"/>
      <c r="G163" s="211"/>
      <c r="H163" s="95">
        <f t="shared" si="21"/>
        <v>0</v>
      </c>
      <c r="I163" s="212"/>
      <c r="J163" s="96">
        <f t="shared" si="22"/>
        <v>0</v>
      </c>
      <c r="K163" s="404">
        <f t="shared" si="23"/>
        <v>0</v>
      </c>
      <c r="L163" s="98">
        <f t="shared" si="23"/>
        <v>0</v>
      </c>
      <c r="M163" s="647"/>
      <c r="N163" s="99"/>
    </row>
    <row r="164" spans="1:14" ht="18.75" customHeight="1">
      <c r="A164" s="48"/>
      <c r="B164" s="401"/>
      <c r="C164" s="196"/>
      <c r="D164" s="410"/>
      <c r="E164" s="208"/>
      <c r="F164" s="197"/>
      <c r="G164" s="211"/>
      <c r="H164" s="95">
        <f t="shared" si="21"/>
        <v>0</v>
      </c>
      <c r="I164" s="212"/>
      <c r="J164" s="96">
        <f t="shared" si="22"/>
        <v>0</v>
      </c>
      <c r="K164" s="404">
        <f t="shared" si="23"/>
        <v>0</v>
      </c>
      <c r="L164" s="98">
        <f t="shared" si="23"/>
        <v>0</v>
      </c>
      <c r="M164" s="647"/>
      <c r="N164" s="99"/>
    </row>
    <row r="165" spans="1:14" ht="18.75" customHeight="1">
      <c r="A165" s="48"/>
      <c r="B165" s="401"/>
      <c r="C165" s="196"/>
      <c r="D165" s="410"/>
      <c r="E165" s="208"/>
      <c r="F165" s="197"/>
      <c r="G165" s="211"/>
      <c r="H165" s="95">
        <f t="shared" si="21"/>
        <v>0</v>
      </c>
      <c r="I165" s="212"/>
      <c r="J165" s="96">
        <f t="shared" si="22"/>
        <v>0</v>
      </c>
      <c r="K165" s="404">
        <f t="shared" si="23"/>
        <v>0</v>
      </c>
      <c r="L165" s="98">
        <f t="shared" si="23"/>
        <v>0</v>
      </c>
      <c r="M165" s="647"/>
      <c r="N165" s="99"/>
    </row>
    <row r="166" spans="1:14" ht="18.75" customHeight="1">
      <c r="A166" s="48"/>
      <c r="B166" s="401"/>
      <c r="C166" s="196"/>
      <c r="D166" s="410"/>
      <c r="E166" s="208"/>
      <c r="F166" s="197"/>
      <c r="G166" s="211"/>
      <c r="H166" s="95">
        <f t="shared" si="21"/>
        <v>0</v>
      </c>
      <c r="I166" s="212"/>
      <c r="J166" s="96">
        <f t="shared" si="22"/>
        <v>0</v>
      </c>
      <c r="K166" s="404">
        <f t="shared" si="23"/>
        <v>0</v>
      </c>
      <c r="L166" s="98">
        <f t="shared" si="23"/>
        <v>0</v>
      </c>
      <c r="M166" s="647"/>
      <c r="N166" s="99"/>
    </row>
    <row r="167" spans="1:14" ht="18.75" customHeight="1">
      <c r="A167" s="48"/>
      <c r="B167" s="401"/>
      <c r="C167" s="196"/>
      <c r="D167" s="410"/>
      <c r="E167" s="208"/>
      <c r="F167" s="197"/>
      <c r="G167" s="211"/>
      <c r="H167" s="95">
        <f t="shared" si="21"/>
        <v>0</v>
      </c>
      <c r="I167" s="212"/>
      <c r="J167" s="96">
        <f t="shared" si="22"/>
        <v>0</v>
      </c>
      <c r="K167" s="404">
        <f t="shared" si="23"/>
        <v>0</v>
      </c>
      <c r="L167" s="98">
        <f t="shared" si="23"/>
        <v>0</v>
      </c>
      <c r="M167" s="647"/>
      <c r="N167" s="99"/>
    </row>
    <row r="168" spans="1:14" ht="18.75" customHeight="1">
      <c r="A168" s="48"/>
      <c r="B168" s="401"/>
      <c r="C168" s="196"/>
      <c r="D168" s="410"/>
      <c r="E168" s="208"/>
      <c r="F168" s="197"/>
      <c r="G168" s="211"/>
      <c r="H168" s="95">
        <f t="shared" si="21"/>
        <v>0</v>
      </c>
      <c r="I168" s="212"/>
      <c r="J168" s="96">
        <f t="shared" si="22"/>
        <v>0</v>
      </c>
      <c r="K168" s="404">
        <f t="shared" si="23"/>
        <v>0</v>
      </c>
      <c r="L168" s="98">
        <f t="shared" si="23"/>
        <v>0</v>
      </c>
      <c r="M168" s="647"/>
      <c r="N168" s="99"/>
    </row>
    <row r="169" spans="1:14" ht="18.75" customHeight="1">
      <c r="A169" s="48"/>
      <c r="B169" s="401"/>
      <c r="C169" s="196"/>
      <c r="D169" s="410"/>
      <c r="E169" s="208"/>
      <c r="F169" s="197"/>
      <c r="G169" s="211"/>
      <c r="H169" s="95">
        <f t="shared" si="21"/>
        <v>0</v>
      </c>
      <c r="I169" s="212"/>
      <c r="J169" s="96">
        <f t="shared" si="22"/>
        <v>0</v>
      </c>
      <c r="K169" s="404">
        <f t="shared" si="23"/>
        <v>0</v>
      </c>
      <c r="L169" s="98">
        <f t="shared" si="23"/>
        <v>0</v>
      </c>
      <c r="M169" s="647"/>
      <c r="N169" s="99"/>
    </row>
    <row r="170" spans="1:14" ht="18.75" customHeight="1">
      <c r="A170" s="48"/>
      <c r="B170" s="401"/>
      <c r="C170" s="196"/>
      <c r="D170" s="410"/>
      <c r="E170" s="208"/>
      <c r="F170" s="197"/>
      <c r="G170" s="211"/>
      <c r="H170" s="95">
        <f t="shared" si="21"/>
        <v>0</v>
      </c>
      <c r="I170" s="212"/>
      <c r="J170" s="96">
        <f t="shared" si="22"/>
        <v>0</v>
      </c>
      <c r="K170" s="404">
        <f t="shared" si="23"/>
        <v>0</v>
      </c>
      <c r="L170" s="98">
        <f t="shared" si="23"/>
        <v>0</v>
      </c>
      <c r="M170" s="647"/>
      <c r="N170" s="99"/>
    </row>
    <row r="171" spans="1:14" ht="18.75" customHeight="1">
      <c r="A171" s="48"/>
      <c r="B171" s="401"/>
      <c r="C171" s="196"/>
      <c r="D171" s="410"/>
      <c r="E171" s="208"/>
      <c r="F171" s="197"/>
      <c r="G171" s="211"/>
      <c r="H171" s="95">
        <f t="shared" si="21"/>
        <v>0</v>
      </c>
      <c r="I171" s="212"/>
      <c r="J171" s="96">
        <f t="shared" si="22"/>
        <v>0</v>
      </c>
      <c r="K171" s="404">
        <f t="shared" si="23"/>
        <v>0</v>
      </c>
      <c r="L171" s="98">
        <f t="shared" si="23"/>
        <v>0</v>
      </c>
      <c r="M171" s="647"/>
      <c r="N171" s="99"/>
    </row>
    <row r="172" spans="1:14" ht="18.75" customHeight="1">
      <c r="A172" s="48"/>
      <c r="B172" s="401"/>
      <c r="C172" s="196"/>
      <c r="D172" s="410"/>
      <c r="E172" s="208"/>
      <c r="F172" s="197"/>
      <c r="G172" s="211"/>
      <c r="H172" s="95">
        <f t="shared" si="21"/>
        <v>0</v>
      </c>
      <c r="I172" s="212"/>
      <c r="J172" s="96">
        <f t="shared" si="22"/>
        <v>0</v>
      </c>
      <c r="K172" s="404">
        <f t="shared" si="23"/>
        <v>0</v>
      </c>
      <c r="L172" s="98">
        <f t="shared" si="23"/>
        <v>0</v>
      </c>
      <c r="M172" s="647"/>
      <c r="N172" s="99"/>
    </row>
    <row r="173" spans="1:14" ht="18.75" customHeight="1">
      <c r="A173" s="48"/>
      <c r="B173" s="401"/>
      <c r="C173" s="196"/>
      <c r="D173" s="410"/>
      <c r="E173" s="208"/>
      <c r="F173" s="197"/>
      <c r="G173" s="211"/>
      <c r="H173" s="95">
        <f t="shared" si="21"/>
        <v>0</v>
      </c>
      <c r="I173" s="212"/>
      <c r="J173" s="96">
        <f t="shared" si="22"/>
        <v>0</v>
      </c>
      <c r="K173" s="404">
        <f t="shared" si="23"/>
        <v>0</v>
      </c>
      <c r="L173" s="98">
        <f t="shared" si="23"/>
        <v>0</v>
      </c>
      <c r="M173" s="647"/>
      <c r="N173" s="99"/>
    </row>
    <row r="174" spans="1:14" ht="18.75" customHeight="1">
      <c r="A174" s="48"/>
      <c r="B174" s="401"/>
      <c r="C174" s="196"/>
      <c r="D174" s="410"/>
      <c r="E174" s="208"/>
      <c r="F174" s="197"/>
      <c r="G174" s="211"/>
      <c r="H174" s="95">
        <f t="shared" si="21"/>
        <v>0</v>
      </c>
      <c r="I174" s="212"/>
      <c r="J174" s="96">
        <f t="shared" si="22"/>
        <v>0</v>
      </c>
      <c r="K174" s="404">
        <f t="shared" si="23"/>
        <v>0</v>
      </c>
      <c r="L174" s="98">
        <f t="shared" si="23"/>
        <v>0</v>
      </c>
      <c r="M174" s="647"/>
      <c r="N174" s="99"/>
    </row>
    <row r="175" spans="1:14" ht="18.75" customHeight="1">
      <c r="A175" s="48"/>
      <c r="B175" s="401"/>
      <c r="C175" s="196"/>
      <c r="D175" s="410"/>
      <c r="E175" s="208"/>
      <c r="F175" s="197"/>
      <c r="G175" s="211"/>
      <c r="H175" s="95">
        <f t="shared" si="21"/>
        <v>0</v>
      </c>
      <c r="I175" s="212"/>
      <c r="J175" s="96">
        <f t="shared" si="22"/>
        <v>0</v>
      </c>
      <c r="K175" s="404">
        <f t="shared" si="23"/>
        <v>0</v>
      </c>
      <c r="L175" s="98">
        <f t="shared" si="23"/>
        <v>0</v>
      </c>
      <c r="M175" s="647"/>
      <c r="N175" s="99"/>
    </row>
    <row r="176" spans="1:14" ht="18.75" customHeight="1">
      <c r="A176" s="48"/>
      <c r="B176" s="401"/>
      <c r="C176" s="196"/>
      <c r="D176" s="410"/>
      <c r="E176" s="208"/>
      <c r="F176" s="197"/>
      <c r="G176" s="211"/>
      <c r="H176" s="95">
        <f t="shared" si="21"/>
        <v>0</v>
      </c>
      <c r="I176" s="212"/>
      <c r="J176" s="96">
        <f t="shared" si="22"/>
        <v>0</v>
      </c>
      <c r="K176" s="404">
        <f t="shared" si="23"/>
        <v>0</v>
      </c>
      <c r="L176" s="98">
        <f t="shared" si="23"/>
        <v>0</v>
      </c>
      <c r="M176" s="647"/>
      <c r="N176" s="99"/>
    </row>
    <row r="177" spans="1:27" ht="18.75" customHeight="1">
      <c r="A177" s="48"/>
      <c r="B177" s="401"/>
      <c r="C177" s="196"/>
      <c r="D177" s="410"/>
      <c r="E177" s="208"/>
      <c r="F177" s="197"/>
      <c r="G177" s="211"/>
      <c r="H177" s="95">
        <f t="shared" si="21"/>
        <v>0</v>
      </c>
      <c r="I177" s="212"/>
      <c r="J177" s="96">
        <f t="shared" si="22"/>
        <v>0</v>
      </c>
      <c r="K177" s="404">
        <f t="shared" si="23"/>
        <v>0</v>
      </c>
      <c r="L177" s="98">
        <f t="shared" si="23"/>
        <v>0</v>
      </c>
      <c r="M177" s="647"/>
      <c r="N177" s="99"/>
    </row>
    <row r="178" spans="1:27" ht="18.75" customHeight="1">
      <c r="A178" s="48"/>
      <c r="B178" s="401"/>
      <c r="C178" s="196"/>
      <c r="D178" s="410"/>
      <c r="E178" s="208"/>
      <c r="F178" s="197"/>
      <c r="G178" s="211"/>
      <c r="H178" s="95">
        <f t="shared" si="21"/>
        <v>0</v>
      </c>
      <c r="I178" s="212"/>
      <c r="J178" s="96">
        <f t="shared" si="22"/>
        <v>0</v>
      </c>
      <c r="K178" s="404">
        <f t="shared" si="23"/>
        <v>0</v>
      </c>
      <c r="L178" s="98">
        <f t="shared" si="23"/>
        <v>0</v>
      </c>
      <c r="M178" s="647"/>
      <c r="N178" s="99"/>
    </row>
    <row r="179" spans="1:27" ht="18.75" customHeight="1">
      <c r="A179" s="48"/>
      <c r="B179" s="401"/>
      <c r="C179" s="196"/>
      <c r="D179" s="410"/>
      <c r="E179" s="208"/>
      <c r="F179" s="197"/>
      <c r="G179" s="211"/>
      <c r="H179" s="95">
        <f t="shared" si="21"/>
        <v>0</v>
      </c>
      <c r="I179" s="212"/>
      <c r="J179" s="96">
        <f t="shared" si="22"/>
        <v>0</v>
      </c>
      <c r="K179" s="404">
        <f t="shared" si="23"/>
        <v>0</v>
      </c>
      <c r="L179" s="98">
        <f t="shared" si="23"/>
        <v>0</v>
      </c>
      <c r="M179" s="647"/>
      <c r="N179" s="99"/>
    </row>
    <row r="180" spans="1:27" ht="18.75" customHeight="1">
      <c r="A180" s="48"/>
      <c r="B180" s="401"/>
      <c r="C180" s="196"/>
      <c r="D180" s="410"/>
      <c r="E180" s="208"/>
      <c r="F180" s="197"/>
      <c r="G180" s="211"/>
      <c r="H180" s="95">
        <f t="shared" si="21"/>
        <v>0</v>
      </c>
      <c r="I180" s="212"/>
      <c r="J180" s="96">
        <f t="shared" si="22"/>
        <v>0</v>
      </c>
      <c r="K180" s="404">
        <f t="shared" si="23"/>
        <v>0</v>
      </c>
      <c r="L180" s="98">
        <f t="shared" si="23"/>
        <v>0</v>
      </c>
      <c r="M180" s="647"/>
      <c r="N180" s="99"/>
    </row>
    <row r="181" spans="1:27" ht="18.75" customHeight="1">
      <c r="A181" s="48"/>
      <c r="B181" s="401"/>
      <c r="C181" s="196"/>
      <c r="D181" s="410"/>
      <c r="E181" s="208"/>
      <c r="F181" s="197"/>
      <c r="G181" s="211"/>
      <c r="H181" s="95">
        <f t="shared" si="21"/>
        <v>0</v>
      </c>
      <c r="I181" s="212"/>
      <c r="J181" s="96">
        <f t="shared" si="22"/>
        <v>0</v>
      </c>
      <c r="K181" s="404">
        <f t="shared" si="23"/>
        <v>0</v>
      </c>
      <c r="L181" s="98">
        <f t="shared" si="23"/>
        <v>0</v>
      </c>
      <c r="M181" s="647"/>
      <c r="N181" s="99"/>
    </row>
    <row r="182" spans="1:27" ht="18.75" customHeight="1">
      <c r="A182" s="48"/>
      <c r="B182" s="401"/>
      <c r="C182" s="196"/>
      <c r="D182" s="410"/>
      <c r="E182" s="208"/>
      <c r="F182" s="197"/>
      <c r="G182" s="211"/>
      <c r="H182" s="95">
        <f t="shared" si="21"/>
        <v>0</v>
      </c>
      <c r="I182" s="212"/>
      <c r="J182" s="96">
        <f t="shared" si="22"/>
        <v>0</v>
      </c>
      <c r="K182" s="404">
        <f t="shared" si="23"/>
        <v>0</v>
      </c>
      <c r="L182" s="98">
        <f t="shared" si="23"/>
        <v>0</v>
      </c>
      <c r="M182" s="647"/>
      <c r="N182" s="99"/>
    </row>
    <row r="183" spans="1:27" ht="18.75" customHeight="1">
      <c r="A183" s="48"/>
      <c r="B183" s="401"/>
      <c r="C183" s="196"/>
      <c r="D183" s="410"/>
      <c r="E183" s="208"/>
      <c r="F183" s="197"/>
      <c r="G183" s="211"/>
      <c r="H183" s="95">
        <f t="shared" si="21"/>
        <v>0</v>
      </c>
      <c r="I183" s="212"/>
      <c r="J183" s="96">
        <f t="shared" si="22"/>
        <v>0</v>
      </c>
      <c r="K183" s="404">
        <f t="shared" si="23"/>
        <v>0</v>
      </c>
      <c r="L183" s="98">
        <f t="shared" si="23"/>
        <v>0</v>
      </c>
      <c r="M183" s="647"/>
      <c r="N183" s="99"/>
    </row>
    <row r="184" spans="1:27" ht="18.75" customHeight="1">
      <c r="A184" s="48"/>
      <c r="B184" s="401"/>
      <c r="C184" s="196"/>
      <c r="D184" s="410"/>
      <c r="E184" s="208"/>
      <c r="F184" s="197"/>
      <c r="G184" s="211"/>
      <c r="H184" s="95">
        <f t="shared" si="21"/>
        <v>0</v>
      </c>
      <c r="I184" s="212"/>
      <c r="J184" s="96">
        <f t="shared" si="22"/>
        <v>0</v>
      </c>
      <c r="K184" s="404">
        <f t="shared" si="23"/>
        <v>0</v>
      </c>
      <c r="L184" s="98">
        <f t="shared" si="23"/>
        <v>0</v>
      </c>
      <c r="M184" s="647"/>
      <c r="N184" s="106"/>
    </row>
    <row r="185" spans="1:27" ht="18.75" customHeight="1">
      <c r="A185" s="48"/>
      <c r="B185" s="401"/>
      <c r="C185" s="196"/>
      <c r="D185" s="410"/>
      <c r="E185" s="208"/>
      <c r="F185" s="197"/>
      <c r="G185" s="211"/>
      <c r="H185" s="95">
        <f t="shared" si="21"/>
        <v>0</v>
      </c>
      <c r="I185" s="212"/>
      <c r="J185" s="96">
        <f t="shared" si="22"/>
        <v>0</v>
      </c>
      <c r="K185" s="404">
        <f t="shared" si="23"/>
        <v>0</v>
      </c>
      <c r="L185" s="98">
        <f t="shared" si="23"/>
        <v>0</v>
      </c>
      <c r="M185" s="647"/>
      <c r="N185" s="59"/>
    </row>
    <row r="186" spans="1:27" ht="18.75" customHeight="1">
      <c r="A186" s="48"/>
      <c r="B186" s="401"/>
      <c r="C186" s="196"/>
      <c r="D186" s="410"/>
      <c r="E186" s="208"/>
      <c r="F186" s="197"/>
      <c r="G186" s="211"/>
      <c r="H186" s="95">
        <f t="shared" si="21"/>
        <v>0</v>
      </c>
      <c r="I186" s="212"/>
      <c r="J186" s="96">
        <f t="shared" si="22"/>
        <v>0</v>
      </c>
      <c r="K186" s="404">
        <f t="shared" si="23"/>
        <v>0</v>
      </c>
      <c r="L186" s="98">
        <f t="shared" si="23"/>
        <v>0</v>
      </c>
      <c r="M186" s="647"/>
      <c r="N186" s="106"/>
    </row>
    <row r="187" spans="1:27" s="47" customFormat="1" ht="18.75" customHeight="1">
      <c r="A187" s="48"/>
      <c r="B187" s="401"/>
      <c r="C187" s="196"/>
      <c r="D187" s="410"/>
      <c r="E187" s="208"/>
      <c r="F187" s="197"/>
      <c r="G187" s="211"/>
      <c r="H187" s="95">
        <f t="shared" si="21"/>
        <v>0</v>
      </c>
      <c r="I187" s="212"/>
      <c r="J187" s="96">
        <f t="shared" si="22"/>
        <v>0</v>
      </c>
      <c r="K187" s="404">
        <f t="shared" si="23"/>
        <v>0</v>
      </c>
      <c r="L187" s="98">
        <f t="shared" si="23"/>
        <v>0</v>
      </c>
      <c r="M187" s="647"/>
      <c r="O187" s="35"/>
      <c r="P187" s="35"/>
      <c r="Q187" s="35"/>
      <c r="R187" s="35"/>
      <c r="S187" s="35"/>
      <c r="T187" s="35"/>
      <c r="U187" s="35"/>
      <c r="V187" s="35"/>
      <c r="W187" s="35"/>
      <c r="X187" s="35"/>
      <c r="Y187" s="35"/>
      <c r="Z187" s="35"/>
      <c r="AA187" s="35"/>
    </row>
    <row r="188" spans="1:27" s="47" customFormat="1" ht="18.75" customHeight="1">
      <c r="A188" s="48"/>
      <c r="B188" s="401"/>
      <c r="C188" s="196"/>
      <c r="D188" s="410"/>
      <c r="E188" s="208"/>
      <c r="F188" s="197"/>
      <c r="G188" s="211"/>
      <c r="H188" s="95">
        <f t="shared" si="21"/>
        <v>0</v>
      </c>
      <c r="I188" s="212"/>
      <c r="J188" s="96">
        <f t="shared" si="22"/>
        <v>0</v>
      </c>
      <c r="K188" s="404">
        <f t="shared" si="23"/>
        <v>0</v>
      </c>
      <c r="L188" s="98">
        <f t="shared" si="23"/>
        <v>0</v>
      </c>
      <c r="M188" s="647"/>
      <c r="O188" s="35"/>
      <c r="P188" s="35"/>
      <c r="Q188" s="35"/>
      <c r="R188" s="35"/>
      <c r="S188" s="35"/>
      <c r="T188" s="35"/>
      <c r="U188" s="35"/>
      <c r="V188" s="35"/>
      <c r="W188" s="35"/>
      <c r="X188" s="35"/>
      <c r="Y188" s="35"/>
      <c r="Z188" s="35"/>
      <c r="AA188" s="35"/>
    </row>
    <row r="189" spans="1:27" s="47" customFormat="1" ht="18.75" customHeight="1">
      <c r="A189" s="48"/>
      <c r="B189" s="401"/>
      <c r="C189" s="196"/>
      <c r="D189" s="410"/>
      <c r="E189" s="208"/>
      <c r="F189" s="197"/>
      <c r="G189" s="211"/>
      <c r="H189" s="95">
        <f t="shared" si="21"/>
        <v>0</v>
      </c>
      <c r="I189" s="212"/>
      <c r="J189" s="96">
        <f t="shared" si="22"/>
        <v>0</v>
      </c>
      <c r="K189" s="404">
        <f t="shared" si="23"/>
        <v>0</v>
      </c>
      <c r="L189" s="98">
        <f t="shared" si="23"/>
        <v>0</v>
      </c>
      <c r="M189" s="647"/>
      <c r="O189" s="35"/>
      <c r="P189" s="35"/>
      <c r="Q189" s="35"/>
      <c r="R189" s="35"/>
      <c r="S189" s="35"/>
      <c r="T189" s="35"/>
      <c r="U189" s="35"/>
      <c r="V189" s="35"/>
      <c r="W189" s="35"/>
      <c r="X189" s="35"/>
      <c r="Y189" s="35"/>
      <c r="Z189" s="35"/>
      <c r="AA189" s="35"/>
    </row>
    <row r="190" spans="1:27" s="47" customFormat="1" ht="18.75" customHeight="1">
      <c r="A190" s="48"/>
      <c r="B190" s="399"/>
      <c r="C190" s="405" t="s">
        <v>736</v>
      </c>
      <c r="D190" s="101" t="s">
        <v>737</v>
      </c>
      <c r="E190" s="93"/>
      <c r="F190" s="94"/>
      <c r="G190" s="95"/>
      <c r="H190" s="102">
        <f>SUMIFS(H159:H189,B159:B189,"設備")</f>
        <v>0</v>
      </c>
      <c r="I190" s="96"/>
      <c r="J190" s="103">
        <f>SUMIFS(J159:J189,B159:B189,"設備")</f>
        <v>0</v>
      </c>
      <c r="K190" s="404">
        <f t="shared" si="23"/>
        <v>0</v>
      </c>
      <c r="L190" s="105">
        <f>H190-J190</f>
        <v>0</v>
      </c>
      <c r="M190" s="648"/>
      <c r="O190" s="35"/>
      <c r="P190" s="35"/>
      <c r="Q190" s="35"/>
      <c r="R190" s="35"/>
      <c r="S190" s="35"/>
      <c r="T190" s="35"/>
      <c r="U190" s="35"/>
      <c r="V190" s="35"/>
      <c r="W190" s="35"/>
      <c r="X190" s="35"/>
      <c r="Y190" s="35"/>
      <c r="Z190" s="35"/>
      <c r="AA190" s="35"/>
    </row>
    <row r="191" spans="1:27" s="47" customFormat="1" ht="18.75" customHeight="1">
      <c r="A191" s="48"/>
      <c r="B191" s="399"/>
      <c r="C191" s="405" t="s">
        <v>738</v>
      </c>
      <c r="D191" s="101" t="s">
        <v>737</v>
      </c>
      <c r="E191" s="93"/>
      <c r="F191" s="94"/>
      <c r="G191" s="95"/>
      <c r="H191" s="102">
        <f>SUMIFS(H159:H189,B159:B189,"工事")</f>
        <v>0</v>
      </c>
      <c r="I191" s="96"/>
      <c r="J191" s="103">
        <f>SUMIFS(J159:J189,B159:B189,"工事")</f>
        <v>0</v>
      </c>
      <c r="K191" s="404">
        <f t="shared" si="23"/>
        <v>0</v>
      </c>
      <c r="L191" s="105">
        <f>H191-J191</f>
        <v>0</v>
      </c>
      <c r="M191" s="648"/>
      <c r="O191" s="35"/>
      <c r="P191" s="35"/>
      <c r="Q191" s="35"/>
      <c r="R191" s="35"/>
      <c r="S191" s="35"/>
      <c r="T191" s="35"/>
      <c r="U191" s="35"/>
      <c r="V191" s="35"/>
      <c r="W191" s="35"/>
      <c r="X191" s="35"/>
      <c r="Y191" s="35"/>
      <c r="Z191" s="35"/>
      <c r="AA191" s="35"/>
    </row>
    <row r="192" spans="1:27" s="47" customFormat="1" ht="18.75" customHeight="1" thickBot="1">
      <c r="A192" s="48"/>
      <c r="B192" s="411"/>
      <c r="C192" s="412" t="s">
        <v>731</v>
      </c>
      <c r="D192" s="413" t="s">
        <v>732</v>
      </c>
      <c r="E192" s="414"/>
      <c r="F192" s="415"/>
      <c r="G192" s="416"/>
      <c r="H192" s="417">
        <f>H190+H191</f>
        <v>0</v>
      </c>
      <c r="I192" s="418"/>
      <c r="J192" s="419">
        <f>J190+J191</f>
        <v>0</v>
      </c>
      <c r="K192" s="420">
        <f t="shared" si="23"/>
        <v>0</v>
      </c>
      <c r="L192" s="421">
        <f>H192-J192</f>
        <v>0</v>
      </c>
      <c r="M192" s="659"/>
      <c r="O192" s="35"/>
      <c r="P192" s="35"/>
      <c r="Q192" s="35"/>
      <c r="R192" s="35"/>
      <c r="S192" s="35"/>
      <c r="T192" s="35"/>
      <c r="U192" s="35"/>
      <c r="V192" s="35"/>
      <c r="W192" s="35"/>
      <c r="X192" s="35"/>
      <c r="Y192" s="35"/>
      <c r="Z192" s="35"/>
      <c r="AA192" s="35"/>
    </row>
    <row r="193" spans="1:27" ht="18.75" customHeight="1">
      <c r="A193" s="48"/>
      <c r="B193" s="401"/>
      <c r="C193" s="196" t="s">
        <v>740</v>
      </c>
      <c r="D193" s="407" t="s">
        <v>735</v>
      </c>
      <c r="E193" s="208"/>
      <c r="F193" s="197"/>
      <c r="G193" s="95"/>
      <c r="H193" s="95"/>
      <c r="I193" s="96"/>
      <c r="J193" s="96"/>
      <c r="K193" s="404"/>
      <c r="L193" s="98"/>
      <c r="M193" s="647"/>
      <c r="N193" s="99"/>
    </row>
    <row r="194" spans="1:27" ht="18.75" customHeight="1">
      <c r="A194" s="48"/>
      <c r="B194" s="401"/>
      <c r="C194" s="196"/>
      <c r="D194" s="410"/>
      <c r="E194" s="208"/>
      <c r="F194" s="197"/>
      <c r="G194" s="211"/>
      <c r="H194" s="95">
        <f t="shared" ref="H194:H203" si="24">F194*G194</f>
        <v>0</v>
      </c>
      <c r="I194" s="212"/>
      <c r="J194" s="96">
        <f t="shared" ref="J194:J203" si="25">F194*I194</f>
        <v>0</v>
      </c>
      <c r="K194" s="404">
        <f t="shared" ref="K194:L206" si="26">G194-I194</f>
        <v>0</v>
      </c>
      <c r="L194" s="98">
        <f t="shared" si="26"/>
        <v>0</v>
      </c>
      <c r="M194" s="647"/>
      <c r="N194" s="99"/>
    </row>
    <row r="195" spans="1:27" ht="18.75" customHeight="1">
      <c r="A195" s="48"/>
      <c r="B195" s="401"/>
      <c r="C195" s="196"/>
      <c r="D195" s="410"/>
      <c r="E195" s="208"/>
      <c r="F195" s="197"/>
      <c r="G195" s="211"/>
      <c r="H195" s="95">
        <f t="shared" si="24"/>
        <v>0</v>
      </c>
      <c r="I195" s="212"/>
      <c r="J195" s="96">
        <f t="shared" si="25"/>
        <v>0</v>
      </c>
      <c r="K195" s="404">
        <f t="shared" si="26"/>
        <v>0</v>
      </c>
      <c r="L195" s="98">
        <f t="shared" si="26"/>
        <v>0</v>
      </c>
      <c r="M195" s="647"/>
      <c r="N195" s="99"/>
    </row>
    <row r="196" spans="1:27" ht="18.75" customHeight="1">
      <c r="A196" s="48"/>
      <c r="B196" s="401"/>
      <c r="C196" s="196"/>
      <c r="D196" s="410"/>
      <c r="E196" s="208"/>
      <c r="F196" s="197"/>
      <c r="G196" s="211"/>
      <c r="H196" s="95">
        <f t="shared" si="24"/>
        <v>0</v>
      </c>
      <c r="I196" s="212"/>
      <c r="J196" s="96">
        <f t="shared" si="25"/>
        <v>0</v>
      </c>
      <c r="K196" s="404">
        <f t="shared" si="26"/>
        <v>0</v>
      </c>
      <c r="L196" s="98">
        <f t="shared" si="26"/>
        <v>0</v>
      </c>
      <c r="M196" s="647"/>
      <c r="N196" s="99"/>
    </row>
    <row r="197" spans="1:27" ht="18.75" customHeight="1">
      <c r="A197" s="48"/>
      <c r="B197" s="401"/>
      <c r="C197" s="196"/>
      <c r="D197" s="410"/>
      <c r="E197" s="208"/>
      <c r="F197" s="197"/>
      <c r="G197" s="211"/>
      <c r="H197" s="95">
        <f t="shared" si="24"/>
        <v>0</v>
      </c>
      <c r="I197" s="212"/>
      <c r="J197" s="96">
        <f t="shared" si="25"/>
        <v>0</v>
      </c>
      <c r="K197" s="404">
        <f t="shared" si="26"/>
        <v>0</v>
      </c>
      <c r="L197" s="98">
        <f t="shared" si="26"/>
        <v>0</v>
      </c>
      <c r="M197" s="647"/>
      <c r="N197" s="99"/>
    </row>
    <row r="198" spans="1:27" ht="18.75" customHeight="1">
      <c r="A198" s="48"/>
      <c r="B198" s="401"/>
      <c r="C198" s="196"/>
      <c r="D198" s="410"/>
      <c r="E198" s="208"/>
      <c r="F198" s="197"/>
      <c r="G198" s="211"/>
      <c r="H198" s="95">
        <f t="shared" si="24"/>
        <v>0</v>
      </c>
      <c r="I198" s="212"/>
      <c r="J198" s="96">
        <f t="shared" si="25"/>
        <v>0</v>
      </c>
      <c r="K198" s="404">
        <f t="shared" si="26"/>
        <v>0</v>
      </c>
      <c r="L198" s="98">
        <f t="shared" si="26"/>
        <v>0</v>
      </c>
      <c r="M198" s="647"/>
      <c r="N198" s="99"/>
    </row>
    <row r="199" spans="1:27" ht="18.75" customHeight="1">
      <c r="A199" s="48"/>
      <c r="B199" s="401"/>
      <c r="C199" s="196"/>
      <c r="D199" s="410"/>
      <c r="E199" s="208"/>
      <c r="F199" s="197"/>
      <c r="G199" s="211"/>
      <c r="H199" s="95">
        <f t="shared" si="24"/>
        <v>0</v>
      </c>
      <c r="I199" s="212"/>
      <c r="J199" s="96">
        <f t="shared" si="25"/>
        <v>0</v>
      </c>
      <c r="K199" s="404">
        <f t="shared" si="26"/>
        <v>0</v>
      </c>
      <c r="L199" s="98">
        <f t="shared" si="26"/>
        <v>0</v>
      </c>
      <c r="M199" s="647"/>
      <c r="N199" s="99"/>
    </row>
    <row r="200" spans="1:27" ht="18.75" customHeight="1">
      <c r="A200" s="48"/>
      <c r="B200" s="401"/>
      <c r="C200" s="196"/>
      <c r="D200" s="410"/>
      <c r="E200" s="208"/>
      <c r="F200" s="197"/>
      <c r="G200" s="211"/>
      <c r="H200" s="95">
        <f t="shared" si="24"/>
        <v>0</v>
      </c>
      <c r="I200" s="212"/>
      <c r="J200" s="96">
        <f t="shared" si="25"/>
        <v>0</v>
      </c>
      <c r="K200" s="404">
        <f t="shared" si="26"/>
        <v>0</v>
      </c>
      <c r="L200" s="98">
        <f t="shared" si="26"/>
        <v>0</v>
      </c>
      <c r="M200" s="647"/>
      <c r="N200" s="99"/>
    </row>
    <row r="201" spans="1:27" ht="18.75" customHeight="1">
      <c r="A201" s="48"/>
      <c r="B201" s="401"/>
      <c r="C201" s="196"/>
      <c r="D201" s="410"/>
      <c r="E201" s="208"/>
      <c r="F201" s="197"/>
      <c r="G201" s="211"/>
      <c r="H201" s="95">
        <f t="shared" si="24"/>
        <v>0</v>
      </c>
      <c r="I201" s="212"/>
      <c r="J201" s="96">
        <f t="shared" si="25"/>
        <v>0</v>
      </c>
      <c r="K201" s="404">
        <f t="shared" si="26"/>
        <v>0</v>
      </c>
      <c r="L201" s="98">
        <f t="shared" si="26"/>
        <v>0</v>
      </c>
      <c r="M201" s="647"/>
      <c r="N201" s="99"/>
    </row>
    <row r="202" spans="1:27" ht="18.75" customHeight="1">
      <c r="A202" s="48"/>
      <c r="B202" s="401"/>
      <c r="C202" s="196"/>
      <c r="D202" s="410"/>
      <c r="E202" s="208"/>
      <c r="F202" s="197"/>
      <c r="G202" s="211"/>
      <c r="H202" s="95">
        <f t="shared" si="24"/>
        <v>0</v>
      </c>
      <c r="I202" s="212"/>
      <c r="J202" s="96">
        <f t="shared" si="25"/>
        <v>0</v>
      </c>
      <c r="K202" s="404">
        <f t="shared" si="26"/>
        <v>0</v>
      </c>
      <c r="L202" s="98">
        <f t="shared" si="26"/>
        <v>0</v>
      </c>
      <c r="M202" s="647"/>
      <c r="N202" s="99"/>
    </row>
    <row r="203" spans="1:27" ht="18.75" customHeight="1">
      <c r="A203" s="48"/>
      <c r="B203" s="401"/>
      <c r="C203" s="196"/>
      <c r="D203" s="410"/>
      <c r="E203" s="208"/>
      <c r="F203" s="197"/>
      <c r="G203" s="211"/>
      <c r="H203" s="95">
        <f t="shared" si="24"/>
        <v>0</v>
      </c>
      <c r="I203" s="212"/>
      <c r="J203" s="96">
        <f t="shared" si="25"/>
        <v>0</v>
      </c>
      <c r="K203" s="404">
        <f t="shared" si="26"/>
        <v>0</v>
      </c>
      <c r="L203" s="98">
        <f t="shared" si="26"/>
        <v>0</v>
      </c>
      <c r="M203" s="647"/>
      <c r="N203" s="99"/>
    </row>
    <row r="204" spans="1:27" s="47" customFormat="1" ht="18.75" customHeight="1">
      <c r="A204" s="48"/>
      <c r="B204" s="399"/>
      <c r="C204" s="405" t="s">
        <v>736</v>
      </c>
      <c r="D204" s="101" t="s">
        <v>737</v>
      </c>
      <c r="E204" s="93"/>
      <c r="F204" s="94"/>
      <c r="G204" s="95"/>
      <c r="H204" s="102">
        <f>SUMIFS(H193:H203,B193:B203,"設備")</f>
        <v>0</v>
      </c>
      <c r="I204" s="96"/>
      <c r="J204" s="103">
        <f>SUMIFS(J193:J203,B193:B203,"設備")</f>
        <v>0</v>
      </c>
      <c r="K204" s="404">
        <f t="shared" si="26"/>
        <v>0</v>
      </c>
      <c r="L204" s="105">
        <f>H204-J204</f>
        <v>0</v>
      </c>
      <c r="M204" s="648"/>
      <c r="O204" s="35"/>
      <c r="P204" s="35"/>
      <c r="Q204" s="35"/>
      <c r="R204" s="35"/>
      <c r="S204" s="35"/>
      <c r="T204" s="35"/>
      <c r="U204" s="35"/>
      <c r="V204" s="35"/>
      <c r="W204" s="35"/>
      <c r="X204" s="35"/>
      <c r="Y204" s="35"/>
      <c r="Z204" s="35"/>
      <c r="AA204" s="35"/>
    </row>
    <row r="205" spans="1:27" s="47" customFormat="1" ht="18.75" customHeight="1">
      <c r="A205" s="48"/>
      <c r="B205" s="399"/>
      <c r="C205" s="405" t="s">
        <v>738</v>
      </c>
      <c r="D205" s="101" t="s">
        <v>737</v>
      </c>
      <c r="E205" s="93"/>
      <c r="F205" s="94"/>
      <c r="G205" s="95"/>
      <c r="H205" s="102">
        <f>SUMIFS(H193:H203,B193:B203,"工事")</f>
        <v>0</v>
      </c>
      <c r="I205" s="96"/>
      <c r="J205" s="103">
        <f>SUMIFS(J193:J203,B193:B203,"工事")</f>
        <v>0</v>
      </c>
      <c r="K205" s="404">
        <f t="shared" si="26"/>
        <v>0</v>
      </c>
      <c r="L205" s="105">
        <f>H205-J205</f>
        <v>0</v>
      </c>
      <c r="M205" s="648"/>
      <c r="O205" s="35"/>
      <c r="P205" s="35"/>
      <c r="Q205" s="35"/>
      <c r="R205" s="35"/>
      <c r="S205" s="35"/>
      <c r="T205" s="35"/>
      <c r="U205" s="35"/>
      <c r="V205" s="35"/>
      <c r="W205" s="35"/>
      <c r="X205" s="35"/>
      <c r="Y205" s="35"/>
      <c r="Z205" s="35"/>
      <c r="AA205" s="35"/>
    </row>
    <row r="206" spans="1:27" s="47" customFormat="1" ht="18.75" customHeight="1" thickBot="1">
      <c r="A206" s="48"/>
      <c r="B206" s="411"/>
      <c r="C206" s="412" t="s">
        <v>731</v>
      </c>
      <c r="D206" s="413" t="s">
        <v>732</v>
      </c>
      <c r="E206" s="414"/>
      <c r="F206" s="415"/>
      <c r="G206" s="416"/>
      <c r="H206" s="417">
        <f>H204+H205</f>
        <v>0</v>
      </c>
      <c r="I206" s="418"/>
      <c r="J206" s="419">
        <f>J204+J205</f>
        <v>0</v>
      </c>
      <c r="K206" s="420">
        <f t="shared" si="26"/>
        <v>0</v>
      </c>
      <c r="L206" s="421">
        <f>H206-J206</f>
        <v>0</v>
      </c>
      <c r="M206" s="659"/>
      <c r="O206" s="35"/>
      <c r="P206" s="35"/>
      <c r="Q206" s="35"/>
      <c r="R206" s="35"/>
      <c r="S206" s="35"/>
      <c r="T206" s="35"/>
      <c r="U206" s="35"/>
      <c r="V206" s="35"/>
      <c r="W206" s="35"/>
      <c r="X206" s="35"/>
      <c r="Y206" s="35"/>
      <c r="Z206" s="35"/>
      <c r="AA206" s="35"/>
    </row>
    <row r="207" spans="1:27" ht="18.75" customHeight="1">
      <c r="A207" s="48"/>
      <c r="B207" s="401"/>
      <c r="C207" s="196" t="s">
        <v>741</v>
      </c>
      <c r="D207" s="407" t="s">
        <v>735</v>
      </c>
      <c r="E207" s="208"/>
      <c r="F207" s="197"/>
      <c r="G207" s="95"/>
      <c r="H207" s="95"/>
      <c r="I207" s="96"/>
      <c r="J207" s="96"/>
      <c r="K207" s="404"/>
      <c r="L207" s="98"/>
      <c r="M207" s="647"/>
      <c r="N207" s="99"/>
    </row>
    <row r="208" spans="1:27" ht="18.75" customHeight="1">
      <c r="A208" s="48"/>
      <c r="B208" s="401"/>
      <c r="C208" s="196"/>
      <c r="D208" s="410"/>
      <c r="E208" s="208"/>
      <c r="F208" s="197"/>
      <c r="G208" s="211"/>
      <c r="H208" s="95">
        <f t="shared" ref="H208:H217" si="27">F208*G208</f>
        <v>0</v>
      </c>
      <c r="I208" s="212"/>
      <c r="J208" s="96">
        <f t="shared" ref="J208:J217" si="28">F208*I208</f>
        <v>0</v>
      </c>
      <c r="K208" s="404">
        <f t="shared" ref="K208:L220" si="29">G208-I208</f>
        <v>0</v>
      </c>
      <c r="L208" s="98">
        <f t="shared" si="29"/>
        <v>0</v>
      </c>
      <c r="M208" s="647"/>
      <c r="N208" s="99"/>
    </row>
    <row r="209" spans="1:27" ht="18.75" customHeight="1">
      <c r="A209" s="48"/>
      <c r="B209" s="401"/>
      <c r="C209" s="196"/>
      <c r="D209" s="410"/>
      <c r="E209" s="208"/>
      <c r="F209" s="197"/>
      <c r="G209" s="211"/>
      <c r="H209" s="95">
        <f t="shared" si="27"/>
        <v>0</v>
      </c>
      <c r="I209" s="212"/>
      <c r="J209" s="96">
        <f t="shared" si="28"/>
        <v>0</v>
      </c>
      <c r="K209" s="404">
        <f t="shared" si="29"/>
        <v>0</v>
      </c>
      <c r="L209" s="98">
        <f t="shared" si="29"/>
        <v>0</v>
      </c>
      <c r="M209" s="647"/>
      <c r="N209" s="99"/>
    </row>
    <row r="210" spans="1:27" ht="18.75" customHeight="1">
      <c r="A210" s="48"/>
      <c r="B210" s="401"/>
      <c r="C210" s="196"/>
      <c r="D210" s="410"/>
      <c r="E210" s="208"/>
      <c r="F210" s="197"/>
      <c r="G210" s="211"/>
      <c r="H210" s="95">
        <f t="shared" si="27"/>
        <v>0</v>
      </c>
      <c r="I210" s="212"/>
      <c r="J210" s="96">
        <f t="shared" si="28"/>
        <v>0</v>
      </c>
      <c r="K210" s="404">
        <f t="shared" si="29"/>
        <v>0</v>
      </c>
      <c r="L210" s="98">
        <f t="shared" si="29"/>
        <v>0</v>
      </c>
      <c r="M210" s="647"/>
      <c r="N210" s="99"/>
    </row>
    <row r="211" spans="1:27" ht="18.75" customHeight="1">
      <c r="A211" s="48"/>
      <c r="B211" s="401"/>
      <c r="C211" s="196"/>
      <c r="D211" s="410"/>
      <c r="E211" s="208"/>
      <c r="F211" s="197"/>
      <c r="G211" s="211"/>
      <c r="H211" s="95">
        <f t="shared" si="27"/>
        <v>0</v>
      </c>
      <c r="I211" s="212"/>
      <c r="J211" s="96">
        <f t="shared" si="28"/>
        <v>0</v>
      </c>
      <c r="K211" s="404">
        <f t="shared" si="29"/>
        <v>0</v>
      </c>
      <c r="L211" s="98">
        <f t="shared" si="29"/>
        <v>0</v>
      </c>
      <c r="M211" s="647"/>
      <c r="N211" s="99"/>
    </row>
    <row r="212" spans="1:27" ht="18.75" customHeight="1">
      <c r="A212" s="48"/>
      <c r="B212" s="401"/>
      <c r="C212" s="196"/>
      <c r="D212" s="410"/>
      <c r="E212" s="208"/>
      <c r="F212" s="197"/>
      <c r="G212" s="211"/>
      <c r="H212" s="95">
        <f t="shared" si="27"/>
        <v>0</v>
      </c>
      <c r="I212" s="212"/>
      <c r="J212" s="96">
        <f t="shared" si="28"/>
        <v>0</v>
      </c>
      <c r="K212" s="404">
        <f t="shared" si="29"/>
        <v>0</v>
      </c>
      <c r="L212" s="98">
        <f t="shared" si="29"/>
        <v>0</v>
      </c>
      <c r="M212" s="647"/>
      <c r="N212" s="99"/>
    </row>
    <row r="213" spans="1:27" ht="18.75" customHeight="1">
      <c r="A213" s="48"/>
      <c r="B213" s="401"/>
      <c r="C213" s="196"/>
      <c r="D213" s="410"/>
      <c r="E213" s="208"/>
      <c r="F213" s="197"/>
      <c r="G213" s="211"/>
      <c r="H213" s="95">
        <f t="shared" si="27"/>
        <v>0</v>
      </c>
      <c r="I213" s="212"/>
      <c r="J213" s="96">
        <f t="shared" si="28"/>
        <v>0</v>
      </c>
      <c r="K213" s="404">
        <f t="shared" si="29"/>
        <v>0</v>
      </c>
      <c r="L213" s="98">
        <f t="shared" si="29"/>
        <v>0</v>
      </c>
      <c r="M213" s="647"/>
      <c r="N213" s="99"/>
    </row>
    <row r="214" spans="1:27" ht="18.75" customHeight="1">
      <c r="A214" s="48"/>
      <c r="B214" s="401"/>
      <c r="C214" s="196"/>
      <c r="D214" s="410"/>
      <c r="E214" s="208"/>
      <c r="F214" s="197"/>
      <c r="G214" s="211"/>
      <c r="H214" s="95">
        <f t="shared" si="27"/>
        <v>0</v>
      </c>
      <c r="I214" s="212"/>
      <c r="J214" s="96">
        <f t="shared" si="28"/>
        <v>0</v>
      </c>
      <c r="K214" s="404">
        <f t="shared" si="29"/>
        <v>0</v>
      </c>
      <c r="L214" s="98">
        <f t="shared" si="29"/>
        <v>0</v>
      </c>
      <c r="M214" s="647"/>
      <c r="N214" s="99"/>
    </row>
    <row r="215" spans="1:27" ht="18.75" customHeight="1">
      <c r="A215" s="48"/>
      <c r="B215" s="401"/>
      <c r="C215" s="196"/>
      <c r="D215" s="410"/>
      <c r="E215" s="208"/>
      <c r="F215" s="197"/>
      <c r="G215" s="211"/>
      <c r="H215" s="95">
        <f t="shared" si="27"/>
        <v>0</v>
      </c>
      <c r="I215" s="212"/>
      <c r="J215" s="96">
        <f t="shared" si="28"/>
        <v>0</v>
      </c>
      <c r="K215" s="404">
        <f t="shared" si="29"/>
        <v>0</v>
      </c>
      <c r="L215" s="98">
        <f t="shared" si="29"/>
        <v>0</v>
      </c>
      <c r="M215" s="647"/>
      <c r="N215" s="99"/>
    </row>
    <row r="216" spans="1:27" ht="18.75" customHeight="1">
      <c r="A216" s="48"/>
      <c r="B216" s="401"/>
      <c r="C216" s="196"/>
      <c r="D216" s="410"/>
      <c r="E216" s="208"/>
      <c r="F216" s="197"/>
      <c r="G216" s="211"/>
      <c r="H216" s="95">
        <f t="shared" si="27"/>
        <v>0</v>
      </c>
      <c r="I216" s="212"/>
      <c r="J216" s="96">
        <f t="shared" si="28"/>
        <v>0</v>
      </c>
      <c r="K216" s="404">
        <f t="shared" si="29"/>
        <v>0</v>
      </c>
      <c r="L216" s="98">
        <f t="shared" si="29"/>
        <v>0</v>
      </c>
      <c r="M216" s="647"/>
      <c r="N216" s="99"/>
    </row>
    <row r="217" spans="1:27" ht="18.75" customHeight="1">
      <c r="A217" s="48"/>
      <c r="B217" s="401"/>
      <c r="C217" s="196"/>
      <c r="D217" s="410"/>
      <c r="E217" s="208"/>
      <c r="F217" s="197"/>
      <c r="G217" s="211"/>
      <c r="H217" s="95">
        <f t="shared" si="27"/>
        <v>0</v>
      </c>
      <c r="I217" s="212"/>
      <c r="J217" s="96">
        <f t="shared" si="28"/>
        <v>0</v>
      </c>
      <c r="K217" s="404">
        <f t="shared" si="29"/>
        <v>0</v>
      </c>
      <c r="L217" s="98">
        <f t="shared" si="29"/>
        <v>0</v>
      </c>
      <c r="M217" s="647"/>
      <c r="N217" s="99"/>
    </row>
    <row r="218" spans="1:27" s="47" customFormat="1" ht="18.75" customHeight="1">
      <c r="A218" s="48"/>
      <c r="B218" s="399"/>
      <c r="C218" s="405" t="s">
        <v>736</v>
      </c>
      <c r="D218" s="101" t="s">
        <v>737</v>
      </c>
      <c r="E218" s="93"/>
      <c r="F218" s="94"/>
      <c r="G218" s="95"/>
      <c r="H218" s="102">
        <f>SUMIFS(H207:H217,B207:B217,"設備")</f>
        <v>0</v>
      </c>
      <c r="I218" s="96"/>
      <c r="J218" s="103">
        <f>SUMIFS(J207:J217,B207:B217,"設備")</f>
        <v>0</v>
      </c>
      <c r="K218" s="404">
        <f t="shared" si="29"/>
        <v>0</v>
      </c>
      <c r="L218" s="105">
        <f>H218-J218</f>
        <v>0</v>
      </c>
      <c r="M218" s="648"/>
      <c r="O218" s="35"/>
      <c r="P218" s="35"/>
      <c r="Q218" s="35"/>
      <c r="R218" s="35"/>
      <c r="S218" s="35"/>
      <c r="T218" s="35"/>
      <c r="U218" s="35"/>
      <c r="V218" s="35"/>
      <c r="W218" s="35"/>
      <c r="X218" s="35"/>
      <c r="Y218" s="35"/>
      <c r="Z218" s="35"/>
      <c r="AA218" s="35"/>
    </row>
    <row r="219" spans="1:27" s="47" customFormat="1" ht="18.75" customHeight="1">
      <c r="A219" s="48"/>
      <c r="B219" s="399"/>
      <c r="C219" s="405" t="s">
        <v>738</v>
      </c>
      <c r="D219" s="101" t="s">
        <v>737</v>
      </c>
      <c r="E219" s="93"/>
      <c r="F219" s="94"/>
      <c r="G219" s="95"/>
      <c r="H219" s="102">
        <f>SUMIFS(H207:H217,B207:B217,"工事")</f>
        <v>0</v>
      </c>
      <c r="I219" s="96"/>
      <c r="J219" s="103">
        <f>SUMIFS(J207:J217,B207:B217,"工事")</f>
        <v>0</v>
      </c>
      <c r="K219" s="404">
        <f t="shared" si="29"/>
        <v>0</v>
      </c>
      <c r="L219" s="105">
        <f>H219-J219</f>
        <v>0</v>
      </c>
      <c r="M219" s="648"/>
      <c r="O219" s="35"/>
      <c r="P219" s="35"/>
      <c r="Q219" s="35"/>
      <c r="R219" s="35"/>
      <c r="S219" s="35"/>
      <c r="T219" s="35"/>
      <c r="U219" s="35"/>
      <c r="V219" s="35"/>
      <c r="W219" s="35"/>
      <c r="X219" s="35"/>
      <c r="Y219" s="35"/>
      <c r="Z219" s="35"/>
      <c r="AA219" s="35"/>
    </row>
    <row r="220" spans="1:27" s="47" customFormat="1" ht="18.75" customHeight="1" thickBot="1">
      <c r="A220" s="48"/>
      <c r="B220" s="411"/>
      <c r="C220" s="412" t="s">
        <v>731</v>
      </c>
      <c r="D220" s="413" t="s">
        <v>732</v>
      </c>
      <c r="E220" s="414"/>
      <c r="F220" s="415"/>
      <c r="G220" s="416"/>
      <c r="H220" s="417">
        <f>H218+H219</f>
        <v>0</v>
      </c>
      <c r="I220" s="418"/>
      <c r="J220" s="419">
        <f>J218+J219</f>
        <v>0</v>
      </c>
      <c r="K220" s="420">
        <f t="shared" si="29"/>
        <v>0</v>
      </c>
      <c r="L220" s="421">
        <f>H220-J220</f>
        <v>0</v>
      </c>
      <c r="M220" s="659"/>
      <c r="O220" s="35"/>
      <c r="P220" s="35"/>
      <c r="Q220" s="35"/>
      <c r="R220" s="35"/>
      <c r="S220" s="35"/>
      <c r="T220" s="35"/>
      <c r="U220" s="35"/>
      <c r="V220" s="35"/>
      <c r="W220" s="35"/>
      <c r="X220" s="35"/>
      <c r="Y220" s="35"/>
      <c r="Z220" s="35"/>
      <c r="AA220" s="35"/>
    </row>
    <row r="221" spans="1:27" ht="18.75" customHeight="1">
      <c r="A221" s="48"/>
      <c r="B221" s="401"/>
      <c r="C221" s="196" t="s">
        <v>742</v>
      </c>
      <c r="D221" s="407" t="s">
        <v>735</v>
      </c>
      <c r="E221" s="208"/>
      <c r="F221" s="197"/>
      <c r="G221" s="95"/>
      <c r="H221" s="95"/>
      <c r="I221" s="96"/>
      <c r="J221" s="96"/>
      <c r="K221" s="404"/>
      <c r="L221" s="98"/>
      <c r="M221" s="647"/>
      <c r="N221" s="99"/>
    </row>
    <row r="222" spans="1:27" ht="18.75" customHeight="1">
      <c r="A222" s="48"/>
      <c r="B222" s="401"/>
      <c r="C222" s="196"/>
      <c r="D222" s="410"/>
      <c r="E222" s="208"/>
      <c r="F222" s="197"/>
      <c r="G222" s="211"/>
      <c r="H222" s="95">
        <f t="shared" ref="H222:H231" si="30">F222*G222</f>
        <v>0</v>
      </c>
      <c r="I222" s="212"/>
      <c r="J222" s="96">
        <f t="shared" ref="J222:J231" si="31">F222*I222</f>
        <v>0</v>
      </c>
      <c r="K222" s="404">
        <f t="shared" ref="K222:L234" si="32">G222-I222</f>
        <v>0</v>
      </c>
      <c r="L222" s="98">
        <f t="shared" si="32"/>
        <v>0</v>
      </c>
      <c r="M222" s="647"/>
      <c r="N222" s="99"/>
    </row>
    <row r="223" spans="1:27" ht="18.75" customHeight="1">
      <c r="A223" s="48"/>
      <c r="B223" s="401"/>
      <c r="C223" s="196"/>
      <c r="D223" s="410"/>
      <c r="E223" s="208"/>
      <c r="F223" s="197"/>
      <c r="G223" s="211"/>
      <c r="H223" s="95">
        <f t="shared" si="30"/>
        <v>0</v>
      </c>
      <c r="I223" s="212"/>
      <c r="J223" s="96">
        <f t="shared" si="31"/>
        <v>0</v>
      </c>
      <c r="K223" s="404">
        <f t="shared" si="32"/>
        <v>0</v>
      </c>
      <c r="L223" s="98">
        <f t="shared" si="32"/>
        <v>0</v>
      </c>
      <c r="M223" s="647"/>
      <c r="N223" s="99"/>
    </row>
    <row r="224" spans="1:27" ht="18.75" customHeight="1">
      <c r="A224" s="48"/>
      <c r="B224" s="401"/>
      <c r="C224" s="196"/>
      <c r="D224" s="410"/>
      <c r="E224" s="208"/>
      <c r="F224" s="197"/>
      <c r="G224" s="211"/>
      <c r="H224" s="95">
        <f t="shared" si="30"/>
        <v>0</v>
      </c>
      <c r="I224" s="212"/>
      <c r="J224" s="96">
        <f t="shared" si="31"/>
        <v>0</v>
      </c>
      <c r="K224" s="404">
        <f t="shared" si="32"/>
        <v>0</v>
      </c>
      <c r="L224" s="98">
        <f t="shared" si="32"/>
        <v>0</v>
      </c>
      <c r="M224" s="647"/>
      <c r="N224" s="99"/>
    </row>
    <row r="225" spans="1:27" ht="18.75" customHeight="1">
      <c r="A225" s="48"/>
      <c r="B225" s="401"/>
      <c r="C225" s="196"/>
      <c r="D225" s="410"/>
      <c r="E225" s="208"/>
      <c r="F225" s="197"/>
      <c r="G225" s="211"/>
      <c r="H225" s="95">
        <f t="shared" si="30"/>
        <v>0</v>
      </c>
      <c r="I225" s="212"/>
      <c r="J225" s="96">
        <f t="shared" si="31"/>
        <v>0</v>
      </c>
      <c r="K225" s="404">
        <f>G225-I225</f>
        <v>0</v>
      </c>
      <c r="L225" s="98">
        <f t="shared" si="32"/>
        <v>0</v>
      </c>
      <c r="M225" s="647"/>
      <c r="N225" s="99"/>
    </row>
    <row r="226" spans="1:27" ht="18.75" customHeight="1">
      <c r="A226" s="48"/>
      <c r="B226" s="401"/>
      <c r="C226" s="196"/>
      <c r="D226" s="410"/>
      <c r="E226" s="208"/>
      <c r="F226" s="197"/>
      <c r="G226" s="211"/>
      <c r="H226" s="95">
        <f t="shared" si="30"/>
        <v>0</v>
      </c>
      <c r="I226" s="212"/>
      <c r="J226" s="96">
        <f t="shared" si="31"/>
        <v>0</v>
      </c>
      <c r="K226" s="404">
        <f t="shared" si="32"/>
        <v>0</v>
      </c>
      <c r="L226" s="98">
        <f t="shared" si="32"/>
        <v>0</v>
      </c>
      <c r="M226" s="647"/>
      <c r="N226" s="99"/>
    </row>
    <row r="227" spans="1:27" ht="18.75" customHeight="1">
      <c r="A227" s="48"/>
      <c r="B227" s="401"/>
      <c r="C227" s="196"/>
      <c r="D227" s="410"/>
      <c r="E227" s="208"/>
      <c r="F227" s="197"/>
      <c r="G227" s="211"/>
      <c r="H227" s="95">
        <f t="shared" si="30"/>
        <v>0</v>
      </c>
      <c r="I227" s="212"/>
      <c r="J227" s="96">
        <f t="shared" si="31"/>
        <v>0</v>
      </c>
      <c r="K227" s="404">
        <f t="shared" si="32"/>
        <v>0</v>
      </c>
      <c r="L227" s="98">
        <f t="shared" si="32"/>
        <v>0</v>
      </c>
      <c r="M227" s="647"/>
      <c r="N227" s="99"/>
    </row>
    <row r="228" spans="1:27" ht="18.75" customHeight="1">
      <c r="A228" s="48"/>
      <c r="B228" s="401"/>
      <c r="C228" s="196"/>
      <c r="D228" s="410"/>
      <c r="E228" s="208"/>
      <c r="F228" s="197"/>
      <c r="G228" s="211"/>
      <c r="H228" s="95">
        <f t="shared" si="30"/>
        <v>0</v>
      </c>
      <c r="I228" s="212"/>
      <c r="J228" s="96">
        <f t="shared" si="31"/>
        <v>0</v>
      </c>
      <c r="K228" s="404">
        <f t="shared" si="32"/>
        <v>0</v>
      </c>
      <c r="L228" s="98">
        <f t="shared" si="32"/>
        <v>0</v>
      </c>
      <c r="M228" s="647"/>
      <c r="N228" s="99"/>
    </row>
    <row r="229" spans="1:27" ht="18.75" customHeight="1">
      <c r="A229" s="48"/>
      <c r="B229" s="401"/>
      <c r="C229" s="196"/>
      <c r="D229" s="410"/>
      <c r="E229" s="208"/>
      <c r="F229" s="197"/>
      <c r="G229" s="211"/>
      <c r="H229" s="95">
        <f t="shared" si="30"/>
        <v>0</v>
      </c>
      <c r="I229" s="212"/>
      <c r="J229" s="96">
        <f t="shared" si="31"/>
        <v>0</v>
      </c>
      <c r="K229" s="404">
        <f t="shared" si="32"/>
        <v>0</v>
      </c>
      <c r="L229" s="98">
        <f t="shared" si="32"/>
        <v>0</v>
      </c>
      <c r="M229" s="647"/>
      <c r="N229" s="99"/>
    </row>
    <row r="230" spans="1:27" ht="18.75" customHeight="1">
      <c r="A230" s="48"/>
      <c r="B230" s="401"/>
      <c r="C230" s="196"/>
      <c r="D230" s="410"/>
      <c r="E230" s="208"/>
      <c r="F230" s="197"/>
      <c r="G230" s="211"/>
      <c r="H230" s="95">
        <f t="shared" si="30"/>
        <v>0</v>
      </c>
      <c r="I230" s="212"/>
      <c r="J230" s="96">
        <f t="shared" si="31"/>
        <v>0</v>
      </c>
      <c r="K230" s="404">
        <f t="shared" si="32"/>
        <v>0</v>
      </c>
      <c r="L230" s="98">
        <f t="shared" si="32"/>
        <v>0</v>
      </c>
      <c r="M230" s="647"/>
      <c r="N230" s="99"/>
    </row>
    <row r="231" spans="1:27" ht="18.75" customHeight="1">
      <c r="A231" s="48"/>
      <c r="B231" s="401"/>
      <c r="C231" s="196"/>
      <c r="D231" s="410"/>
      <c r="E231" s="208"/>
      <c r="F231" s="197"/>
      <c r="G231" s="211"/>
      <c r="H231" s="95">
        <f t="shared" si="30"/>
        <v>0</v>
      </c>
      <c r="I231" s="212"/>
      <c r="J231" s="96">
        <f t="shared" si="31"/>
        <v>0</v>
      </c>
      <c r="K231" s="404">
        <f t="shared" si="32"/>
        <v>0</v>
      </c>
      <c r="L231" s="98">
        <f t="shared" si="32"/>
        <v>0</v>
      </c>
      <c r="M231" s="647"/>
      <c r="N231" s="99"/>
    </row>
    <row r="232" spans="1:27" s="47" customFormat="1" ht="18.75" customHeight="1">
      <c r="A232" s="48"/>
      <c r="B232" s="399"/>
      <c r="C232" s="405" t="s">
        <v>736</v>
      </c>
      <c r="D232" s="101" t="s">
        <v>737</v>
      </c>
      <c r="E232" s="93"/>
      <c r="F232" s="94"/>
      <c r="G232" s="95"/>
      <c r="H232" s="102">
        <f>SUMIFS(H221:H231,B221:B231,"設備")</f>
        <v>0</v>
      </c>
      <c r="I232" s="96"/>
      <c r="J232" s="103">
        <f>SUMIFS(J221:J231,B221:B231,"設備")</f>
        <v>0</v>
      </c>
      <c r="K232" s="404">
        <f t="shared" si="32"/>
        <v>0</v>
      </c>
      <c r="L232" s="105">
        <f>H232-J232</f>
        <v>0</v>
      </c>
      <c r="M232" s="648"/>
      <c r="O232" s="35"/>
      <c r="P232" s="35"/>
      <c r="Q232" s="35"/>
      <c r="R232" s="35"/>
      <c r="S232" s="35"/>
      <c r="T232" s="35"/>
      <c r="U232" s="35"/>
      <c r="V232" s="35"/>
      <c r="W232" s="35"/>
      <c r="X232" s="35"/>
      <c r="Y232" s="35"/>
      <c r="Z232" s="35"/>
      <c r="AA232" s="35"/>
    </row>
    <row r="233" spans="1:27" s="47" customFormat="1" ht="18.75" customHeight="1">
      <c r="A233" s="48"/>
      <c r="B233" s="399"/>
      <c r="C233" s="405" t="s">
        <v>738</v>
      </c>
      <c r="D233" s="101" t="s">
        <v>737</v>
      </c>
      <c r="E233" s="93"/>
      <c r="F233" s="94"/>
      <c r="G233" s="95"/>
      <c r="H233" s="102">
        <f>SUMIFS(H221:H231,B221:B231,"工事")</f>
        <v>0</v>
      </c>
      <c r="I233" s="96"/>
      <c r="J233" s="103">
        <f>SUMIFS(J221:J231,B221:B231,"工事")</f>
        <v>0</v>
      </c>
      <c r="K233" s="404">
        <f t="shared" si="32"/>
        <v>0</v>
      </c>
      <c r="L233" s="105">
        <f>H233-J233</f>
        <v>0</v>
      </c>
      <c r="M233" s="648"/>
      <c r="O233" s="35"/>
      <c r="P233" s="35"/>
      <c r="Q233" s="35"/>
      <c r="R233" s="35"/>
      <c r="S233" s="35"/>
      <c r="T233" s="35"/>
      <c r="U233" s="35"/>
      <c r="V233" s="35"/>
      <c r="W233" s="35"/>
      <c r="X233" s="35"/>
      <c r="Y233" s="35"/>
      <c r="Z233" s="35"/>
      <c r="AA233" s="35"/>
    </row>
    <row r="234" spans="1:27" s="47" customFormat="1" ht="18.75" customHeight="1" thickBot="1">
      <c r="A234" s="48"/>
      <c r="B234" s="411"/>
      <c r="C234" s="412" t="s">
        <v>731</v>
      </c>
      <c r="D234" s="413" t="s">
        <v>732</v>
      </c>
      <c r="E234" s="414"/>
      <c r="F234" s="415"/>
      <c r="G234" s="416"/>
      <c r="H234" s="417">
        <f>H232+H233</f>
        <v>0</v>
      </c>
      <c r="I234" s="418"/>
      <c r="J234" s="419">
        <f>J232+J233</f>
        <v>0</v>
      </c>
      <c r="K234" s="420">
        <f t="shared" si="32"/>
        <v>0</v>
      </c>
      <c r="L234" s="421">
        <f>H234-J234</f>
        <v>0</v>
      </c>
      <c r="M234" s="659"/>
      <c r="O234" s="35"/>
      <c r="P234" s="35"/>
      <c r="Q234" s="35"/>
      <c r="R234" s="35"/>
      <c r="S234" s="35"/>
      <c r="T234" s="35"/>
      <c r="U234" s="35"/>
      <c r="V234" s="35"/>
      <c r="W234" s="35"/>
      <c r="X234" s="35"/>
      <c r="Y234" s="35"/>
      <c r="Z234" s="35"/>
      <c r="AA234" s="35"/>
    </row>
    <row r="235" spans="1:27" ht="18.75" customHeight="1">
      <c r="A235" s="48"/>
      <c r="B235" s="401"/>
      <c r="C235" s="196" t="s">
        <v>743</v>
      </c>
      <c r="D235" s="407" t="s">
        <v>735</v>
      </c>
      <c r="E235" s="208"/>
      <c r="F235" s="197"/>
      <c r="G235" s="95"/>
      <c r="H235" s="95"/>
      <c r="I235" s="96"/>
      <c r="J235" s="96"/>
      <c r="K235" s="404"/>
      <c r="L235" s="98"/>
      <c r="M235" s="647"/>
      <c r="N235" s="99"/>
    </row>
    <row r="236" spans="1:27" ht="18.75" customHeight="1">
      <c r="A236" s="48"/>
      <c r="B236" s="401"/>
      <c r="C236" s="196"/>
      <c r="D236" s="410"/>
      <c r="E236" s="208"/>
      <c r="F236" s="197"/>
      <c r="G236" s="211"/>
      <c r="H236" s="95">
        <f t="shared" ref="H236:H245" si="33">F236*G236</f>
        <v>0</v>
      </c>
      <c r="I236" s="212"/>
      <c r="J236" s="96">
        <f t="shared" ref="J236:J245" si="34">F236*I236</f>
        <v>0</v>
      </c>
      <c r="K236" s="404">
        <f t="shared" ref="K236:L248" si="35">G236-I236</f>
        <v>0</v>
      </c>
      <c r="L236" s="98">
        <f t="shared" si="35"/>
        <v>0</v>
      </c>
      <c r="M236" s="647"/>
      <c r="N236" s="99"/>
    </row>
    <row r="237" spans="1:27" ht="18.75" customHeight="1">
      <c r="A237" s="48"/>
      <c r="B237" s="401"/>
      <c r="C237" s="196"/>
      <c r="D237" s="410"/>
      <c r="E237" s="208"/>
      <c r="F237" s="197"/>
      <c r="G237" s="211"/>
      <c r="H237" s="95">
        <f t="shared" si="33"/>
        <v>0</v>
      </c>
      <c r="I237" s="212"/>
      <c r="J237" s="96">
        <f t="shared" si="34"/>
        <v>0</v>
      </c>
      <c r="K237" s="404">
        <f t="shared" si="35"/>
        <v>0</v>
      </c>
      <c r="L237" s="98">
        <f t="shared" si="35"/>
        <v>0</v>
      </c>
      <c r="M237" s="647"/>
      <c r="N237" s="99"/>
    </row>
    <row r="238" spans="1:27" ht="18.75" customHeight="1">
      <c r="A238" s="48"/>
      <c r="B238" s="401"/>
      <c r="C238" s="196"/>
      <c r="D238" s="410"/>
      <c r="E238" s="208"/>
      <c r="F238" s="197"/>
      <c r="G238" s="211"/>
      <c r="H238" s="95">
        <f t="shared" si="33"/>
        <v>0</v>
      </c>
      <c r="I238" s="212"/>
      <c r="J238" s="96">
        <f t="shared" si="34"/>
        <v>0</v>
      </c>
      <c r="K238" s="404">
        <f t="shared" si="35"/>
        <v>0</v>
      </c>
      <c r="L238" s="98">
        <f t="shared" si="35"/>
        <v>0</v>
      </c>
      <c r="M238" s="647"/>
      <c r="N238" s="99"/>
    </row>
    <row r="239" spans="1:27" ht="18.75" customHeight="1">
      <c r="A239" s="48"/>
      <c r="B239" s="401"/>
      <c r="C239" s="196"/>
      <c r="D239" s="410"/>
      <c r="E239" s="208"/>
      <c r="F239" s="197"/>
      <c r="G239" s="211"/>
      <c r="H239" s="95">
        <f t="shared" si="33"/>
        <v>0</v>
      </c>
      <c r="I239" s="212"/>
      <c r="J239" s="96">
        <f t="shared" si="34"/>
        <v>0</v>
      </c>
      <c r="K239" s="404">
        <f t="shared" si="35"/>
        <v>0</v>
      </c>
      <c r="L239" s="98">
        <f t="shared" si="35"/>
        <v>0</v>
      </c>
      <c r="M239" s="647"/>
      <c r="N239" s="99"/>
    </row>
    <row r="240" spans="1:27" ht="18.75" customHeight="1">
      <c r="A240" s="48"/>
      <c r="B240" s="401"/>
      <c r="C240" s="196"/>
      <c r="D240" s="410"/>
      <c r="E240" s="208"/>
      <c r="F240" s="197"/>
      <c r="G240" s="211"/>
      <c r="H240" s="95">
        <f t="shared" si="33"/>
        <v>0</v>
      </c>
      <c r="I240" s="212"/>
      <c r="J240" s="96">
        <f t="shared" si="34"/>
        <v>0</v>
      </c>
      <c r="K240" s="404">
        <f t="shared" si="35"/>
        <v>0</v>
      </c>
      <c r="L240" s="98">
        <f t="shared" si="35"/>
        <v>0</v>
      </c>
      <c r="M240" s="647"/>
      <c r="N240" s="99"/>
    </row>
    <row r="241" spans="1:27" ht="18.75" customHeight="1">
      <c r="A241" s="48"/>
      <c r="B241" s="401"/>
      <c r="C241" s="196"/>
      <c r="D241" s="410"/>
      <c r="E241" s="208"/>
      <c r="F241" s="197"/>
      <c r="G241" s="211"/>
      <c r="H241" s="95">
        <f t="shared" si="33"/>
        <v>0</v>
      </c>
      <c r="I241" s="212"/>
      <c r="J241" s="96">
        <f t="shared" si="34"/>
        <v>0</v>
      </c>
      <c r="K241" s="404">
        <f t="shared" si="35"/>
        <v>0</v>
      </c>
      <c r="L241" s="98">
        <f t="shared" si="35"/>
        <v>0</v>
      </c>
      <c r="M241" s="647"/>
      <c r="N241" s="99"/>
    </row>
    <row r="242" spans="1:27" ht="18.75" customHeight="1">
      <c r="A242" s="48"/>
      <c r="B242" s="401"/>
      <c r="C242" s="196"/>
      <c r="D242" s="410"/>
      <c r="E242" s="208"/>
      <c r="F242" s="197"/>
      <c r="G242" s="211"/>
      <c r="H242" s="95">
        <f t="shared" si="33"/>
        <v>0</v>
      </c>
      <c r="I242" s="212"/>
      <c r="J242" s="96">
        <f t="shared" si="34"/>
        <v>0</v>
      </c>
      <c r="K242" s="404">
        <f t="shared" si="35"/>
        <v>0</v>
      </c>
      <c r="L242" s="98">
        <f t="shared" si="35"/>
        <v>0</v>
      </c>
      <c r="M242" s="647"/>
      <c r="N242" s="99"/>
    </row>
    <row r="243" spans="1:27" ht="18.75" customHeight="1">
      <c r="A243" s="48"/>
      <c r="B243" s="401"/>
      <c r="C243" s="196"/>
      <c r="D243" s="410"/>
      <c r="E243" s="208"/>
      <c r="F243" s="197"/>
      <c r="G243" s="211"/>
      <c r="H243" s="95">
        <f t="shared" si="33"/>
        <v>0</v>
      </c>
      <c r="I243" s="212"/>
      <c r="J243" s="96">
        <f t="shared" si="34"/>
        <v>0</v>
      </c>
      <c r="K243" s="404">
        <f t="shared" si="35"/>
        <v>0</v>
      </c>
      <c r="L243" s="98">
        <f t="shared" si="35"/>
        <v>0</v>
      </c>
      <c r="M243" s="647"/>
      <c r="N243" s="99"/>
    </row>
    <row r="244" spans="1:27" ht="18.75" customHeight="1">
      <c r="A244" s="48"/>
      <c r="B244" s="401"/>
      <c r="C244" s="196"/>
      <c r="D244" s="410"/>
      <c r="E244" s="208"/>
      <c r="F244" s="197"/>
      <c r="G244" s="211"/>
      <c r="H244" s="95">
        <f t="shared" si="33"/>
        <v>0</v>
      </c>
      <c r="I244" s="212"/>
      <c r="J244" s="96">
        <f t="shared" si="34"/>
        <v>0</v>
      </c>
      <c r="K244" s="404">
        <f t="shared" si="35"/>
        <v>0</v>
      </c>
      <c r="L244" s="98">
        <f t="shared" si="35"/>
        <v>0</v>
      </c>
      <c r="M244" s="647"/>
      <c r="N244" s="99"/>
    </row>
    <row r="245" spans="1:27" ht="18.75" customHeight="1">
      <c r="A245" s="48"/>
      <c r="B245" s="401"/>
      <c r="C245" s="196"/>
      <c r="D245" s="410"/>
      <c r="E245" s="208"/>
      <c r="F245" s="197"/>
      <c r="G245" s="211"/>
      <c r="H245" s="95">
        <f t="shared" si="33"/>
        <v>0</v>
      </c>
      <c r="I245" s="212"/>
      <c r="J245" s="96">
        <f t="shared" si="34"/>
        <v>0</v>
      </c>
      <c r="K245" s="404">
        <f t="shared" si="35"/>
        <v>0</v>
      </c>
      <c r="L245" s="98">
        <f t="shared" si="35"/>
        <v>0</v>
      </c>
      <c r="M245" s="647"/>
      <c r="N245" s="99"/>
    </row>
    <row r="246" spans="1:27" s="47" customFormat="1" ht="18.75" customHeight="1">
      <c r="A246" s="48"/>
      <c r="B246" s="399"/>
      <c r="C246" s="405" t="s">
        <v>736</v>
      </c>
      <c r="D246" s="101" t="s">
        <v>737</v>
      </c>
      <c r="E246" s="93"/>
      <c r="F246" s="94"/>
      <c r="G246" s="95"/>
      <c r="H246" s="102">
        <f>SUMIFS(H235:H245,B235:B245,"設備")</f>
        <v>0</v>
      </c>
      <c r="I246" s="96"/>
      <c r="J246" s="103">
        <f>SUMIFS(J235:J245,B235:B245,"設備")</f>
        <v>0</v>
      </c>
      <c r="K246" s="404">
        <f t="shared" si="35"/>
        <v>0</v>
      </c>
      <c r="L246" s="105">
        <f>H246-J246</f>
        <v>0</v>
      </c>
      <c r="M246" s="648"/>
      <c r="O246" s="35"/>
      <c r="P246" s="35"/>
      <c r="Q246" s="35"/>
      <c r="R246" s="35"/>
      <c r="S246" s="35"/>
      <c r="T246" s="35"/>
      <c r="U246" s="35"/>
      <c r="V246" s="35"/>
      <c r="W246" s="35"/>
      <c r="X246" s="35"/>
      <c r="Y246" s="35"/>
      <c r="Z246" s="35"/>
      <c r="AA246" s="35"/>
    </row>
    <row r="247" spans="1:27" s="47" customFormat="1" ht="18.75" customHeight="1">
      <c r="A247" s="48"/>
      <c r="B247" s="399"/>
      <c r="C247" s="405" t="s">
        <v>738</v>
      </c>
      <c r="D247" s="101" t="s">
        <v>737</v>
      </c>
      <c r="E247" s="93"/>
      <c r="F247" s="94"/>
      <c r="G247" s="95"/>
      <c r="H247" s="102">
        <f>SUMIFS(H235:H245,B235:B245,"工事")</f>
        <v>0</v>
      </c>
      <c r="I247" s="96"/>
      <c r="J247" s="103">
        <f>SUMIFS(J235:J245,B235:B245,"工事")</f>
        <v>0</v>
      </c>
      <c r="K247" s="404">
        <f t="shared" si="35"/>
        <v>0</v>
      </c>
      <c r="L247" s="105">
        <f>H247-J247</f>
        <v>0</v>
      </c>
      <c r="M247" s="648"/>
      <c r="O247" s="35"/>
      <c r="P247" s="35"/>
      <c r="Q247" s="35"/>
      <c r="R247" s="35"/>
      <c r="S247" s="35"/>
      <c r="T247" s="35"/>
      <c r="U247" s="35"/>
      <c r="V247" s="35"/>
      <c r="W247" s="35"/>
      <c r="X247" s="35"/>
      <c r="Y247" s="35"/>
      <c r="Z247" s="35"/>
      <c r="AA247" s="35"/>
    </row>
    <row r="248" spans="1:27" s="47" customFormat="1" ht="18.75" customHeight="1" thickBot="1">
      <c r="A248" s="48"/>
      <c r="B248" s="411"/>
      <c r="C248" s="412" t="s">
        <v>731</v>
      </c>
      <c r="D248" s="413" t="s">
        <v>732</v>
      </c>
      <c r="E248" s="414"/>
      <c r="F248" s="415"/>
      <c r="G248" s="416"/>
      <c r="H248" s="417">
        <f>H246+H247</f>
        <v>0</v>
      </c>
      <c r="I248" s="418"/>
      <c r="J248" s="419">
        <f>J246+J247</f>
        <v>0</v>
      </c>
      <c r="K248" s="420">
        <f t="shared" si="35"/>
        <v>0</v>
      </c>
      <c r="L248" s="421">
        <f>H248-J248</f>
        <v>0</v>
      </c>
      <c r="M248" s="659"/>
      <c r="O248" s="35"/>
      <c r="P248" s="35"/>
      <c r="Q248" s="35"/>
      <c r="R248" s="35"/>
      <c r="S248" s="35"/>
      <c r="T248" s="35"/>
      <c r="U248" s="35"/>
      <c r="V248" s="35"/>
      <c r="W248" s="35"/>
      <c r="X248" s="35"/>
      <c r="Y248" s="35"/>
      <c r="Z248" s="35"/>
      <c r="AA248" s="35"/>
    </row>
    <row r="249" spans="1:27" ht="18.75" customHeight="1">
      <c r="A249" s="48"/>
      <c r="B249" s="401"/>
      <c r="C249" s="196" t="s">
        <v>744</v>
      </c>
      <c r="D249" s="407" t="s">
        <v>735</v>
      </c>
      <c r="E249" s="208"/>
      <c r="F249" s="197"/>
      <c r="G249" s="95"/>
      <c r="H249" s="95"/>
      <c r="I249" s="96"/>
      <c r="J249" s="96"/>
      <c r="K249" s="404"/>
      <c r="L249" s="98"/>
      <c r="M249" s="647"/>
      <c r="N249" s="99"/>
    </row>
    <row r="250" spans="1:27" ht="18.75" customHeight="1">
      <c r="A250" s="48"/>
      <c r="B250" s="401"/>
      <c r="C250" s="196"/>
      <c r="D250" s="410"/>
      <c r="E250" s="208"/>
      <c r="F250" s="197"/>
      <c r="G250" s="211"/>
      <c r="H250" s="95">
        <f t="shared" ref="H250:H259" si="36">F250*G250</f>
        <v>0</v>
      </c>
      <c r="I250" s="212"/>
      <c r="J250" s="96">
        <f t="shared" ref="J250:J259" si="37">F250*I250</f>
        <v>0</v>
      </c>
      <c r="K250" s="404">
        <f t="shared" ref="K250:L262" si="38">G250-I250</f>
        <v>0</v>
      </c>
      <c r="L250" s="98">
        <f t="shared" si="38"/>
        <v>0</v>
      </c>
      <c r="M250" s="647"/>
      <c r="N250" s="99"/>
    </row>
    <row r="251" spans="1:27" ht="18.75" customHeight="1">
      <c r="A251" s="48"/>
      <c r="B251" s="401"/>
      <c r="C251" s="196"/>
      <c r="D251" s="410"/>
      <c r="E251" s="208"/>
      <c r="F251" s="197"/>
      <c r="G251" s="211"/>
      <c r="H251" s="95">
        <f t="shared" si="36"/>
        <v>0</v>
      </c>
      <c r="I251" s="212"/>
      <c r="J251" s="96">
        <f t="shared" si="37"/>
        <v>0</v>
      </c>
      <c r="K251" s="404">
        <f t="shared" si="38"/>
        <v>0</v>
      </c>
      <c r="L251" s="98">
        <f t="shared" si="38"/>
        <v>0</v>
      </c>
      <c r="M251" s="647"/>
      <c r="N251" s="99"/>
    </row>
    <row r="252" spans="1:27" ht="18.75" customHeight="1">
      <c r="A252" s="48"/>
      <c r="B252" s="401"/>
      <c r="C252" s="196"/>
      <c r="D252" s="410"/>
      <c r="E252" s="208"/>
      <c r="F252" s="197"/>
      <c r="G252" s="211"/>
      <c r="H252" s="95">
        <f t="shared" si="36"/>
        <v>0</v>
      </c>
      <c r="I252" s="212"/>
      <c r="J252" s="96">
        <f t="shared" si="37"/>
        <v>0</v>
      </c>
      <c r="K252" s="404">
        <f t="shared" si="38"/>
        <v>0</v>
      </c>
      <c r="L252" s="98">
        <f t="shared" si="38"/>
        <v>0</v>
      </c>
      <c r="M252" s="647"/>
      <c r="N252" s="99"/>
    </row>
    <row r="253" spans="1:27" ht="18.75" customHeight="1">
      <c r="A253" s="48"/>
      <c r="B253" s="401"/>
      <c r="C253" s="196"/>
      <c r="D253" s="410"/>
      <c r="E253" s="208"/>
      <c r="F253" s="197"/>
      <c r="G253" s="211"/>
      <c r="H253" s="95">
        <f t="shared" si="36"/>
        <v>0</v>
      </c>
      <c r="I253" s="212"/>
      <c r="J253" s="96">
        <f t="shared" si="37"/>
        <v>0</v>
      </c>
      <c r="K253" s="404">
        <f t="shared" si="38"/>
        <v>0</v>
      </c>
      <c r="L253" s="98">
        <f t="shared" si="38"/>
        <v>0</v>
      </c>
      <c r="M253" s="647"/>
      <c r="N253" s="99"/>
    </row>
    <row r="254" spans="1:27" ht="18.75" customHeight="1">
      <c r="A254" s="48"/>
      <c r="B254" s="401"/>
      <c r="C254" s="196"/>
      <c r="D254" s="410"/>
      <c r="E254" s="208"/>
      <c r="F254" s="197"/>
      <c r="G254" s="211"/>
      <c r="H254" s="95">
        <f t="shared" si="36"/>
        <v>0</v>
      </c>
      <c r="I254" s="212"/>
      <c r="J254" s="96">
        <f t="shared" si="37"/>
        <v>0</v>
      </c>
      <c r="K254" s="404">
        <f t="shared" si="38"/>
        <v>0</v>
      </c>
      <c r="L254" s="98">
        <f t="shared" si="38"/>
        <v>0</v>
      </c>
      <c r="M254" s="647"/>
      <c r="N254" s="99"/>
    </row>
    <row r="255" spans="1:27" ht="18.75" customHeight="1">
      <c r="A255" s="48"/>
      <c r="B255" s="401"/>
      <c r="C255" s="196"/>
      <c r="D255" s="410"/>
      <c r="E255" s="208"/>
      <c r="F255" s="197"/>
      <c r="G255" s="211"/>
      <c r="H255" s="95">
        <f t="shared" si="36"/>
        <v>0</v>
      </c>
      <c r="I255" s="212"/>
      <c r="J255" s="96">
        <f t="shared" si="37"/>
        <v>0</v>
      </c>
      <c r="K255" s="404">
        <f t="shared" si="38"/>
        <v>0</v>
      </c>
      <c r="L255" s="98">
        <f t="shared" si="38"/>
        <v>0</v>
      </c>
      <c r="M255" s="647"/>
      <c r="N255" s="99"/>
    </row>
    <row r="256" spans="1:27" ht="18.75" customHeight="1">
      <c r="A256" s="48"/>
      <c r="B256" s="401"/>
      <c r="C256" s="196"/>
      <c r="D256" s="410"/>
      <c r="E256" s="208"/>
      <c r="F256" s="197"/>
      <c r="G256" s="211"/>
      <c r="H256" s="95">
        <f t="shared" si="36"/>
        <v>0</v>
      </c>
      <c r="I256" s="212"/>
      <c r="J256" s="96">
        <f t="shared" si="37"/>
        <v>0</v>
      </c>
      <c r="K256" s="404">
        <f t="shared" si="38"/>
        <v>0</v>
      </c>
      <c r="L256" s="98">
        <f t="shared" si="38"/>
        <v>0</v>
      </c>
      <c r="M256" s="647"/>
      <c r="N256" s="99"/>
    </row>
    <row r="257" spans="1:27" ht="18.75" customHeight="1">
      <c r="A257" s="48"/>
      <c r="B257" s="401"/>
      <c r="C257" s="196"/>
      <c r="D257" s="410"/>
      <c r="E257" s="208"/>
      <c r="F257" s="197"/>
      <c r="G257" s="211"/>
      <c r="H257" s="95">
        <f t="shared" si="36"/>
        <v>0</v>
      </c>
      <c r="I257" s="212"/>
      <c r="J257" s="96">
        <f t="shared" si="37"/>
        <v>0</v>
      </c>
      <c r="K257" s="404">
        <f t="shared" si="38"/>
        <v>0</v>
      </c>
      <c r="L257" s="98">
        <f t="shared" si="38"/>
        <v>0</v>
      </c>
      <c r="M257" s="647"/>
      <c r="N257" s="99"/>
    </row>
    <row r="258" spans="1:27" ht="18.75" customHeight="1">
      <c r="A258" s="48"/>
      <c r="B258" s="401"/>
      <c r="C258" s="196"/>
      <c r="D258" s="410"/>
      <c r="E258" s="208"/>
      <c r="F258" s="197"/>
      <c r="G258" s="211"/>
      <c r="H258" s="95">
        <f t="shared" si="36"/>
        <v>0</v>
      </c>
      <c r="I258" s="212"/>
      <c r="J258" s="96">
        <f t="shared" si="37"/>
        <v>0</v>
      </c>
      <c r="K258" s="404">
        <f t="shared" si="38"/>
        <v>0</v>
      </c>
      <c r="L258" s="98">
        <f t="shared" si="38"/>
        <v>0</v>
      </c>
      <c r="M258" s="647"/>
      <c r="N258" s="99"/>
    </row>
    <row r="259" spans="1:27" ht="18.75" customHeight="1">
      <c r="A259" s="48"/>
      <c r="B259" s="401"/>
      <c r="C259" s="196"/>
      <c r="D259" s="410"/>
      <c r="E259" s="208"/>
      <c r="F259" s="197"/>
      <c r="G259" s="211"/>
      <c r="H259" s="95">
        <f t="shared" si="36"/>
        <v>0</v>
      </c>
      <c r="I259" s="212"/>
      <c r="J259" s="96">
        <f t="shared" si="37"/>
        <v>0</v>
      </c>
      <c r="K259" s="404">
        <f t="shared" si="38"/>
        <v>0</v>
      </c>
      <c r="L259" s="98">
        <f t="shared" si="38"/>
        <v>0</v>
      </c>
      <c r="M259" s="647"/>
      <c r="N259" s="99"/>
    </row>
    <row r="260" spans="1:27" s="47" customFormat="1" ht="18.75" customHeight="1">
      <c r="A260" s="48"/>
      <c r="B260" s="399"/>
      <c r="C260" s="405" t="s">
        <v>736</v>
      </c>
      <c r="D260" s="101" t="s">
        <v>737</v>
      </c>
      <c r="E260" s="93"/>
      <c r="F260" s="94"/>
      <c r="G260" s="95"/>
      <c r="H260" s="102">
        <f>SUMIFS(H249:H259,B249:B259,"設備")</f>
        <v>0</v>
      </c>
      <c r="I260" s="96"/>
      <c r="J260" s="103">
        <f>SUMIFS(J249:J259,B249:B259,"設備")</f>
        <v>0</v>
      </c>
      <c r="K260" s="404">
        <f t="shared" si="38"/>
        <v>0</v>
      </c>
      <c r="L260" s="105">
        <f>H260-J260</f>
        <v>0</v>
      </c>
      <c r="M260" s="648"/>
      <c r="O260" s="35"/>
      <c r="P260" s="35"/>
      <c r="Q260" s="35"/>
      <c r="R260" s="35"/>
      <c r="S260" s="35"/>
      <c r="T260" s="35"/>
      <c r="U260" s="35"/>
      <c r="V260" s="35"/>
      <c r="W260" s="35"/>
      <c r="X260" s="35"/>
      <c r="Y260" s="35"/>
      <c r="Z260" s="35"/>
      <c r="AA260" s="35"/>
    </row>
    <row r="261" spans="1:27" s="47" customFormat="1" ht="18.75" customHeight="1">
      <c r="A261" s="48"/>
      <c r="B261" s="399"/>
      <c r="C261" s="405" t="s">
        <v>738</v>
      </c>
      <c r="D261" s="101" t="s">
        <v>737</v>
      </c>
      <c r="E261" s="93"/>
      <c r="F261" s="94"/>
      <c r="G261" s="95"/>
      <c r="H261" s="102">
        <f>SUMIFS(H249:H259,B249:B259,"工事")</f>
        <v>0</v>
      </c>
      <c r="I261" s="96"/>
      <c r="J261" s="103">
        <f>SUMIFS(J249:J259,B249:B259,"工事")</f>
        <v>0</v>
      </c>
      <c r="K261" s="404">
        <f>G261-I261</f>
        <v>0</v>
      </c>
      <c r="L261" s="105">
        <f>H261-J261</f>
        <v>0</v>
      </c>
      <c r="M261" s="648"/>
      <c r="O261" s="35"/>
      <c r="P261" s="35"/>
      <c r="Q261" s="35"/>
      <c r="R261" s="35"/>
      <c r="S261" s="35"/>
      <c r="T261" s="35"/>
      <c r="U261" s="35"/>
      <c r="V261" s="35"/>
      <c r="W261" s="35"/>
      <c r="X261" s="35"/>
      <c r="Y261" s="35"/>
      <c r="Z261" s="35"/>
      <c r="AA261" s="35"/>
    </row>
    <row r="262" spans="1:27" s="47" customFormat="1" ht="18.75" customHeight="1" thickBot="1">
      <c r="A262" s="48"/>
      <c r="B262" s="411"/>
      <c r="C262" s="412" t="s">
        <v>731</v>
      </c>
      <c r="D262" s="413" t="s">
        <v>732</v>
      </c>
      <c r="E262" s="414"/>
      <c r="F262" s="415"/>
      <c r="G262" s="416"/>
      <c r="H262" s="417">
        <f>H260+H261</f>
        <v>0</v>
      </c>
      <c r="I262" s="418"/>
      <c r="J262" s="419">
        <f>J260+J261</f>
        <v>0</v>
      </c>
      <c r="K262" s="420">
        <f t="shared" si="38"/>
        <v>0</v>
      </c>
      <c r="L262" s="421">
        <f>H262-J262</f>
        <v>0</v>
      </c>
      <c r="M262" s="659"/>
      <c r="O262" s="35"/>
      <c r="P262" s="35"/>
      <c r="Q262" s="35"/>
      <c r="R262" s="35"/>
      <c r="S262" s="35"/>
      <c r="T262" s="35"/>
      <c r="U262" s="35"/>
      <c r="V262" s="35"/>
      <c r="W262" s="35"/>
      <c r="X262" s="35"/>
      <c r="Y262" s="35"/>
      <c r="Z262" s="35"/>
      <c r="AA262" s="35"/>
    </row>
    <row r="263" spans="1:27" s="47" customFormat="1" ht="18.75" customHeight="1">
      <c r="A263" s="59"/>
      <c r="B263" s="170"/>
      <c r="C263" s="171"/>
      <c r="D263" s="172"/>
      <c r="E263" s="173"/>
      <c r="F263" s="133"/>
      <c r="G263" s="174"/>
      <c r="H263" s="175"/>
      <c r="I263" s="176"/>
      <c r="J263" s="177"/>
      <c r="K263" s="133"/>
      <c r="L263" s="178"/>
      <c r="M263" s="195"/>
      <c r="O263" s="35"/>
      <c r="P263" s="35"/>
      <c r="Q263" s="35"/>
      <c r="R263" s="35"/>
      <c r="S263" s="35"/>
      <c r="T263" s="35"/>
      <c r="U263" s="35"/>
      <c r="V263" s="35"/>
      <c r="W263" s="35"/>
      <c r="X263" s="35"/>
      <c r="Y263" s="35"/>
      <c r="Z263" s="35"/>
      <c r="AA263" s="35"/>
    </row>
  </sheetData>
  <mergeCells count="8">
    <mergeCell ref="B9:C9"/>
    <mergeCell ref="B10:B12"/>
    <mergeCell ref="E10:E12"/>
    <mergeCell ref="F10:L10"/>
    <mergeCell ref="F11:F12"/>
    <mergeCell ref="G11:H11"/>
    <mergeCell ref="I11:J11"/>
    <mergeCell ref="K11:L11"/>
  </mergeCells>
  <phoneticPr fontId="13"/>
  <dataValidations count="3">
    <dataValidation type="list" allowBlank="1" showInputMessage="1" showErrorMessage="1" sqref="B263">
      <formula1>$AA$9:$AA$11</formula1>
    </dataValidation>
    <dataValidation type="list" allowBlank="1" showInputMessage="1" showErrorMessage="1" sqref="B64:B67">
      <formula1>設計</formula1>
    </dataValidation>
    <dataValidation type="list" allowBlank="1" showInputMessage="1" showErrorMessage="1" sqref="B72:B111 B116:B155 B160:B189 B194:B203 B208:B217 B222:B231 B236:B245 B250:B259">
      <formula1>区分</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oddFooter>&amp;P / &amp;N ページ</oddFooter>
  </headerFooter>
  <rowBreaks count="2" manualBreakCount="2">
    <brk id="61" min="1" max="12" man="1"/>
    <brk id="114" min="1" max="12"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B263"/>
  <sheetViews>
    <sheetView showGridLines="0" view="pageBreakPreview" zoomScaleNormal="85" zoomScaleSheetLayoutView="100" workbookViewId="0">
      <pane ySplit="12" topLeftCell="A13" activePane="bottomLeft" state="frozen"/>
      <selection activeCell="AO20" sqref="AO20"/>
      <selection pane="bottomLeft" activeCell="C17" sqref="C17"/>
    </sheetView>
  </sheetViews>
  <sheetFormatPr defaultRowHeight="18.75" customHeight="1"/>
  <cols>
    <col min="1" max="1" width="2.5" style="35" customWidth="1"/>
    <col min="2" max="2" width="6.25" style="165" customWidth="1"/>
    <col min="3" max="3" width="42.5" style="35" customWidth="1"/>
    <col min="4" max="4" width="15" style="35" customWidth="1"/>
    <col min="5" max="5" width="4.375" style="47" customWidth="1"/>
    <col min="6" max="6" width="9.375" style="166" customWidth="1"/>
    <col min="7" max="7" width="5" style="166" customWidth="1"/>
    <col min="8" max="8" width="13" style="167" customWidth="1"/>
    <col min="9" max="9" width="5" style="166" customWidth="1"/>
    <col min="10" max="10" width="13" style="167" customWidth="1"/>
    <col min="11" max="11" width="5" style="168" customWidth="1"/>
    <col min="12" max="12" width="13" style="169" customWidth="1"/>
    <col min="13" max="13" width="15.625" style="179" customWidth="1"/>
    <col min="14" max="14" width="4.25" style="47" customWidth="1"/>
    <col min="15" max="25" width="9" style="35"/>
    <col min="26" max="27" width="9" style="35" customWidth="1"/>
    <col min="28" max="16384" width="9" style="35"/>
  </cols>
  <sheetData>
    <row r="1" spans="1:14" ht="22.5" customHeight="1">
      <c r="B1" s="624" t="s">
        <v>967</v>
      </c>
    </row>
    <row r="2" spans="1:14" ht="15" customHeight="1">
      <c r="B2" s="624" t="s">
        <v>958</v>
      </c>
    </row>
    <row r="3" spans="1:14" ht="15" customHeight="1">
      <c r="B3" s="624" t="s">
        <v>959</v>
      </c>
    </row>
    <row r="4" spans="1:14" ht="15" customHeight="1">
      <c r="B4" s="624" t="s">
        <v>960</v>
      </c>
    </row>
    <row r="5" spans="1:14" ht="7.5" customHeight="1">
      <c r="B5" s="624"/>
    </row>
    <row r="6" spans="1:14" ht="15" customHeight="1">
      <c r="B6" s="624" t="s">
        <v>1853</v>
      </c>
    </row>
    <row r="7" spans="1:14" ht="15" customHeight="1">
      <c r="B7" s="624" t="s">
        <v>1854</v>
      </c>
    </row>
    <row r="8" spans="1:14" ht="15" customHeight="1"/>
    <row r="9" spans="1:14" ht="22.5" customHeight="1" thickBot="1">
      <c r="B9" s="2642" t="s">
        <v>1415</v>
      </c>
      <c r="C9" s="2642"/>
      <c r="D9" s="41"/>
      <c r="E9" s="42"/>
      <c r="F9" s="43"/>
      <c r="G9" s="43"/>
      <c r="H9" s="44"/>
      <c r="I9" s="43"/>
      <c r="J9" s="44"/>
      <c r="K9" s="45"/>
      <c r="L9" s="46"/>
      <c r="M9" s="1144" t="s">
        <v>1614</v>
      </c>
    </row>
    <row r="10" spans="1:14" ht="18.75" customHeight="1">
      <c r="A10" s="48"/>
      <c r="B10" s="2643" t="s">
        <v>29</v>
      </c>
      <c r="C10" s="49" t="s">
        <v>57</v>
      </c>
      <c r="D10" s="50"/>
      <c r="E10" s="2646" t="s">
        <v>25</v>
      </c>
      <c r="F10" s="2649" t="s">
        <v>22</v>
      </c>
      <c r="G10" s="2650"/>
      <c r="H10" s="2650"/>
      <c r="I10" s="2650"/>
      <c r="J10" s="2650"/>
      <c r="K10" s="2650"/>
      <c r="L10" s="2651"/>
      <c r="M10" s="180" t="s">
        <v>0</v>
      </c>
      <c r="N10" s="51"/>
    </row>
    <row r="11" spans="1:14" ht="18.75" customHeight="1">
      <c r="A11" s="48"/>
      <c r="B11" s="2644"/>
      <c r="C11" s="40" t="s">
        <v>21</v>
      </c>
      <c r="D11" s="52" t="s">
        <v>31</v>
      </c>
      <c r="E11" s="2647"/>
      <c r="F11" s="2652" t="s">
        <v>23</v>
      </c>
      <c r="G11" s="2654" t="s">
        <v>32</v>
      </c>
      <c r="H11" s="2654"/>
      <c r="I11" s="2655" t="s">
        <v>33</v>
      </c>
      <c r="J11" s="2655"/>
      <c r="K11" s="2656" t="s">
        <v>34</v>
      </c>
      <c r="L11" s="2657"/>
      <c r="M11" s="181"/>
      <c r="N11" s="51"/>
    </row>
    <row r="12" spans="1:14" ht="18.75" customHeight="1" thickBot="1">
      <c r="A12" s="48"/>
      <c r="B12" s="2645"/>
      <c r="C12" s="53"/>
      <c r="D12" s="54"/>
      <c r="E12" s="2648"/>
      <c r="F12" s="2653"/>
      <c r="G12" s="55" t="s">
        <v>24</v>
      </c>
      <c r="H12" s="55" t="s">
        <v>18</v>
      </c>
      <c r="I12" s="56" t="s">
        <v>24</v>
      </c>
      <c r="J12" s="56" t="s">
        <v>18</v>
      </c>
      <c r="K12" s="57" t="s">
        <v>24</v>
      </c>
      <c r="L12" s="58" t="s">
        <v>18</v>
      </c>
      <c r="M12" s="182"/>
      <c r="N12" s="59"/>
    </row>
    <row r="13" spans="1:14" ht="18.75" customHeight="1" thickBot="1">
      <c r="A13" s="48"/>
      <c r="B13" s="60" t="s">
        <v>36</v>
      </c>
      <c r="C13" s="61"/>
      <c r="D13" s="62"/>
      <c r="E13" s="63"/>
      <c r="F13" s="64"/>
      <c r="G13" s="65"/>
      <c r="H13" s="65"/>
      <c r="I13" s="66"/>
      <c r="J13" s="66"/>
      <c r="K13" s="67"/>
      <c r="L13" s="68"/>
      <c r="M13" s="183"/>
      <c r="N13" s="59"/>
    </row>
    <row r="14" spans="1:14" ht="30" customHeight="1" thickTop="1">
      <c r="A14" s="48"/>
      <c r="B14" s="69"/>
      <c r="C14" s="70" t="s">
        <v>99</v>
      </c>
      <c r="D14" s="71" t="s">
        <v>17</v>
      </c>
      <c r="E14" s="216" t="s">
        <v>26</v>
      </c>
      <c r="F14" s="210"/>
      <c r="G14" s="74"/>
      <c r="H14" s="74">
        <f>H68</f>
        <v>0</v>
      </c>
      <c r="I14" s="75"/>
      <c r="J14" s="75">
        <f>J68</f>
        <v>0</v>
      </c>
      <c r="K14" s="91"/>
      <c r="L14" s="77">
        <f>L68</f>
        <v>0</v>
      </c>
      <c r="M14" s="207"/>
      <c r="N14" s="59"/>
    </row>
    <row r="15" spans="1:14" ht="18.75" customHeight="1" thickBot="1">
      <c r="A15" s="48"/>
      <c r="B15" s="78"/>
      <c r="C15" s="79"/>
      <c r="D15" s="80"/>
      <c r="E15" s="81"/>
      <c r="F15" s="82"/>
      <c r="G15" s="83"/>
      <c r="H15" s="84"/>
      <c r="I15" s="85"/>
      <c r="J15" s="86"/>
      <c r="L15" s="88"/>
      <c r="M15" s="185"/>
      <c r="N15" s="59"/>
    </row>
    <row r="16" spans="1:14" ht="18.75" customHeight="1" thickTop="1">
      <c r="A16" s="48"/>
      <c r="B16" s="69" t="s">
        <v>783</v>
      </c>
      <c r="C16" s="70" t="s">
        <v>37</v>
      </c>
      <c r="D16" s="71"/>
      <c r="E16" s="72"/>
      <c r="F16" s="73"/>
      <c r="G16" s="89"/>
      <c r="H16" s="89"/>
      <c r="I16" s="90"/>
      <c r="J16" s="90"/>
      <c r="K16" s="91"/>
      <c r="L16" s="92"/>
      <c r="M16" s="184"/>
      <c r="N16" s="59"/>
    </row>
    <row r="17" spans="1:28" ht="18.75" customHeight="1">
      <c r="A17" s="48"/>
      <c r="B17" s="200" t="s">
        <v>783</v>
      </c>
      <c r="C17" s="196" t="s">
        <v>48</v>
      </c>
      <c r="D17" s="206"/>
      <c r="E17" s="208" t="s">
        <v>26</v>
      </c>
      <c r="F17" s="197"/>
      <c r="G17" s="211"/>
      <c r="H17" s="95">
        <f>H112</f>
        <v>0</v>
      </c>
      <c r="I17" s="212"/>
      <c r="J17" s="96">
        <f>J112</f>
        <v>0</v>
      </c>
      <c r="K17" s="213"/>
      <c r="L17" s="98">
        <f>L112</f>
        <v>0</v>
      </c>
      <c r="M17" s="198"/>
      <c r="N17" s="99"/>
    </row>
    <row r="18" spans="1:28" ht="18.75" customHeight="1">
      <c r="A18" s="48"/>
      <c r="B18" s="200" t="s">
        <v>783</v>
      </c>
      <c r="C18" s="196" t="s">
        <v>56</v>
      </c>
      <c r="D18" s="206"/>
      <c r="E18" s="208" t="s">
        <v>26</v>
      </c>
      <c r="F18" s="197"/>
      <c r="G18" s="211"/>
      <c r="H18" s="95">
        <f>H156</f>
        <v>0</v>
      </c>
      <c r="I18" s="212"/>
      <c r="J18" s="96">
        <f>J156</f>
        <v>0</v>
      </c>
      <c r="K18" s="213"/>
      <c r="L18" s="98">
        <f>L156</f>
        <v>0</v>
      </c>
      <c r="M18" s="198"/>
      <c r="N18" s="230"/>
      <c r="O18" s="231"/>
      <c r="P18" s="231"/>
      <c r="Q18" s="231"/>
      <c r="R18" s="231"/>
      <c r="S18" s="231"/>
      <c r="T18" s="231"/>
      <c r="U18" s="231"/>
      <c r="V18" s="231"/>
      <c r="W18" s="231"/>
      <c r="X18" s="231"/>
      <c r="Y18" s="231"/>
      <c r="Z18" s="231"/>
      <c r="AA18" s="231"/>
      <c r="AB18" s="231"/>
    </row>
    <row r="19" spans="1:28" ht="18.75" customHeight="1">
      <c r="A19" s="48"/>
      <c r="B19" s="200" t="s">
        <v>783</v>
      </c>
      <c r="C19" s="196" t="s">
        <v>50</v>
      </c>
      <c r="D19" s="206"/>
      <c r="E19" s="208" t="s">
        <v>26</v>
      </c>
      <c r="F19" s="197"/>
      <c r="G19" s="211"/>
      <c r="H19" s="95">
        <f>H190</f>
        <v>0</v>
      </c>
      <c r="I19" s="212"/>
      <c r="J19" s="96">
        <f>J190</f>
        <v>0</v>
      </c>
      <c r="K19" s="213"/>
      <c r="L19" s="98">
        <f>L190</f>
        <v>0</v>
      </c>
      <c r="M19" s="198"/>
      <c r="N19" s="230"/>
      <c r="O19" s="231"/>
      <c r="P19" s="231"/>
      <c r="Q19" s="231"/>
      <c r="R19" s="231"/>
      <c r="S19" s="231"/>
      <c r="T19" s="231"/>
      <c r="U19" s="231"/>
      <c r="V19" s="231"/>
      <c r="W19" s="231"/>
      <c r="X19" s="231"/>
      <c r="Y19" s="231"/>
      <c r="Z19" s="231"/>
      <c r="AA19" s="231"/>
      <c r="AB19" s="231"/>
    </row>
    <row r="20" spans="1:28" ht="18.75" customHeight="1">
      <c r="A20" s="48"/>
      <c r="B20" s="200" t="s">
        <v>783</v>
      </c>
      <c r="C20" s="196" t="s">
        <v>51</v>
      </c>
      <c r="D20" s="206"/>
      <c r="E20" s="208" t="s">
        <v>26</v>
      </c>
      <c r="F20" s="197"/>
      <c r="G20" s="211"/>
      <c r="H20" s="95">
        <f>H204</f>
        <v>0</v>
      </c>
      <c r="I20" s="212"/>
      <c r="J20" s="96">
        <f>J204</f>
        <v>0</v>
      </c>
      <c r="K20" s="213"/>
      <c r="L20" s="98">
        <f>L204</f>
        <v>0</v>
      </c>
      <c r="M20" s="198"/>
      <c r="N20" s="99"/>
    </row>
    <row r="21" spans="1:28" ht="18.75" customHeight="1">
      <c r="A21" s="48"/>
      <c r="B21" s="200" t="s">
        <v>783</v>
      </c>
      <c r="C21" s="196" t="s">
        <v>52</v>
      </c>
      <c r="D21" s="206"/>
      <c r="E21" s="208" t="s">
        <v>26</v>
      </c>
      <c r="F21" s="197"/>
      <c r="G21" s="211"/>
      <c r="H21" s="95">
        <f>H218</f>
        <v>0</v>
      </c>
      <c r="I21" s="212"/>
      <c r="J21" s="96">
        <f>J218</f>
        <v>0</v>
      </c>
      <c r="K21" s="213"/>
      <c r="L21" s="98">
        <f>L218</f>
        <v>0</v>
      </c>
      <c r="M21" s="198"/>
      <c r="N21" s="99"/>
    </row>
    <row r="22" spans="1:28" ht="18.75" customHeight="1">
      <c r="A22" s="48"/>
      <c r="B22" s="200" t="s">
        <v>783</v>
      </c>
      <c r="C22" s="196" t="s">
        <v>53</v>
      </c>
      <c r="D22" s="206"/>
      <c r="E22" s="208" t="s">
        <v>26</v>
      </c>
      <c r="F22" s="197"/>
      <c r="G22" s="211"/>
      <c r="H22" s="95">
        <f>H232</f>
        <v>0</v>
      </c>
      <c r="I22" s="212"/>
      <c r="J22" s="96">
        <f>J232</f>
        <v>0</v>
      </c>
      <c r="K22" s="213"/>
      <c r="L22" s="98">
        <f>L232</f>
        <v>0</v>
      </c>
      <c r="M22" s="198"/>
      <c r="N22" s="99"/>
    </row>
    <row r="23" spans="1:28" ht="18.75" customHeight="1">
      <c r="A23" s="48"/>
      <c r="B23" s="200" t="s">
        <v>783</v>
      </c>
      <c r="C23" s="196" t="s">
        <v>54</v>
      </c>
      <c r="D23" s="206"/>
      <c r="E23" s="208" t="s">
        <v>26</v>
      </c>
      <c r="F23" s="197"/>
      <c r="G23" s="211"/>
      <c r="H23" s="95">
        <f>H246</f>
        <v>0</v>
      </c>
      <c r="I23" s="212"/>
      <c r="J23" s="96">
        <f>J246</f>
        <v>0</v>
      </c>
      <c r="K23" s="213"/>
      <c r="L23" s="98">
        <f>L246</f>
        <v>0</v>
      </c>
      <c r="M23" s="198"/>
      <c r="N23" s="99"/>
    </row>
    <row r="24" spans="1:28" ht="18.75" customHeight="1">
      <c r="A24" s="48"/>
      <c r="B24" s="200" t="s">
        <v>783</v>
      </c>
      <c r="C24" s="196" t="s">
        <v>55</v>
      </c>
      <c r="D24" s="206"/>
      <c r="E24" s="208" t="s">
        <v>26</v>
      </c>
      <c r="F24" s="197"/>
      <c r="G24" s="211"/>
      <c r="H24" s="95">
        <f>H260</f>
        <v>0</v>
      </c>
      <c r="I24" s="212"/>
      <c r="J24" s="96">
        <f>J260</f>
        <v>0</v>
      </c>
      <c r="K24" s="213"/>
      <c r="L24" s="98">
        <f>L260</f>
        <v>0</v>
      </c>
      <c r="M24" s="198"/>
      <c r="N24" s="99"/>
    </row>
    <row r="25" spans="1:28" ht="18.75" customHeight="1">
      <c r="A25" s="48"/>
      <c r="B25" s="200" t="s">
        <v>783</v>
      </c>
      <c r="C25" s="196"/>
      <c r="D25" s="206"/>
      <c r="E25" s="208"/>
      <c r="F25" s="197"/>
      <c r="G25" s="211"/>
      <c r="H25" s="95" t="s">
        <v>104</v>
      </c>
      <c r="I25" s="212"/>
      <c r="J25" s="96" t="s">
        <v>104</v>
      </c>
      <c r="K25" s="213"/>
      <c r="L25" s="98" t="s">
        <v>110</v>
      </c>
      <c r="M25" s="198"/>
      <c r="N25" s="99"/>
    </row>
    <row r="26" spans="1:28" ht="18.75" customHeight="1">
      <c r="A26" s="48"/>
      <c r="B26" s="200" t="s">
        <v>783</v>
      </c>
      <c r="C26" s="196"/>
      <c r="D26" s="206"/>
      <c r="E26" s="208"/>
      <c r="F26" s="197"/>
      <c r="G26" s="211"/>
      <c r="H26" s="95" t="s">
        <v>104</v>
      </c>
      <c r="I26" s="212"/>
      <c r="J26" s="96" t="s">
        <v>104</v>
      </c>
      <c r="K26" s="213"/>
      <c r="L26" s="98" t="s">
        <v>110</v>
      </c>
      <c r="M26" s="198"/>
      <c r="N26" s="99"/>
    </row>
    <row r="27" spans="1:28" ht="18.75" customHeight="1">
      <c r="A27" s="48"/>
      <c r="B27" s="443" t="s">
        <v>783</v>
      </c>
      <c r="C27" s="100" t="s">
        <v>38</v>
      </c>
      <c r="D27" s="101" t="s">
        <v>39</v>
      </c>
      <c r="E27" s="93"/>
      <c r="F27" s="94"/>
      <c r="G27" s="102"/>
      <c r="H27" s="102">
        <f>SUM(H17:H26)</f>
        <v>0</v>
      </c>
      <c r="I27" s="103"/>
      <c r="J27" s="103">
        <f>SUM(J17:J26)</f>
        <v>0</v>
      </c>
      <c r="K27" s="104"/>
      <c r="L27" s="105">
        <f>SUM(L17:L26)</f>
        <v>0</v>
      </c>
      <c r="M27" s="186"/>
      <c r="N27" s="106"/>
    </row>
    <row r="28" spans="1:28" ht="18.75" customHeight="1" thickBot="1">
      <c r="A28" s="48"/>
      <c r="B28" s="78" t="s">
        <v>783</v>
      </c>
      <c r="C28" s="107"/>
      <c r="D28" s="108"/>
      <c r="E28" s="81"/>
      <c r="F28" s="82"/>
      <c r="G28" s="83"/>
      <c r="H28" s="83"/>
      <c r="I28" s="85"/>
      <c r="J28" s="85"/>
      <c r="K28" s="87"/>
      <c r="L28" s="109"/>
      <c r="M28" s="185"/>
      <c r="N28" s="106"/>
    </row>
    <row r="29" spans="1:28" ht="30" customHeight="1" thickTop="1">
      <c r="A29" s="48"/>
      <c r="B29" s="69" t="s">
        <v>783</v>
      </c>
      <c r="C29" s="110" t="s">
        <v>38</v>
      </c>
      <c r="D29" s="71" t="s">
        <v>17</v>
      </c>
      <c r="E29" s="111"/>
      <c r="F29" s="112"/>
      <c r="G29" s="74"/>
      <c r="H29" s="74">
        <f>SUM(H27:H28)</f>
        <v>0</v>
      </c>
      <c r="I29" s="75"/>
      <c r="J29" s="75">
        <f>SUM(J27:J28)</f>
        <v>0</v>
      </c>
      <c r="K29" s="76"/>
      <c r="L29" s="77">
        <f>SUM(L27:L28)</f>
        <v>0</v>
      </c>
      <c r="M29" s="184"/>
      <c r="N29" s="106"/>
    </row>
    <row r="30" spans="1:28" ht="18.75" customHeight="1" thickBot="1">
      <c r="A30" s="48"/>
      <c r="B30" s="78" t="s">
        <v>783</v>
      </c>
      <c r="C30" s="79"/>
      <c r="D30" s="80"/>
      <c r="E30" s="113"/>
      <c r="F30" s="114"/>
      <c r="G30" s="84"/>
      <c r="H30" s="84"/>
      <c r="I30" s="86"/>
      <c r="J30" s="86"/>
      <c r="K30" s="115"/>
      <c r="L30" s="88"/>
      <c r="M30" s="185"/>
      <c r="N30" s="106"/>
      <c r="S30" s="214"/>
    </row>
    <row r="31" spans="1:28" ht="18.75" customHeight="1" thickTop="1">
      <c r="A31" s="48"/>
      <c r="B31" s="69" t="s">
        <v>783</v>
      </c>
      <c r="C31" s="70" t="s">
        <v>40</v>
      </c>
      <c r="D31" s="71"/>
      <c r="E31" s="72"/>
      <c r="F31" s="112"/>
      <c r="G31" s="74"/>
      <c r="H31" s="74"/>
      <c r="I31" s="75"/>
      <c r="J31" s="75"/>
      <c r="K31" s="76"/>
      <c r="L31" s="77"/>
      <c r="M31" s="184"/>
      <c r="N31" s="106"/>
    </row>
    <row r="32" spans="1:28" ht="18.75" customHeight="1">
      <c r="A32" s="48"/>
      <c r="B32" s="200" t="s">
        <v>783</v>
      </c>
      <c r="C32" s="196" t="s">
        <v>48</v>
      </c>
      <c r="D32" s="206"/>
      <c r="E32" s="208" t="s">
        <v>26</v>
      </c>
      <c r="F32" s="199"/>
      <c r="G32" s="211"/>
      <c r="H32" s="95">
        <f>H113</f>
        <v>0</v>
      </c>
      <c r="I32" s="212"/>
      <c r="J32" s="96">
        <f>J113</f>
        <v>0</v>
      </c>
      <c r="K32" s="213"/>
      <c r="L32" s="98">
        <f>L113</f>
        <v>0</v>
      </c>
      <c r="M32" s="198"/>
      <c r="N32" s="106"/>
    </row>
    <row r="33" spans="1:18" ht="18.75" customHeight="1">
      <c r="A33" s="48"/>
      <c r="B33" s="200" t="s">
        <v>783</v>
      </c>
      <c r="C33" s="196" t="s">
        <v>56</v>
      </c>
      <c r="D33" s="206"/>
      <c r="E33" s="208" t="s">
        <v>26</v>
      </c>
      <c r="F33" s="199"/>
      <c r="G33" s="211"/>
      <c r="H33" s="95">
        <f>H157</f>
        <v>0</v>
      </c>
      <c r="I33" s="212"/>
      <c r="J33" s="96">
        <f>J157</f>
        <v>0</v>
      </c>
      <c r="K33" s="213"/>
      <c r="L33" s="98">
        <f>L157</f>
        <v>0</v>
      </c>
      <c r="M33" s="198"/>
      <c r="N33" s="106"/>
    </row>
    <row r="34" spans="1:18" ht="18.75" customHeight="1">
      <c r="A34" s="48"/>
      <c r="B34" s="200" t="s">
        <v>783</v>
      </c>
      <c r="C34" s="196" t="s">
        <v>50</v>
      </c>
      <c r="D34" s="206"/>
      <c r="E34" s="208" t="s">
        <v>26</v>
      </c>
      <c r="F34" s="199"/>
      <c r="G34" s="211"/>
      <c r="H34" s="95">
        <f>H191</f>
        <v>0</v>
      </c>
      <c r="I34" s="212"/>
      <c r="J34" s="96">
        <f>J191</f>
        <v>0</v>
      </c>
      <c r="K34" s="213"/>
      <c r="L34" s="98">
        <f>L191</f>
        <v>0</v>
      </c>
      <c r="M34" s="198"/>
      <c r="N34" s="106"/>
    </row>
    <row r="35" spans="1:18" ht="18.75" customHeight="1">
      <c r="A35" s="48"/>
      <c r="B35" s="200" t="s">
        <v>783</v>
      </c>
      <c r="C35" s="196" t="s">
        <v>51</v>
      </c>
      <c r="D35" s="206"/>
      <c r="E35" s="208" t="s">
        <v>26</v>
      </c>
      <c r="F35" s="199"/>
      <c r="G35" s="211"/>
      <c r="H35" s="95">
        <f>H205</f>
        <v>0</v>
      </c>
      <c r="I35" s="212"/>
      <c r="J35" s="96">
        <f>J205</f>
        <v>0</v>
      </c>
      <c r="K35" s="213"/>
      <c r="L35" s="98">
        <f>L205</f>
        <v>0</v>
      </c>
      <c r="M35" s="198"/>
      <c r="N35" s="106"/>
    </row>
    <row r="36" spans="1:18" ht="18.75" customHeight="1">
      <c r="A36" s="48"/>
      <c r="B36" s="200" t="s">
        <v>783</v>
      </c>
      <c r="C36" s="196" t="s">
        <v>52</v>
      </c>
      <c r="D36" s="206"/>
      <c r="E36" s="208" t="s">
        <v>26</v>
      </c>
      <c r="F36" s="199"/>
      <c r="G36" s="211"/>
      <c r="H36" s="95">
        <f>H219</f>
        <v>0</v>
      </c>
      <c r="I36" s="212"/>
      <c r="J36" s="96">
        <f>J219</f>
        <v>0</v>
      </c>
      <c r="K36" s="213"/>
      <c r="L36" s="98">
        <f>L219</f>
        <v>0</v>
      </c>
      <c r="M36" s="198"/>
      <c r="N36" s="106"/>
    </row>
    <row r="37" spans="1:18" ht="18.75" customHeight="1">
      <c r="A37" s="48"/>
      <c r="B37" s="200" t="s">
        <v>783</v>
      </c>
      <c r="C37" s="196" t="s">
        <v>53</v>
      </c>
      <c r="D37" s="206"/>
      <c r="E37" s="208" t="s">
        <v>26</v>
      </c>
      <c r="F37" s="199"/>
      <c r="G37" s="211"/>
      <c r="H37" s="95">
        <f>H233</f>
        <v>0</v>
      </c>
      <c r="I37" s="212"/>
      <c r="J37" s="96">
        <f>J233</f>
        <v>0</v>
      </c>
      <c r="K37" s="213"/>
      <c r="L37" s="98">
        <f>L233</f>
        <v>0</v>
      </c>
      <c r="M37" s="198"/>
      <c r="N37" s="106"/>
    </row>
    <row r="38" spans="1:18" ht="18.75" customHeight="1">
      <c r="A38" s="48"/>
      <c r="B38" s="200" t="s">
        <v>783</v>
      </c>
      <c r="C38" s="196" t="s">
        <v>54</v>
      </c>
      <c r="D38" s="206"/>
      <c r="E38" s="208" t="s">
        <v>26</v>
      </c>
      <c r="F38" s="199"/>
      <c r="G38" s="211"/>
      <c r="H38" s="95">
        <f>H247</f>
        <v>0</v>
      </c>
      <c r="I38" s="212"/>
      <c r="J38" s="96">
        <f>J247</f>
        <v>0</v>
      </c>
      <c r="K38" s="213"/>
      <c r="L38" s="98">
        <f>L247</f>
        <v>0</v>
      </c>
      <c r="M38" s="198"/>
      <c r="N38" s="106"/>
      <c r="R38" s="229"/>
    </row>
    <row r="39" spans="1:18" ht="18.75" customHeight="1">
      <c r="A39" s="48"/>
      <c r="B39" s="200" t="s">
        <v>783</v>
      </c>
      <c r="C39" s="196" t="s">
        <v>55</v>
      </c>
      <c r="D39" s="206"/>
      <c r="E39" s="208" t="s">
        <v>26</v>
      </c>
      <c r="F39" s="199"/>
      <c r="G39" s="211"/>
      <c r="H39" s="95">
        <f>H261</f>
        <v>0</v>
      </c>
      <c r="I39" s="212"/>
      <c r="J39" s="96">
        <f>J261</f>
        <v>0</v>
      </c>
      <c r="K39" s="213"/>
      <c r="L39" s="98">
        <f>L261</f>
        <v>0</v>
      </c>
      <c r="M39" s="198"/>
      <c r="N39" s="106"/>
      <c r="R39" s="229"/>
    </row>
    <row r="40" spans="1:18" ht="18.75" customHeight="1">
      <c r="A40" s="48"/>
      <c r="B40" s="200" t="s">
        <v>783</v>
      </c>
      <c r="C40" s="196"/>
      <c r="D40" s="206"/>
      <c r="E40" s="208"/>
      <c r="F40" s="199"/>
      <c r="G40" s="211"/>
      <c r="H40" s="95" t="s">
        <v>104</v>
      </c>
      <c r="I40" s="212"/>
      <c r="J40" s="96" t="s">
        <v>104</v>
      </c>
      <c r="K40" s="213"/>
      <c r="L40" s="98" t="s">
        <v>104</v>
      </c>
      <c r="M40" s="198"/>
      <c r="N40" s="106"/>
      <c r="R40" s="229"/>
    </row>
    <row r="41" spans="1:18" ht="18.75" customHeight="1">
      <c r="A41" s="48"/>
      <c r="B41" s="200" t="s">
        <v>783</v>
      </c>
      <c r="C41" s="196"/>
      <c r="D41" s="206"/>
      <c r="E41" s="208"/>
      <c r="F41" s="199"/>
      <c r="G41" s="211"/>
      <c r="H41" s="95" t="s">
        <v>104</v>
      </c>
      <c r="I41" s="212"/>
      <c r="J41" s="96" t="s">
        <v>104</v>
      </c>
      <c r="K41" s="213"/>
      <c r="L41" s="98" t="s">
        <v>104</v>
      </c>
      <c r="M41" s="198"/>
      <c r="N41" s="106"/>
      <c r="R41" s="229"/>
    </row>
    <row r="42" spans="1:18" ht="18.75" customHeight="1">
      <c r="A42" s="48"/>
      <c r="B42" s="443" t="s">
        <v>783</v>
      </c>
      <c r="C42" s="100" t="s">
        <v>41</v>
      </c>
      <c r="D42" s="101" t="s">
        <v>39</v>
      </c>
      <c r="E42" s="93"/>
      <c r="F42" s="94"/>
      <c r="G42" s="95"/>
      <c r="H42" s="102">
        <f>SUM(H32:H41)</f>
        <v>0</v>
      </c>
      <c r="I42" s="96"/>
      <c r="J42" s="103">
        <f>SUM(J32:J41)</f>
        <v>0</v>
      </c>
      <c r="K42" s="97"/>
      <c r="L42" s="105">
        <f>SUM(L32:L41)</f>
        <v>0</v>
      </c>
      <c r="M42" s="186"/>
      <c r="N42" s="106"/>
      <c r="R42" s="229"/>
    </row>
    <row r="43" spans="1:18" ht="18.75" customHeight="1" thickBot="1">
      <c r="A43" s="48"/>
      <c r="B43" s="78" t="s">
        <v>783</v>
      </c>
      <c r="C43" s="107"/>
      <c r="D43" s="108"/>
      <c r="E43" s="81"/>
      <c r="F43" s="82"/>
      <c r="G43" s="83"/>
      <c r="H43" s="83"/>
      <c r="I43" s="85"/>
      <c r="J43" s="85"/>
      <c r="K43" s="87"/>
      <c r="L43" s="109"/>
      <c r="M43" s="185"/>
      <c r="N43" s="106"/>
      <c r="R43" s="229"/>
    </row>
    <row r="44" spans="1:18" ht="30" customHeight="1" thickTop="1">
      <c r="A44" s="48"/>
      <c r="B44" s="69" t="s">
        <v>783</v>
      </c>
      <c r="C44" s="110" t="s">
        <v>42</v>
      </c>
      <c r="D44" s="71" t="s">
        <v>17</v>
      </c>
      <c r="E44" s="111"/>
      <c r="F44" s="112"/>
      <c r="G44" s="74"/>
      <c r="H44" s="74">
        <f>SUM(H42:H43)</f>
        <v>0</v>
      </c>
      <c r="I44" s="75"/>
      <c r="J44" s="75">
        <f>SUM(J42:J43)</f>
        <v>0</v>
      </c>
      <c r="K44" s="76"/>
      <c r="L44" s="77">
        <f>SUM(L42:L43)</f>
        <v>0</v>
      </c>
      <c r="M44" s="187"/>
      <c r="N44" s="117"/>
      <c r="R44" s="229"/>
    </row>
    <row r="45" spans="1:18" ht="18.75" customHeight="1" thickBot="1">
      <c r="A45" s="48"/>
      <c r="B45" s="443" t="s">
        <v>783</v>
      </c>
      <c r="C45" s="118"/>
      <c r="D45" s="119"/>
      <c r="E45" s="120"/>
      <c r="F45" s="116"/>
      <c r="G45" s="102"/>
      <c r="H45" s="102"/>
      <c r="I45" s="103"/>
      <c r="J45" s="103"/>
      <c r="K45" s="104"/>
      <c r="L45" s="105"/>
      <c r="M45" s="188"/>
      <c r="N45" s="117"/>
      <c r="R45" s="229"/>
    </row>
    <row r="46" spans="1:18" ht="30" customHeight="1" thickTop="1" thickBot="1">
      <c r="A46" s="48"/>
      <c r="B46" s="121" t="s">
        <v>783</v>
      </c>
      <c r="C46" s="122"/>
      <c r="D46" s="123" t="s">
        <v>43</v>
      </c>
      <c r="E46" s="124"/>
      <c r="F46" s="125"/>
      <c r="G46" s="126"/>
      <c r="H46" s="126">
        <f>SUM(H14,H29,H44)</f>
        <v>0</v>
      </c>
      <c r="I46" s="127"/>
      <c r="J46" s="127">
        <f>SUM(J14,J29,J44)</f>
        <v>0</v>
      </c>
      <c r="K46" s="128"/>
      <c r="L46" s="129">
        <f>SUM(L14,L29,L44)</f>
        <v>0</v>
      </c>
      <c r="M46" s="189"/>
      <c r="N46" s="59"/>
    </row>
    <row r="47" spans="1:18" ht="18.75" customHeight="1" thickBot="1">
      <c r="A47" s="59"/>
      <c r="B47" s="130" t="s">
        <v>783</v>
      </c>
      <c r="C47" s="39"/>
      <c r="D47" s="39"/>
      <c r="E47" s="131"/>
      <c r="F47" s="132"/>
      <c r="G47" s="132"/>
      <c r="H47" s="132"/>
      <c r="I47" s="132"/>
      <c r="J47" s="132"/>
      <c r="K47" s="133"/>
      <c r="L47" s="133"/>
      <c r="M47" s="190"/>
      <c r="N47" s="59"/>
    </row>
    <row r="48" spans="1:18" ht="18.75" customHeight="1">
      <c r="A48" s="48"/>
      <c r="B48" s="134" t="s">
        <v>783</v>
      </c>
      <c r="C48" s="135" t="s">
        <v>44</v>
      </c>
      <c r="D48" s="136"/>
      <c r="E48" s="137"/>
      <c r="F48" s="138"/>
      <c r="G48" s="139"/>
      <c r="H48" s="139"/>
      <c r="I48" s="139"/>
      <c r="J48" s="139"/>
      <c r="K48" s="139"/>
      <c r="L48" s="140"/>
      <c r="M48" s="191"/>
      <c r="N48" s="99"/>
    </row>
    <row r="49" spans="1:14" ht="18.75" customHeight="1">
      <c r="A49" s="48"/>
      <c r="B49" s="201" t="s">
        <v>783</v>
      </c>
      <c r="C49" s="202" t="s">
        <v>47</v>
      </c>
      <c r="D49" s="205"/>
      <c r="E49" s="209" t="s">
        <v>26</v>
      </c>
      <c r="F49" s="203"/>
      <c r="G49" s="215"/>
      <c r="H49" s="144">
        <f>J49+L49</f>
        <v>0</v>
      </c>
      <c r="I49" s="215"/>
      <c r="J49" s="144">
        <f t="shared" ref="J49:L56" si="0">SUM(J17,J32)</f>
        <v>0</v>
      </c>
      <c r="K49" s="215"/>
      <c r="L49" s="145">
        <f>SUM(L17,L32)</f>
        <v>0</v>
      </c>
      <c r="M49" s="204"/>
      <c r="N49" s="99"/>
    </row>
    <row r="50" spans="1:14" ht="18.75" customHeight="1">
      <c r="A50" s="48"/>
      <c r="B50" s="201" t="s">
        <v>783</v>
      </c>
      <c r="C50" s="202" t="s">
        <v>46</v>
      </c>
      <c r="D50" s="205"/>
      <c r="E50" s="209" t="s">
        <v>26</v>
      </c>
      <c r="F50" s="203"/>
      <c r="G50" s="215"/>
      <c r="H50" s="144">
        <f t="shared" ref="H50:H56" si="1">J50+L50</f>
        <v>0</v>
      </c>
      <c r="I50" s="215"/>
      <c r="J50" s="144">
        <f t="shared" si="0"/>
        <v>0</v>
      </c>
      <c r="K50" s="215"/>
      <c r="L50" s="145">
        <f t="shared" si="0"/>
        <v>0</v>
      </c>
      <c r="M50" s="204"/>
      <c r="N50" s="117"/>
    </row>
    <row r="51" spans="1:14" ht="18.75" customHeight="1">
      <c r="A51" s="48"/>
      <c r="B51" s="201" t="s">
        <v>783</v>
      </c>
      <c r="C51" s="202" t="s">
        <v>49</v>
      </c>
      <c r="D51" s="205"/>
      <c r="E51" s="209" t="s">
        <v>26</v>
      </c>
      <c r="F51" s="203"/>
      <c r="G51" s="215"/>
      <c r="H51" s="144">
        <f t="shared" si="1"/>
        <v>0</v>
      </c>
      <c r="I51" s="215"/>
      <c r="J51" s="144">
        <f t="shared" si="0"/>
        <v>0</v>
      </c>
      <c r="K51" s="215"/>
      <c r="L51" s="145">
        <f t="shared" si="0"/>
        <v>0</v>
      </c>
      <c r="M51" s="204"/>
      <c r="N51" s="146"/>
    </row>
    <row r="52" spans="1:14" ht="18.75" customHeight="1">
      <c r="A52" s="48"/>
      <c r="B52" s="201" t="s">
        <v>783</v>
      </c>
      <c r="C52" s="202" t="s">
        <v>51</v>
      </c>
      <c r="D52" s="205"/>
      <c r="E52" s="209" t="s">
        <v>26</v>
      </c>
      <c r="F52" s="203"/>
      <c r="G52" s="215"/>
      <c r="H52" s="144">
        <f t="shared" si="1"/>
        <v>0</v>
      </c>
      <c r="I52" s="215"/>
      <c r="J52" s="144">
        <f t="shared" si="0"/>
        <v>0</v>
      </c>
      <c r="K52" s="215"/>
      <c r="L52" s="145">
        <f t="shared" si="0"/>
        <v>0</v>
      </c>
      <c r="M52" s="204"/>
      <c r="N52" s="146"/>
    </row>
    <row r="53" spans="1:14" ht="18.75" customHeight="1">
      <c r="A53" s="48"/>
      <c r="B53" s="201" t="s">
        <v>783</v>
      </c>
      <c r="C53" s="202" t="s">
        <v>52</v>
      </c>
      <c r="D53" s="205"/>
      <c r="E53" s="209" t="s">
        <v>26</v>
      </c>
      <c r="F53" s="203"/>
      <c r="G53" s="215"/>
      <c r="H53" s="144">
        <f t="shared" si="1"/>
        <v>0</v>
      </c>
      <c r="I53" s="215"/>
      <c r="J53" s="144">
        <f t="shared" si="0"/>
        <v>0</v>
      </c>
      <c r="K53" s="215"/>
      <c r="L53" s="145">
        <f t="shared" si="0"/>
        <v>0</v>
      </c>
      <c r="M53" s="204"/>
      <c r="N53" s="146"/>
    </row>
    <row r="54" spans="1:14" ht="18.75" customHeight="1">
      <c r="A54" s="48"/>
      <c r="B54" s="201" t="s">
        <v>783</v>
      </c>
      <c r="C54" s="202" t="s">
        <v>53</v>
      </c>
      <c r="D54" s="205"/>
      <c r="E54" s="209" t="s">
        <v>26</v>
      </c>
      <c r="F54" s="203"/>
      <c r="G54" s="215"/>
      <c r="H54" s="144">
        <f t="shared" si="1"/>
        <v>0</v>
      </c>
      <c r="I54" s="215"/>
      <c r="J54" s="144">
        <f t="shared" si="0"/>
        <v>0</v>
      </c>
      <c r="K54" s="215"/>
      <c r="L54" s="145">
        <f t="shared" si="0"/>
        <v>0</v>
      </c>
      <c r="M54" s="204"/>
      <c r="N54" s="146"/>
    </row>
    <row r="55" spans="1:14" ht="18.75" customHeight="1">
      <c r="A55" s="48"/>
      <c r="B55" s="201" t="s">
        <v>783</v>
      </c>
      <c r="C55" s="202" t="s">
        <v>54</v>
      </c>
      <c r="D55" s="205"/>
      <c r="E55" s="209" t="s">
        <v>26</v>
      </c>
      <c r="F55" s="203"/>
      <c r="G55" s="215"/>
      <c r="H55" s="144">
        <f t="shared" si="1"/>
        <v>0</v>
      </c>
      <c r="I55" s="215"/>
      <c r="J55" s="144">
        <f t="shared" si="0"/>
        <v>0</v>
      </c>
      <c r="K55" s="215"/>
      <c r="L55" s="145">
        <f t="shared" si="0"/>
        <v>0</v>
      </c>
      <c r="M55" s="204"/>
      <c r="N55" s="146"/>
    </row>
    <row r="56" spans="1:14" ht="18.75" customHeight="1">
      <c r="A56" s="48"/>
      <c r="B56" s="201" t="s">
        <v>783</v>
      </c>
      <c r="C56" s="202" t="s">
        <v>55</v>
      </c>
      <c r="D56" s="205"/>
      <c r="E56" s="209" t="s">
        <v>26</v>
      </c>
      <c r="F56" s="203"/>
      <c r="G56" s="215"/>
      <c r="H56" s="144">
        <f t="shared" si="1"/>
        <v>0</v>
      </c>
      <c r="I56" s="215"/>
      <c r="J56" s="144">
        <f t="shared" si="0"/>
        <v>0</v>
      </c>
      <c r="K56" s="215"/>
      <c r="L56" s="145">
        <f t="shared" si="0"/>
        <v>0</v>
      </c>
      <c r="M56" s="204"/>
      <c r="N56" s="146"/>
    </row>
    <row r="57" spans="1:14" ht="18.75" customHeight="1">
      <c r="A57" s="48"/>
      <c r="B57" s="201" t="s">
        <v>783</v>
      </c>
      <c r="C57" s="202"/>
      <c r="D57" s="205"/>
      <c r="E57" s="209"/>
      <c r="F57" s="203"/>
      <c r="G57" s="215"/>
      <c r="H57" s="144"/>
      <c r="I57" s="215"/>
      <c r="J57" s="144"/>
      <c r="K57" s="215"/>
      <c r="L57" s="145"/>
      <c r="M57" s="204"/>
      <c r="N57" s="146"/>
    </row>
    <row r="58" spans="1:14" ht="18.75" customHeight="1">
      <c r="A58" s="48"/>
      <c r="B58" s="201" t="s">
        <v>783</v>
      </c>
      <c r="C58" s="202"/>
      <c r="D58" s="205"/>
      <c r="E58" s="209"/>
      <c r="F58" s="203"/>
      <c r="G58" s="215"/>
      <c r="H58" s="144"/>
      <c r="I58" s="215"/>
      <c r="J58" s="144"/>
      <c r="K58" s="215"/>
      <c r="L58" s="145"/>
      <c r="M58" s="204"/>
      <c r="N58" s="117"/>
    </row>
    <row r="59" spans="1:14" ht="18.75" customHeight="1">
      <c r="A59" s="48"/>
      <c r="B59" s="141" t="s">
        <v>783</v>
      </c>
      <c r="C59" s="147" t="s">
        <v>45</v>
      </c>
      <c r="D59" s="148" t="s">
        <v>39</v>
      </c>
      <c r="E59" s="142"/>
      <c r="F59" s="143"/>
      <c r="G59" s="144"/>
      <c r="H59" s="149">
        <f>SUM(H49:H58)</f>
        <v>0</v>
      </c>
      <c r="I59" s="149"/>
      <c r="J59" s="149">
        <f>SUM(J49:J58)</f>
        <v>0</v>
      </c>
      <c r="K59" s="149"/>
      <c r="L59" s="150">
        <f>SUM(L49:L58)</f>
        <v>0</v>
      </c>
      <c r="M59" s="192"/>
      <c r="N59" s="99"/>
    </row>
    <row r="60" spans="1:14" ht="18.75" customHeight="1" thickBot="1">
      <c r="A60" s="48"/>
      <c r="B60" s="151" t="s">
        <v>783</v>
      </c>
      <c r="C60" s="152"/>
      <c r="D60" s="153"/>
      <c r="E60" s="154"/>
      <c r="F60" s="155"/>
      <c r="G60" s="156"/>
      <c r="H60" s="156"/>
      <c r="I60" s="156"/>
      <c r="J60" s="156"/>
      <c r="K60" s="156"/>
      <c r="L60" s="157"/>
      <c r="M60" s="193"/>
      <c r="N60" s="99"/>
    </row>
    <row r="61" spans="1:14" ht="30" customHeight="1" thickTop="1" thickBot="1">
      <c r="A61" s="48"/>
      <c r="B61" s="158" t="s">
        <v>783</v>
      </c>
      <c r="C61" s="159" t="s">
        <v>103</v>
      </c>
      <c r="D61" s="160" t="s">
        <v>17</v>
      </c>
      <c r="E61" s="161"/>
      <c r="F61" s="162"/>
      <c r="G61" s="163"/>
      <c r="H61" s="163">
        <f>SUM(H59:H60)</f>
        <v>0</v>
      </c>
      <c r="I61" s="163"/>
      <c r="J61" s="163">
        <f>SUM(J59:J60)</f>
        <v>0</v>
      </c>
      <c r="K61" s="163"/>
      <c r="L61" s="164">
        <f>SUM(L59:L60)</f>
        <v>0</v>
      </c>
      <c r="M61" s="194"/>
      <c r="N61" s="59"/>
    </row>
    <row r="62" spans="1:14" ht="18.75" customHeight="1">
      <c r="A62" s="48"/>
      <c r="B62" s="389" t="s">
        <v>729</v>
      </c>
      <c r="C62" s="390"/>
      <c r="D62" s="391"/>
      <c r="E62" s="392"/>
      <c r="F62" s="393"/>
      <c r="G62" s="394"/>
      <c r="H62" s="394"/>
      <c r="I62" s="395"/>
      <c r="J62" s="395"/>
      <c r="K62" s="396"/>
      <c r="L62" s="397"/>
      <c r="M62" s="398"/>
      <c r="N62" s="59"/>
    </row>
    <row r="63" spans="1:14" ht="18.75" customHeight="1">
      <c r="A63" s="48"/>
      <c r="B63" s="399"/>
      <c r="C63" s="400" t="s">
        <v>730</v>
      </c>
      <c r="D63" s="101"/>
      <c r="E63" s="93"/>
      <c r="F63" s="94"/>
      <c r="G63" s="95"/>
      <c r="H63" s="95"/>
      <c r="I63" s="96"/>
      <c r="J63" s="96"/>
      <c r="K63" s="97"/>
      <c r="L63" s="98"/>
      <c r="M63" s="186"/>
      <c r="N63" s="59"/>
    </row>
    <row r="64" spans="1:14" ht="18.75" customHeight="1">
      <c r="A64" s="48"/>
      <c r="B64" s="401"/>
      <c r="C64" s="402"/>
      <c r="D64" s="403"/>
      <c r="E64" s="208"/>
      <c r="F64" s="197"/>
      <c r="G64" s="211"/>
      <c r="H64" s="95">
        <f>F64*G64</f>
        <v>0</v>
      </c>
      <c r="I64" s="212"/>
      <c r="J64" s="96">
        <f>F64*I64</f>
        <v>0</v>
      </c>
      <c r="K64" s="404">
        <f t="shared" ref="K64:L67" si="2">G64-I64</f>
        <v>0</v>
      </c>
      <c r="L64" s="98">
        <f t="shared" si="2"/>
        <v>0</v>
      </c>
      <c r="M64" s="198"/>
      <c r="N64" s="59"/>
    </row>
    <row r="65" spans="1:14" ht="18.75" customHeight="1">
      <c r="A65" s="48"/>
      <c r="B65" s="401"/>
      <c r="C65" s="402"/>
      <c r="D65" s="403"/>
      <c r="E65" s="208"/>
      <c r="F65" s="197"/>
      <c r="G65" s="211"/>
      <c r="H65" s="95">
        <f>F65*G65</f>
        <v>0</v>
      </c>
      <c r="I65" s="212"/>
      <c r="J65" s="96">
        <f>F65*I65</f>
        <v>0</v>
      </c>
      <c r="K65" s="404">
        <f t="shared" si="2"/>
        <v>0</v>
      </c>
      <c r="L65" s="98">
        <f t="shared" si="2"/>
        <v>0</v>
      </c>
      <c r="M65" s="198"/>
      <c r="N65" s="99"/>
    </row>
    <row r="66" spans="1:14" ht="18.75" customHeight="1">
      <c r="A66" s="48"/>
      <c r="B66" s="401"/>
      <c r="C66" s="402"/>
      <c r="D66" s="403"/>
      <c r="E66" s="208"/>
      <c r="F66" s="197"/>
      <c r="G66" s="211"/>
      <c r="H66" s="95">
        <f>F66*G66</f>
        <v>0</v>
      </c>
      <c r="I66" s="212"/>
      <c r="J66" s="96">
        <f>F66*I66</f>
        <v>0</v>
      </c>
      <c r="K66" s="404">
        <f t="shared" si="2"/>
        <v>0</v>
      </c>
      <c r="L66" s="98">
        <f t="shared" si="2"/>
        <v>0</v>
      </c>
      <c r="M66" s="198"/>
      <c r="N66" s="99"/>
    </row>
    <row r="67" spans="1:14" ht="18.75" customHeight="1">
      <c r="A67" s="48"/>
      <c r="B67" s="401"/>
      <c r="C67" s="402"/>
      <c r="D67" s="403"/>
      <c r="E67" s="208"/>
      <c r="F67" s="197"/>
      <c r="G67" s="211"/>
      <c r="H67" s="95">
        <f>F67*G67</f>
        <v>0</v>
      </c>
      <c r="I67" s="212"/>
      <c r="J67" s="96">
        <f>F67*I67</f>
        <v>0</v>
      </c>
      <c r="K67" s="404">
        <f t="shared" si="2"/>
        <v>0</v>
      </c>
      <c r="L67" s="98">
        <f t="shared" si="2"/>
        <v>0</v>
      </c>
      <c r="M67" s="198"/>
      <c r="N67" s="99"/>
    </row>
    <row r="68" spans="1:14" ht="18.75" customHeight="1" thickBot="1">
      <c r="A68" s="48"/>
      <c r="B68" s="411"/>
      <c r="C68" s="412" t="s">
        <v>731</v>
      </c>
      <c r="D68" s="467" t="s">
        <v>732</v>
      </c>
      <c r="E68" s="414"/>
      <c r="F68" s="415"/>
      <c r="G68" s="416"/>
      <c r="H68" s="416">
        <f>SUM(H62:H67)</f>
        <v>0</v>
      </c>
      <c r="I68" s="418"/>
      <c r="J68" s="418">
        <f>SUM(J62:J67)</f>
        <v>0</v>
      </c>
      <c r="K68" s="420">
        <f>SUM(K62:K67)</f>
        <v>0</v>
      </c>
      <c r="L68" s="468">
        <f>SUM(L62:L67)</f>
        <v>0</v>
      </c>
      <c r="M68" s="422"/>
      <c r="N68" s="99"/>
    </row>
    <row r="69" spans="1:14" ht="18.75" customHeight="1">
      <c r="A69" s="48"/>
      <c r="B69" s="389" t="s">
        <v>729</v>
      </c>
      <c r="C69" s="390"/>
      <c r="D69" s="391"/>
      <c r="E69" s="392"/>
      <c r="F69" s="393"/>
      <c r="G69" s="394"/>
      <c r="H69" s="394"/>
      <c r="I69" s="395"/>
      <c r="J69" s="395"/>
      <c r="K69" s="469"/>
      <c r="L69" s="397"/>
      <c r="M69" s="398"/>
      <c r="N69" s="99"/>
    </row>
    <row r="70" spans="1:14" ht="18.75" customHeight="1">
      <c r="A70" s="48"/>
      <c r="B70" s="399"/>
      <c r="C70" s="400" t="s">
        <v>733</v>
      </c>
      <c r="D70" s="406"/>
      <c r="E70" s="93"/>
      <c r="F70" s="94"/>
      <c r="G70" s="95"/>
      <c r="H70" s="95"/>
      <c r="I70" s="96"/>
      <c r="J70" s="96"/>
      <c r="K70" s="404"/>
      <c r="L70" s="98"/>
      <c r="M70" s="186"/>
      <c r="N70" s="99"/>
    </row>
    <row r="71" spans="1:14" ht="18.75" customHeight="1">
      <c r="A71" s="48"/>
      <c r="B71" s="401"/>
      <c r="C71" s="402" t="s">
        <v>734</v>
      </c>
      <c r="D71" s="407" t="s">
        <v>735</v>
      </c>
      <c r="E71" s="208"/>
      <c r="F71" s="197"/>
      <c r="G71" s="408"/>
      <c r="H71" s="95"/>
      <c r="I71" s="409"/>
      <c r="J71" s="96"/>
      <c r="K71" s="404"/>
      <c r="L71" s="98"/>
      <c r="M71" s="198"/>
      <c r="N71" s="99"/>
    </row>
    <row r="72" spans="1:14" ht="18.75" customHeight="1">
      <c r="A72" s="48"/>
      <c r="B72" s="401"/>
      <c r="C72" s="402"/>
      <c r="D72" s="410"/>
      <c r="E72" s="208"/>
      <c r="F72" s="197"/>
      <c r="G72" s="211"/>
      <c r="H72" s="95">
        <f>F72*G72</f>
        <v>0</v>
      </c>
      <c r="I72" s="212"/>
      <c r="J72" s="96">
        <f>F72*I72</f>
        <v>0</v>
      </c>
      <c r="K72" s="404">
        <f>G72-I72</f>
        <v>0</v>
      </c>
      <c r="L72" s="98">
        <f>H72-J72</f>
        <v>0</v>
      </c>
      <c r="M72" s="198"/>
      <c r="N72" s="99"/>
    </row>
    <row r="73" spans="1:14" ht="18.75" customHeight="1">
      <c r="A73" s="48"/>
      <c r="B73" s="401"/>
      <c r="C73" s="196"/>
      <c r="D73" s="410"/>
      <c r="E73" s="208"/>
      <c r="F73" s="197"/>
      <c r="G73" s="211"/>
      <c r="H73" s="95">
        <f>F73*G73</f>
        <v>0</v>
      </c>
      <c r="I73" s="212"/>
      <c r="J73" s="96">
        <f>F73*I73</f>
        <v>0</v>
      </c>
      <c r="K73" s="404">
        <f t="shared" ref="K73:L114" si="3">G73-I73</f>
        <v>0</v>
      </c>
      <c r="L73" s="98">
        <f>H73-J73</f>
        <v>0</v>
      </c>
      <c r="M73" s="198"/>
      <c r="N73" s="99"/>
    </row>
    <row r="74" spans="1:14" ht="18.75" customHeight="1">
      <c r="A74" s="48"/>
      <c r="B74" s="401"/>
      <c r="C74" s="196"/>
      <c r="D74" s="410"/>
      <c r="E74" s="208"/>
      <c r="F74" s="197"/>
      <c r="G74" s="211"/>
      <c r="H74" s="95">
        <f t="shared" ref="H74:H82" si="4">F74*G74</f>
        <v>0</v>
      </c>
      <c r="I74" s="212"/>
      <c r="J74" s="96">
        <f t="shared" ref="J74:J82" si="5">F74*I74</f>
        <v>0</v>
      </c>
      <c r="K74" s="404">
        <f t="shared" si="3"/>
        <v>0</v>
      </c>
      <c r="L74" s="98">
        <f t="shared" si="3"/>
        <v>0</v>
      </c>
      <c r="M74" s="198"/>
      <c r="N74" s="99"/>
    </row>
    <row r="75" spans="1:14" ht="18.75" customHeight="1">
      <c r="A75" s="48"/>
      <c r="B75" s="401"/>
      <c r="C75" s="196"/>
      <c r="D75" s="410"/>
      <c r="E75" s="208"/>
      <c r="F75" s="197"/>
      <c r="G75" s="211"/>
      <c r="H75" s="95">
        <f t="shared" si="4"/>
        <v>0</v>
      </c>
      <c r="I75" s="212"/>
      <c r="J75" s="96">
        <f t="shared" si="5"/>
        <v>0</v>
      </c>
      <c r="K75" s="404">
        <f t="shared" si="3"/>
        <v>0</v>
      </c>
      <c r="L75" s="98">
        <f t="shared" si="3"/>
        <v>0</v>
      </c>
      <c r="M75" s="198"/>
      <c r="N75" s="99"/>
    </row>
    <row r="76" spans="1:14" ht="18.75" customHeight="1">
      <c r="A76" s="48"/>
      <c r="B76" s="401"/>
      <c r="C76" s="196"/>
      <c r="D76" s="410"/>
      <c r="E76" s="208"/>
      <c r="F76" s="197"/>
      <c r="G76" s="211"/>
      <c r="H76" s="95">
        <f t="shared" si="4"/>
        <v>0</v>
      </c>
      <c r="I76" s="212"/>
      <c r="J76" s="96">
        <f t="shared" si="5"/>
        <v>0</v>
      </c>
      <c r="K76" s="404">
        <f t="shared" si="3"/>
        <v>0</v>
      </c>
      <c r="L76" s="98">
        <f t="shared" si="3"/>
        <v>0</v>
      </c>
      <c r="M76" s="198"/>
      <c r="N76" s="99"/>
    </row>
    <row r="77" spans="1:14" ht="18.75" customHeight="1">
      <c r="A77" s="48"/>
      <c r="B77" s="401"/>
      <c r="C77" s="196"/>
      <c r="D77" s="410"/>
      <c r="E77" s="208"/>
      <c r="F77" s="197"/>
      <c r="G77" s="211"/>
      <c r="H77" s="95">
        <f t="shared" si="4"/>
        <v>0</v>
      </c>
      <c r="I77" s="212"/>
      <c r="J77" s="96">
        <f t="shared" si="5"/>
        <v>0</v>
      </c>
      <c r="K77" s="404">
        <f t="shared" si="3"/>
        <v>0</v>
      </c>
      <c r="L77" s="98">
        <f t="shared" si="3"/>
        <v>0</v>
      </c>
      <c r="M77" s="198"/>
      <c r="N77" s="99"/>
    </row>
    <row r="78" spans="1:14" ht="18.75" customHeight="1">
      <c r="A78" s="48"/>
      <c r="B78" s="401"/>
      <c r="C78" s="196"/>
      <c r="D78" s="410"/>
      <c r="E78" s="208"/>
      <c r="F78" s="197"/>
      <c r="G78" s="211"/>
      <c r="H78" s="95">
        <f>F78*G78</f>
        <v>0</v>
      </c>
      <c r="I78" s="212"/>
      <c r="J78" s="96">
        <f t="shared" si="5"/>
        <v>0</v>
      </c>
      <c r="K78" s="404">
        <f t="shared" si="3"/>
        <v>0</v>
      </c>
      <c r="L78" s="98">
        <f t="shared" si="3"/>
        <v>0</v>
      </c>
      <c r="M78" s="198"/>
      <c r="N78" s="99"/>
    </row>
    <row r="79" spans="1:14" ht="18.75" customHeight="1">
      <c r="A79" s="48"/>
      <c r="B79" s="401"/>
      <c r="C79" s="196"/>
      <c r="D79" s="410"/>
      <c r="E79" s="208"/>
      <c r="F79" s="197"/>
      <c r="G79" s="211"/>
      <c r="H79" s="95">
        <f t="shared" si="4"/>
        <v>0</v>
      </c>
      <c r="I79" s="212"/>
      <c r="J79" s="96">
        <f t="shared" si="5"/>
        <v>0</v>
      </c>
      <c r="K79" s="404">
        <f t="shared" si="3"/>
        <v>0</v>
      </c>
      <c r="L79" s="98">
        <f t="shared" si="3"/>
        <v>0</v>
      </c>
      <c r="M79" s="198"/>
      <c r="N79" s="99"/>
    </row>
    <row r="80" spans="1:14" ht="18.75" customHeight="1">
      <c r="A80" s="48"/>
      <c r="B80" s="401"/>
      <c r="C80" s="196"/>
      <c r="D80" s="410"/>
      <c r="E80" s="208"/>
      <c r="F80" s="197"/>
      <c r="G80" s="211"/>
      <c r="H80" s="95">
        <f t="shared" si="4"/>
        <v>0</v>
      </c>
      <c r="I80" s="212"/>
      <c r="J80" s="96">
        <f t="shared" si="5"/>
        <v>0</v>
      </c>
      <c r="K80" s="404">
        <f t="shared" si="3"/>
        <v>0</v>
      </c>
      <c r="L80" s="98">
        <f t="shared" si="3"/>
        <v>0</v>
      </c>
      <c r="M80" s="198"/>
      <c r="N80" s="99"/>
    </row>
    <row r="81" spans="1:14" ht="18.75" customHeight="1">
      <c r="A81" s="48"/>
      <c r="B81" s="401"/>
      <c r="C81" s="196"/>
      <c r="D81" s="410"/>
      <c r="E81" s="208"/>
      <c r="F81" s="197"/>
      <c r="G81" s="211"/>
      <c r="H81" s="95">
        <f t="shared" si="4"/>
        <v>0</v>
      </c>
      <c r="I81" s="212"/>
      <c r="J81" s="96">
        <f t="shared" si="5"/>
        <v>0</v>
      </c>
      <c r="K81" s="404">
        <f t="shared" si="3"/>
        <v>0</v>
      </c>
      <c r="L81" s="98">
        <f t="shared" si="3"/>
        <v>0</v>
      </c>
      <c r="M81" s="198"/>
      <c r="N81" s="99"/>
    </row>
    <row r="82" spans="1:14" ht="18.75" customHeight="1">
      <c r="A82" s="48"/>
      <c r="B82" s="401"/>
      <c r="C82" s="196"/>
      <c r="D82" s="410"/>
      <c r="E82" s="208"/>
      <c r="F82" s="197"/>
      <c r="G82" s="211"/>
      <c r="H82" s="95">
        <f t="shared" si="4"/>
        <v>0</v>
      </c>
      <c r="I82" s="212"/>
      <c r="J82" s="96">
        <f t="shared" si="5"/>
        <v>0</v>
      </c>
      <c r="K82" s="404">
        <f t="shared" si="3"/>
        <v>0</v>
      </c>
      <c r="L82" s="98">
        <f t="shared" si="3"/>
        <v>0</v>
      </c>
      <c r="M82" s="198"/>
      <c r="N82" s="99"/>
    </row>
    <row r="83" spans="1:14" ht="18.75" customHeight="1">
      <c r="A83" s="48"/>
      <c r="B83" s="401"/>
      <c r="C83" s="196"/>
      <c r="D83" s="410"/>
      <c r="E83" s="208"/>
      <c r="F83" s="197"/>
      <c r="G83" s="211"/>
      <c r="H83" s="95">
        <f>F83*G83</f>
        <v>0</v>
      </c>
      <c r="I83" s="212"/>
      <c r="J83" s="96">
        <f>F83*I83</f>
        <v>0</v>
      </c>
      <c r="K83" s="404">
        <f t="shared" si="3"/>
        <v>0</v>
      </c>
      <c r="L83" s="98">
        <f>H83-J83</f>
        <v>0</v>
      </c>
      <c r="M83" s="198"/>
      <c r="N83" s="99"/>
    </row>
    <row r="84" spans="1:14" ht="18.75" customHeight="1">
      <c r="A84" s="48"/>
      <c r="B84" s="401"/>
      <c r="C84" s="196"/>
      <c r="D84" s="410"/>
      <c r="E84" s="208"/>
      <c r="F84" s="197"/>
      <c r="G84" s="211"/>
      <c r="H84" s="95">
        <f t="shared" ref="H84:H92" si="6">F84*G84</f>
        <v>0</v>
      </c>
      <c r="I84" s="212"/>
      <c r="J84" s="96">
        <f t="shared" ref="J84:J92" si="7">F84*I84</f>
        <v>0</v>
      </c>
      <c r="K84" s="404">
        <f t="shared" si="3"/>
        <v>0</v>
      </c>
      <c r="L84" s="98">
        <f t="shared" si="3"/>
        <v>0</v>
      </c>
      <c r="M84" s="198"/>
      <c r="N84" s="99"/>
    </row>
    <row r="85" spans="1:14" ht="18.75" customHeight="1">
      <c r="A85" s="48"/>
      <c r="B85" s="401"/>
      <c r="C85" s="196"/>
      <c r="D85" s="410"/>
      <c r="E85" s="208"/>
      <c r="F85" s="197"/>
      <c r="G85" s="211"/>
      <c r="H85" s="95">
        <f t="shared" si="6"/>
        <v>0</v>
      </c>
      <c r="I85" s="212"/>
      <c r="J85" s="96">
        <f t="shared" si="7"/>
        <v>0</v>
      </c>
      <c r="K85" s="404">
        <f t="shared" si="3"/>
        <v>0</v>
      </c>
      <c r="L85" s="98">
        <f t="shared" si="3"/>
        <v>0</v>
      </c>
      <c r="M85" s="198"/>
      <c r="N85" s="99"/>
    </row>
    <row r="86" spans="1:14" ht="18.75" customHeight="1">
      <c r="A86" s="48"/>
      <c r="B86" s="401"/>
      <c r="C86" s="196"/>
      <c r="D86" s="410"/>
      <c r="E86" s="208"/>
      <c r="F86" s="197"/>
      <c r="G86" s="211"/>
      <c r="H86" s="95">
        <f t="shared" si="6"/>
        <v>0</v>
      </c>
      <c r="I86" s="212"/>
      <c r="J86" s="96">
        <f t="shared" si="7"/>
        <v>0</v>
      </c>
      <c r="K86" s="404">
        <f t="shared" si="3"/>
        <v>0</v>
      </c>
      <c r="L86" s="98">
        <f t="shared" si="3"/>
        <v>0</v>
      </c>
      <c r="M86" s="198"/>
      <c r="N86" s="99"/>
    </row>
    <row r="87" spans="1:14" ht="18.75" customHeight="1">
      <c r="A87" s="48"/>
      <c r="B87" s="401"/>
      <c r="C87" s="196"/>
      <c r="D87" s="410"/>
      <c r="E87" s="208"/>
      <c r="F87" s="197"/>
      <c r="G87" s="211"/>
      <c r="H87" s="95">
        <f t="shared" si="6"/>
        <v>0</v>
      </c>
      <c r="I87" s="212"/>
      <c r="J87" s="96">
        <f t="shared" si="7"/>
        <v>0</v>
      </c>
      <c r="K87" s="404">
        <f t="shared" si="3"/>
        <v>0</v>
      </c>
      <c r="L87" s="98">
        <f t="shared" si="3"/>
        <v>0</v>
      </c>
      <c r="M87" s="198"/>
      <c r="N87" s="99"/>
    </row>
    <row r="88" spans="1:14" ht="18.75" customHeight="1">
      <c r="A88" s="48"/>
      <c r="B88" s="401"/>
      <c r="C88" s="196"/>
      <c r="D88" s="410"/>
      <c r="E88" s="208"/>
      <c r="F88" s="197"/>
      <c r="G88" s="211"/>
      <c r="H88" s="95">
        <f t="shared" si="6"/>
        <v>0</v>
      </c>
      <c r="I88" s="212"/>
      <c r="J88" s="96">
        <f t="shared" si="7"/>
        <v>0</v>
      </c>
      <c r="K88" s="404">
        <f t="shared" si="3"/>
        <v>0</v>
      </c>
      <c r="L88" s="98">
        <f t="shared" si="3"/>
        <v>0</v>
      </c>
      <c r="M88" s="198"/>
      <c r="N88" s="99"/>
    </row>
    <row r="89" spans="1:14" ht="18.75" customHeight="1">
      <c r="A89" s="48"/>
      <c r="B89" s="401"/>
      <c r="C89" s="196"/>
      <c r="D89" s="410"/>
      <c r="E89" s="208"/>
      <c r="F89" s="197"/>
      <c r="G89" s="211"/>
      <c r="H89" s="95">
        <f t="shared" si="6"/>
        <v>0</v>
      </c>
      <c r="I89" s="212"/>
      <c r="J89" s="96">
        <f t="shared" si="7"/>
        <v>0</v>
      </c>
      <c r="K89" s="404">
        <f t="shared" si="3"/>
        <v>0</v>
      </c>
      <c r="L89" s="98">
        <f t="shared" si="3"/>
        <v>0</v>
      </c>
      <c r="M89" s="198"/>
      <c r="N89" s="99"/>
    </row>
    <row r="90" spans="1:14" ht="18.75" customHeight="1">
      <c r="A90" s="48"/>
      <c r="B90" s="401"/>
      <c r="C90" s="196"/>
      <c r="D90" s="410"/>
      <c r="E90" s="208"/>
      <c r="F90" s="197"/>
      <c r="G90" s="211"/>
      <c r="H90" s="95">
        <f t="shared" si="6"/>
        <v>0</v>
      </c>
      <c r="I90" s="212"/>
      <c r="J90" s="96">
        <f t="shared" si="7"/>
        <v>0</v>
      </c>
      <c r="K90" s="404">
        <f t="shared" si="3"/>
        <v>0</v>
      </c>
      <c r="L90" s="98">
        <f t="shared" si="3"/>
        <v>0</v>
      </c>
      <c r="M90" s="198"/>
      <c r="N90" s="99"/>
    </row>
    <row r="91" spans="1:14" ht="18.75" customHeight="1">
      <c r="A91" s="48"/>
      <c r="B91" s="401"/>
      <c r="C91" s="196"/>
      <c r="D91" s="410"/>
      <c r="E91" s="208"/>
      <c r="F91" s="197"/>
      <c r="G91" s="211"/>
      <c r="H91" s="95">
        <f t="shared" si="6"/>
        <v>0</v>
      </c>
      <c r="I91" s="212"/>
      <c r="J91" s="96">
        <f t="shared" si="7"/>
        <v>0</v>
      </c>
      <c r="K91" s="404">
        <f t="shared" si="3"/>
        <v>0</v>
      </c>
      <c r="L91" s="98">
        <f t="shared" si="3"/>
        <v>0</v>
      </c>
      <c r="M91" s="198"/>
      <c r="N91" s="99"/>
    </row>
    <row r="92" spans="1:14" ht="18.75" customHeight="1">
      <c r="A92" s="48"/>
      <c r="B92" s="401"/>
      <c r="C92" s="196"/>
      <c r="D92" s="410"/>
      <c r="E92" s="208"/>
      <c r="F92" s="197"/>
      <c r="G92" s="211"/>
      <c r="H92" s="95">
        <f t="shared" si="6"/>
        <v>0</v>
      </c>
      <c r="I92" s="212"/>
      <c r="J92" s="96">
        <f t="shared" si="7"/>
        <v>0</v>
      </c>
      <c r="K92" s="404">
        <f t="shared" si="3"/>
        <v>0</v>
      </c>
      <c r="L92" s="98">
        <f t="shared" si="3"/>
        <v>0</v>
      </c>
      <c r="M92" s="198"/>
      <c r="N92" s="99"/>
    </row>
    <row r="93" spans="1:14" ht="18.75" customHeight="1">
      <c r="A93" s="48"/>
      <c r="B93" s="401"/>
      <c r="C93" s="196"/>
      <c r="D93" s="410"/>
      <c r="E93" s="208"/>
      <c r="F93" s="197"/>
      <c r="G93" s="211"/>
      <c r="H93" s="95">
        <f>F93*G93</f>
        <v>0</v>
      </c>
      <c r="I93" s="212"/>
      <c r="J93" s="96">
        <f>F93*I93</f>
        <v>0</v>
      </c>
      <c r="K93" s="404">
        <f t="shared" si="3"/>
        <v>0</v>
      </c>
      <c r="L93" s="98">
        <f>H93-J93</f>
        <v>0</v>
      </c>
      <c r="M93" s="198"/>
      <c r="N93" s="99"/>
    </row>
    <row r="94" spans="1:14" ht="18.75" customHeight="1">
      <c r="A94" s="48"/>
      <c r="B94" s="401"/>
      <c r="C94" s="196"/>
      <c r="D94" s="410"/>
      <c r="E94" s="208"/>
      <c r="F94" s="197"/>
      <c r="G94" s="211"/>
      <c r="H94" s="95">
        <f t="shared" ref="H94:H102" si="8">F94*G94</f>
        <v>0</v>
      </c>
      <c r="I94" s="212"/>
      <c r="J94" s="96">
        <f t="shared" ref="J94:J102" si="9">F94*I94</f>
        <v>0</v>
      </c>
      <c r="K94" s="404">
        <f t="shared" si="3"/>
        <v>0</v>
      </c>
      <c r="L94" s="98">
        <f t="shared" si="3"/>
        <v>0</v>
      </c>
      <c r="M94" s="198"/>
      <c r="N94" s="99"/>
    </row>
    <row r="95" spans="1:14" ht="18.75" customHeight="1">
      <c r="A95" s="48"/>
      <c r="B95" s="401"/>
      <c r="C95" s="196"/>
      <c r="D95" s="410"/>
      <c r="E95" s="208"/>
      <c r="F95" s="197"/>
      <c r="G95" s="211"/>
      <c r="H95" s="95">
        <f t="shared" si="8"/>
        <v>0</v>
      </c>
      <c r="I95" s="212"/>
      <c r="J95" s="96">
        <f t="shared" si="9"/>
        <v>0</v>
      </c>
      <c r="K95" s="404">
        <f t="shared" si="3"/>
        <v>0</v>
      </c>
      <c r="L95" s="98">
        <f t="shared" si="3"/>
        <v>0</v>
      </c>
      <c r="M95" s="198"/>
      <c r="N95" s="99"/>
    </row>
    <row r="96" spans="1:14" ht="18.75" customHeight="1">
      <c r="A96" s="48"/>
      <c r="B96" s="401"/>
      <c r="C96" s="196"/>
      <c r="D96" s="410"/>
      <c r="E96" s="208"/>
      <c r="F96" s="197"/>
      <c r="G96" s="211"/>
      <c r="H96" s="95">
        <f t="shared" si="8"/>
        <v>0</v>
      </c>
      <c r="I96" s="212"/>
      <c r="J96" s="96">
        <f t="shared" si="9"/>
        <v>0</v>
      </c>
      <c r="K96" s="404">
        <f t="shared" si="3"/>
        <v>0</v>
      </c>
      <c r="L96" s="98">
        <f t="shared" si="3"/>
        <v>0</v>
      </c>
      <c r="M96" s="198"/>
      <c r="N96" s="99"/>
    </row>
    <row r="97" spans="1:14" ht="18.75" customHeight="1">
      <c r="A97" s="48"/>
      <c r="B97" s="401"/>
      <c r="C97" s="196"/>
      <c r="D97" s="410"/>
      <c r="E97" s="208"/>
      <c r="F97" s="197"/>
      <c r="G97" s="211"/>
      <c r="H97" s="95">
        <f t="shared" si="8"/>
        <v>0</v>
      </c>
      <c r="I97" s="212"/>
      <c r="J97" s="96">
        <f t="shared" si="9"/>
        <v>0</v>
      </c>
      <c r="K97" s="404">
        <f t="shared" si="3"/>
        <v>0</v>
      </c>
      <c r="L97" s="98">
        <f t="shared" si="3"/>
        <v>0</v>
      </c>
      <c r="M97" s="198"/>
      <c r="N97" s="99"/>
    </row>
    <row r="98" spans="1:14" ht="18.75" customHeight="1">
      <c r="A98" s="48"/>
      <c r="B98" s="401"/>
      <c r="C98" s="196"/>
      <c r="D98" s="410"/>
      <c r="E98" s="208"/>
      <c r="F98" s="197"/>
      <c r="G98" s="211"/>
      <c r="H98" s="95">
        <f t="shared" si="8"/>
        <v>0</v>
      </c>
      <c r="I98" s="212"/>
      <c r="J98" s="96">
        <f t="shared" si="9"/>
        <v>0</v>
      </c>
      <c r="K98" s="404">
        <f t="shared" si="3"/>
        <v>0</v>
      </c>
      <c r="L98" s="98">
        <f t="shared" si="3"/>
        <v>0</v>
      </c>
      <c r="M98" s="198"/>
      <c r="N98" s="99"/>
    </row>
    <row r="99" spans="1:14" ht="18.75" customHeight="1">
      <c r="A99" s="48"/>
      <c r="B99" s="401"/>
      <c r="C99" s="196"/>
      <c r="D99" s="410"/>
      <c r="E99" s="208"/>
      <c r="F99" s="197"/>
      <c r="G99" s="211"/>
      <c r="H99" s="95">
        <f t="shared" si="8"/>
        <v>0</v>
      </c>
      <c r="I99" s="212"/>
      <c r="J99" s="96">
        <f t="shared" si="9"/>
        <v>0</v>
      </c>
      <c r="K99" s="404">
        <f t="shared" si="3"/>
        <v>0</v>
      </c>
      <c r="L99" s="98">
        <f t="shared" si="3"/>
        <v>0</v>
      </c>
      <c r="M99" s="198"/>
      <c r="N99" s="99"/>
    </row>
    <row r="100" spans="1:14" ht="18.75" customHeight="1">
      <c r="A100" s="48"/>
      <c r="B100" s="401"/>
      <c r="C100" s="196"/>
      <c r="D100" s="410"/>
      <c r="E100" s="208"/>
      <c r="F100" s="197"/>
      <c r="G100" s="211"/>
      <c r="H100" s="95">
        <f t="shared" si="8"/>
        <v>0</v>
      </c>
      <c r="I100" s="212"/>
      <c r="J100" s="96">
        <f t="shared" si="9"/>
        <v>0</v>
      </c>
      <c r="K100" s="404">
        <f t="shared" si="3"/>
        <v>0</v>
      </c>
      <c r="L100" s="98">
        <f t="shared" si="3"/>
        <v>0</v>
      </c>
      <c r="M100" s="198"/>
      <c r="N100" s="99"/>
    </row>
    <row r="101" spans="1:14" ht="18.75" customHeight="1">
      <c r="A101" s="48"/>
      <c r="B101" s="401"/>
      <c r="C101" s="196"/>
      <c r="D101" s="410"/>
      <c r="E101" s="208"/>
      <c r="F101" s="197"/>
      <c r="G101" s="211"/>
      <c r="H101" s="95">
        <f t="shared" si="8"/>
        <v>0</v>
      </c>
      <c r="I101" s="212"/>
      <c r="J101" s="96">
        <f t="shared" si="9"/>
        <v>0</v>
      </c>
      <c r="K101" s="404">
        <f t="shared" si="3"/>
        <v>0</v>
      </c>
      <c r="L101" s="98">
        <f t="shared" si="3"/>
        <v>0</v>
      </c>
      <c r="M101" s="198"/>
      <c r="N101" s="99"/>
    </row>
    <row r="102" spans="1:14" ht="18.75" customHeight="1">
      <c r="A102" s="48"/>
      <c r="B102" s="401"/>
      <c r="C102" s="196"/>
      <c r="D102" s="410"/>
      <c r="E102" s="208"/>
      <c r="F102" s="197"/>
      <c r="G102" s="211"/>
      <c r="H102" s="95">
        <f t="shared" si="8"/>
        <v>0</v>
      </c>
      <c r="I102" s="212"/>
      <c r="J102" s="96">
        <f t="shared" si="9"/>
        <v>0</v>
      </c>
      <c r="K102" s="404">
        <f t="shared" si="3"/>
        <v>0</v>
      </c>
      <c r="L102" s="98">
        <f t="shared" si="3"/>
        <v>0</v>
      </c>
      <c r="M102" s="198"/>
      <c r="N102" s="99"/>
    </row>
    <row r="103" spans="1:14" ht="18.75" customHeight="1">
      <c r="A103" s="48"/>
      <c r="B103" s="401"/>
      <c r="C103" s="196"/>
      <c r="D103" s="410"/>
      <c r="E103" s="208"/>
      <c r="F103" s="197"/>
      <c r="G103" s="211"/>
      <c r="H103" s="95">
        <f>F103*G103</f>
        <v>0</v>
      </c>
      <c r="I103" s="212"/>
      <c r="J103" s="96">
        <f>F103*I103</f>
        <v>0</v>
      </c>
      <c r="K103" s="404">
        <f t="shared" si="3"/>
        <v>0</v>
      </c>
      <c r="L103" s="98">
        <f>H103-J103</f>
        <v>0</v>
      </c>
      <c r="M103" s="198"/>
      <c r="N103" s="99"/>
    </row>
    <row r="104" spans="1:14" ht="18.75" customHeight="1">
      <c r="A104" s="48"/>
      <c r="B104" s="401"/>
      <c r="C104" s="196"/>
      <c r="D104" s="410"/>
      <c r="E104" s="208"/>
      <c r="F104" s="197"/>
      <c r="G104" s="211"/>
      <c r="H104" s="95">
        <f t="shared" ref="H104:H111" si="10">F104*G104</f>
        <v>0</v>
      </c>
      <c r="I104" s="212"/>
      <c r="J104" s="96">
        <f t="shared" ref="J104:J111" si="11">F104*I104</f>
        <v>0</v>
      </c>
      <c r="K104" s="404">
        <f t="shared" si="3"/>
        <v>0</v>
      </c>
      <c r="L104" s="98">
        <f t="shared" si="3"/>
        <v>0</v>
      </c>
      <c r="M104" s="198"/>
      <c r="N104" s="99"/>
    </row>
    <row r="105" spans="1:14" ht="18.75" customHeight="1">
      <c r="A105" s="48"/>
      <c r="B105" s="401"/>
      <c r="C105" s="196"/>
      <c r="D105" s="410"/>
      <c r="E105" s="208"/>
      <c r="F105" s="197"/>
      <c r="G105" s="211"/>
      <c r="H105" s="95">
        <f t="shared" si="10"/>
        <v>0</v>
      </c>
      <c r="I105" s="212"/>
      <c r="J105" s="96">
        <f t="shared" si="11"/>
        <v>0</v>
      </c>
      <c r="K105" s="404">
        <f t="shared" si="3"/>
        <v>0</v>
      </c>
      <c r="L105" s="98">
        <f t="shared" si="3"/>
        <v>0</v>
      </c>
      <c r="M105" s="198"/>
      <c r="N105" s="99"/>
    </row>
    <row r="106" spans="1:14" ht="18.75" customHeight="1">
      <c r="A106" s="48"/>
      <c r="B106" s="401"/>
      <c r="C106" s="196"/>
      <c r="D106" s="410"/>
      <c r="E106" s="208"/>
      <c r="F106" s="197"/>
      <c r="G106" s="211"/>
      <c r="H106" s="95">
        <f t="shared" si="10"/>
        <v>0</v>
      </c>
      <c r="I106" s="212"/>
      <c r="J106" s="96">
        <f t="shared" si="11"/>
        <v>0</v>
      </c>
      <c r="K106" s="404">
        <f t="shared" si="3"/>
        <v>0</v>
      </c>
      <c r="L106" s="98">
        <f t="shared" si="3"/>
        <v>0</v>
      </c>
      <c r="M106" s="198"/>
      <c r="N106" s="106"/>
    </row>
    <row r="107" spans="1:14" ht="18.75" customHeight="1">
      <c r="A107" s="48"/>
      <c r="B107" s="401"/>
      <c r="C107" s="196"/>
      <c r="D107" s="410"/>
      <c r="E107" s="208"/>
      <c r="F107" s="197"/>
      <c r="G107" s="211"/>
      <c r="H107" s="95">
        <f t="shared" si="10"/>
        <v>0</v>
      </c>
      <c r="I107" s="212"/>
      <c r="J107" s="96">
        <f t="shared" si="11"/>
        <v>0</v>
      </c>
      <c r="K107" s="404">
        <f t="shared" si="3"/>
        <v>0</v>
      </c>
      <c r="L107" s="98">
        <f>H107-J107</f>
        <v>0</v>
      </c>
      <c r="M107" s="198"/>
      <c r="N107" s="59"/>
    </row>
    <row r="108" spans="1:14" ht="18.75" customHeight="1">
      <c r="A108" s="48"/>
      <c r="B108" s="401"/>
      <c r="C108" s="196"/>
      <c r="D108" s="410"/>
      <c r="E108" s="208"/>
      <c r="F108" s="197"/>
      <c r="G108" s="211"/>
      <c r="H108" s="95">
        <f t="shared" si="10"/>
        <v>0</v>
      </c>
      <c r="I108" s="212"/>
      <c r="J108" s="96">
        <f t="shared" si="11"/>
        <v>0</v>
      </c>
      <c r="K108" s="404">
        <f t="shared" si="3"/>
        <v>0</v>
      </c>
      <c r="L108" s="98">
        <f t="shared" si="3"/>
        <v>0</v>
      </c>
      <c r="M108" s="198"/>
      <c r="N108" s="106"/>
    </row>
    <row r="109" spans="1:14" ht="18.75" customHeight="1">
      <c r="A109" s="48"/>
      <c r="B109" s="401"/>
      <c r="C109" s="196"/>
      <c r="D109" s="410"/>
      <c r="E109" s="208"/>
      <c r="F109" s="197"/>
      <c r="G109" s="211"/>
      <c r="H109" s="95">
        <f t="shared" si="10"/>
        <v>0</v>
      </c>
      <c r="I109" s="212"/>
      <c r="J109" s="96">
        <f t="shared" si="11"/>
        <v>0</v>
      </c>
      <c r="K109" s="404">
        <f t="shared" si="3"/>
        <v>0</v>
      </c>
      <c r="L109" s="98">
        <f t="shared" si="3"/>
        <v>0</v>
      </c>
      <c r="M109" s="198"/>
    </row>
    <row r="110" spans="1:14" ht="18.75" customHeight="1">
      <c r="A110" s="48"/>
      <c r="B110" s="401"/>
      <c r="C110" s="196"/>
      <c r="D110" s="410"/>
      <c r="E110" s="208"/>
      <c r="F110" s="197"/>
      <c r="G110" s="211"/>
      <c r="H110" s="95">
        <f t="shared" si="10"/>
        <v>0</v>
      </c>
      <c r="I110" s="212"/>
      <c r="J110" s="96">
        <f t="shared" si="11"/>
        <v>0</v>
      </c>
      <c r="K110" s="404">
        <f t="shared" si="3"/>
        <v>0</v>
      </c>
      <c r="L110" s="98">
        <f t="shared" si="3"/>
        <v>0</v>
      </c>
      <c r="M110" s="198"/>
    </row>
    <row r="111" spans="1:14" ht="18.75" customHeight="1">
      <c r="A111" s="48"/>
      <c r="B111" s="401"/>
      <c r="C111" s="196"/>
      <c r="D111" s="410"/>
      <c r="E111" s="208"/>
      <c r="F111" s="197"/>
      <c r="G111" s="211"/>
      <c r="H111" s="95">
        <f t="shared" si="10"/>
        <v>0</v>
      </c>
      <c r="I111" s="212"/>
      <c r="J111" s="96">
        <f t="shared" si="11"/>
        <v>0</v>
      </c>
      <c r="K111" s="404">
        <f t="shared" si="3"/>
        <v>0</v>
      </c>
      <c r="L111" s="98">
        <f t="shared" si="3"/>
        <v>0</v>
      </c>
      <c r="M111" s="198"/>
      <c r="N111" s="99"/>
    </row>
    <row r="112" spans="1:14" ht="18.75" customHeight="1">
      <c r="A112" s="48"/>
      <c r="B112" s="399"/>
      <c r="C112" s="405" t="s">
        <v>736</v>
      </c>
      <c r="D112" s="101" t="s">
        <v>737</v>
      </c>
      <c r="E112" s="93"/>
      <c r="F112" s="94"/>
      <c r="G112" s="408"/>
      <c r="H112" s="102">
        <f>SUMIFS(H71:H111,B71:B111,"設備")</f>
        <v>0</v>
      </c>
      <c r="I112" s="96"/>
      <c r="J112" s="103">
        <f>SUMIFS(J71:J111,B71:B111,"設備")</f>
        <v>0</v>
      </c>
      <c r="K112" s="404">
        <f t="shared" si="3"/>
        <v>0</v>
      </c>
      <c r="L112" s="105">
        <f>H112-J112</f>
        <v>0</v>
      </c>
      <c r="M112" s="186"/>
      <c r="N112" s="99"/>
    </row>
    <row r="113" spans="1:14" ht="18.75" customHeight="1">
      <c r="A113" s="48"/>
      <c r="B113" s="399"/>
      <c r="C113" s="405" t="s">
        <v>738</v>
      </c>
      <c r="D113" s="101" t="s">
        <v>737</v>
      </c>
      <c r="E113" s="93"/>
      <c r="F113" s="94"/>
      <c r="G113" s="95"/>
      <c r="H113" s="102">
        <f>SUMIFS(H71:H111,B71:B111,"工事")</f>
        <v>0</v>
      </c>
      <c r="I113" s="96"/>
      <c r="J113" s="103">
        <f>SUMIFS(J71:J111,B71:B111,"工事")</f>
        <v>0</v>
      </c>
      <c r="K113" s="404">
        <f t="shared" si="3"/>
        <v>0</v>
      </c>
      <c r="L113" s="105">
        <f>H113-J113</f>
        <v>0</v>
      </c>
      <c r="M113" s="186"/>
      <c r="N113" s="99"/>
    </row>
    <row r="114" spans="1:14" ht="18.75" customHeight="1" thickBot="1">
      <c r="A114" s="48"/>
      <c r="B114" s="411"/>
      <c r="C114" s="412" t="s">
        <v>731</v>
      </c>
      <c r="D114" s="413" t="s">
        <v>732</v>
      </c>
      <c r="E114" s="414"/>
      <c r="F114" s="415"/>
      <c r="G114" s="416"/>
      <c r="H114" s="417">
        <f>H112+H113</f>
        <v>0</v>
      </c>
      <c r="I114" s="418"/>
      <c r="J114" s="419">
        <f>J112+J113</f>
        <v>0</v>
      </c>
      <c r="K114" s="420">
        <f t="shared" si="3"/>
        <v>0</v>
      </c>
      <c r="L114" s="421">
        <f>H114-J114</f>
        <v>0</v>
      </c>
      <c r="M114" s="422"/>
      <c r="N114" s="99"/>
    </row>
    <row r="115" spans="1:14" ht="18.75" customHeight="1">
      <c r="A115" s="48"/>
      <c r="B115" s="470"/>
      <c r="C115" s="471" t="s">
        <v>739</v>
      </c>
      <c r="D115" s="472" t="s">
        <v>735</v>
      </c>
      <c r="E115" s="473"/>
      <c r="F115" s="474"/>
      <c r="G115" s="394"/>
      <c r="H115" s="394"/>
      <c r="I115" s="395"/>
      <c r="J115" s="395"/>
      <c r="K115" s="469"/>
      <c r="L115" s="397"/>
      <c r="M115" s="475"/>
      <c r="N115" s="99"/>
    </row>
    <row r="116" spans="1:14" ht="18.75" customHeight="1">
      <c r="A116" s="48"/>
      <c r="B116" s="401"/>
      <c r="C116" s="402"/>
      <c r="D116" s="410"/>
      <c r="E116" s="208"/>
      <c r="F116" s="197"/>
      <c r="G116" s="211"/>
      <c r="H116" s="95">
        <f>F116*G116</f>
        <v>0</v>
      </c>
      <c r="I116" s="212"/>
      <c r="J116" s="409">
        <f>F116*I116</f>
        <v>0</v>
      </c>
      <c r="K116" s="404">
        <f>G116-I116</f>
        <v>0</v>
      </c>
      <c r="L116" s="98">
        <f>H116-J116</f>
        <v>0</v>
      </c>
      <c r="M116" s="198"/>
      <c r="N116" s="99"/>
    </row>
    <row r="117" spans="1:14" ht="18.75" customHeight="1">
      <c r="A117" s="48"/>
      <c r="B117" s="401"/>
      <c r="C117" s="196"/>
      <c r="D117" s="410"/>
      <c r="E117" s="208"/>
      <c r="F117" s="197"/>
      <c r="G117" s="211"/>
      <c r="H117" s="95">
        <f>F117*G117</f>
        <v>0</v>
      </c>
      <c r="I117" s="212"/>
      <c r="J117" s="409">
        <f>F117*I117</f>
        <v>0</v>
      </c>
      <c r="K117" s="404">
        <f t="shared" ref="K117:L158" si="12">G117-I117</f>
        <v>0</v>
      </c>
      <c r="L117" s="98">
        <f>H117-J117</f>
        <v>0</v>
      </c>
      <c r="M117" s="198"/>
      <c r="N117" s="99"/>
    </row>
    <row r="118" spans="1:14" ht="18.75" customHeight="1">
      <c r="A118" s="48"/>
      <c r="B118" s="401"/>
      <c r="C118" s="196"/>
      <c r="D118" s="410"/>
      <c r="E118" s="208"/>
      <c r="F118" s="197"/>
      <c r="G118" s="211"/>
      <c r="H118" s="95">
        <f t="shared" ref="H118:H126" si="13">F118*G118</f>
        <v>0</v>
      </c>
      <c r="I118" s="212"/>
      <c r="J118" s="409">
        <f t="shared" ref="J118:J126" si="14">F118*I118</f>
        <v>0</v>
      </c>
      <c r="K118" s="404">
        <f t="shared" si="12"/>
        <v>0</v>
      </c>
      <c r="L118" s="98">
        <f t="shared" si="12"/>
        <v>0</v>
      </c>
      <c r="M118" s="198"/>
      <c r="N118" s="99"/>
    </row>
    <row r="119" spans="1:14" ht="18.75" customHeight="1">
      <c r="A119" s="48"/>
      <c r="B119" s="401"/>
      <c r="C119" s="196"/>
      <c r="D119" s="410"/>
      <c r="E119" s="208"/>
      <c r="F119" s="197"/>
      <c r="G119" s="211"/>
      <c r="H119" s="95">
        <f t="shared" si="13"/>
        <v>0</v>
      </c>
      <c r="I119" s="212"/>
      <c r="J119" s="409">
        <f t="shared" si="14"/>
        <v>0</v>
      </c>
      <c r="K119" s="404">
        <f t="shared" si="12"/>
        <v>0</v>
      </c>
      <c r="L119" s="98">
        <f t="shared" si="12"/>
        <v>0</v>
      </c>
      <c r="M119" s="198"/>
      <c r="N119" s="99"/>
    </row>
    <row r="120" spans="1:14" ht="18.75" customHeight="1">
      <c r="A120" s="48"/>
      <c r="B120" s="401"/>
      <c r="C120" s="196"/>
      <c r="D120" s="410"/>
      <c r="E120" s="208"/>
      <c r="F120" s="197"/>
      <c r="G120" s="211"/>
      <c r="H120" s="95">
        <f t="shared" si="13"/>
        <v>0</v>
      </c>
      <c r="I120" s="212"/>
      <c r="J120" s="409">
        <f t="shared" si="14"/>
        <v>0</v>
      </c>
      <c r="K120" s="404">
        <f t="shared" si="12"/>
        <v>0</v>
      </c>
      <c r="L120" s="98">
        <f t="shared" si="12"/>
        <v>0</v>
      </c>
      <c r="M120" s="198"/>
      <c r="N120" s="99"/>
    </row>
    <row r="121" spans="1:14" ht="18.75" customHeight="1">
      <c r="A121" s="48"/>
      <c r="B121" s="401"/>
      <c r="C121" s="196"/>
      <c r="D121" s="410"/>
      <c r="E121" s="208"/>
      <c r="F121" s="197"/>
      <c r="G121" s="211"/>
      <c r="H121" s="95">
        <f t="shared" si="13"/>
        <v>0</v>
      </c>
      <c r="I121" s="212"/>
      <c r="J121" s="409">
        <f t="shared" si="14"/>
        <v>0</v>
      </c>
      <c r="K121" s="404">
        <f t="shared" si="12"/>
        <v>0</v>
      </c>
      <c r="L121" s="98">
        <f t="shared" si="12"/>
        <v>0</v>
      </c>
      <c r="M121" s="198"/>
      <c r="N121" s="99"/>
    </row>
    <row r="122" spans="1:14" ht="18.75" customHeight="1">
      <c r="A122" s="48"/>
      <c r="B122" s="401"/>
      <c r="C122" s="196"/>
      <c r="D122" s="410"/>
      <c r="E122" s="208"/>
      <c r="F122" s="197"/>
      <c r="G122" s="211"/>
      <c r="H122" s="95">
        <f t="shared" si="13"/>
        <v>0</v>
      </c>
      <c r="I122" s="212"/>
      <c r="J122" s="409">
        <f t="shared" si="14"/>
        <v>0</v>
      </c>
      <c r="K122" s="404">
        <f t="shared" si="12"/>
        <v>0</v>
      </c>
      <c r="L122" s="98">
        <f t="shared" si="12"/>
        <v>0</v>
      </c>
      <c r="M122" s="198"/>
      <c r="N122" s="99"/>
    </row>
    <row r="123" spans="1:14" ht="18.75" customHeight="1">
      <c r="A123" s="48"/>
      <c r="B123" s="401"/>
      <c r="C123" s="196"/>
      <c r="D123" s="410"/>
      <c r="E123" s="208"/>
      <c r="F123" s="197"/>
      <c r="G123" s="211"/>
      <c r="H123" s="95">
        <f t="shared" si="13"/>
        <v>0</v>
      </c>
      <c r="I123" s="212"/>
      <c r="J123" s="409">
        <f t="shared" si="14"/>
        <v>0</v>
      </c>
      <c r="K123" s="404">
        <f t="shared" si="12"/>
        <v>0</v>
      </c>
      <c r="L123" s="98">
        <f t="shared" si="12"/>
        <v>0</v>
      </c>
      <c r="M123" s="198"/>
      <c r="N123" s="99"/>
    </row>
    <row r="124" spans="1:14" ht="18.75" customHeight="1">
      <c r="A124" s="48"/>
      <c r="B124" s="401"/>
      <c r="C124" s="196"/>
      <c r="D124" s="410"/>
      <c r="E124" s="208"/>
      <c r="F124" s="197"/>
      <c r="G124" s="211"/>
      <c r="H124" s="95">
        <f t="shared" si="13"/>
        <v>0</v>
      </c>
      <c r="I124" s="212"/>
      <c r="J124" s="409">
        <f t="shared" si="14"/>
        <v>0</v>
      </c>
      <c r="K124" s="404">
        <f t="shared" si="12"/>
        <v>0</v>
      </c>
      <c r="L124" s="98">
        <f t="shared" si="12"/>
        <v>0</v>
      </c>
      <c r="M124" s="198"/>
      <c r="N124" s="99"/>
    </row>
    <row r="125" spans="1:14" ht="18.75" customHeight="1">
      <c r="A125" s="48"/>
      <c r="B125" s="401"/>
      <c r="C125" s="196"/>
      <c r="D125" s="410"/>
      <c r="E125" s="208"/>
      <c r="F125" s="197"/>
      <c r="G125" s="211"/>
      <c r="H125" s="95">
        <f t="shared" si="13"/>
        <v>0</v>
      </c>
      <c r="I125" s="212"/>
      <c r="J125" s="409">
        <f t="shared" si="14"/>
        <v>0</v>
      </c>
      <c r="K125" s="404">
        <f t="shared" si="12"/>
        <v>0</v>
      </c>
      <c r="L125" s="98">
        <f t="shared" si="12"/>
        <v>0</v>
      </c>
      <c r="M125" s="198"/>
      <c r="N125" s="99"/>
    </row>
    <row r="126" spans="1:14" ht="18.75" customHeight="1">
      <c r="A126" s="48"/>
      <c r="B126" s="401"/>
      <c r="C126" s="196"/>
      <c r="D126" s="410"/>
      <c r="E126" s="208"/>
      <c r="F126" s="197"/>
      <c r="G126" s="211"/>
      <c r="H126" s="95">
        <f t="shared" si="13"/>
        <v>0</v>
      </c>
      <c r="I126" s="212"/>
      <c r="J126" s="409">
        <f t="shared" si="14"/>
        <v>0</v>
      </c>
      <c r="K126" s="404">
        <f t="shared" si="12"/>
        <v>0</v>
      </c>
      <c r="L126" s="98">
        <f t="shared" si="12"/>
        <v>0</v>
      </c>
      <c r="M126" s="198"/>
      <c r="N126" s="99"/>
    </row>
    <row r="127" spans="1:14" ht="18.75" customHeight="1">
      <c r="A127" s="48"/>
      <c r="B127" s="401"/>
      <c r="C127" s="196"/>
      <c r="D127" s="410"/>
      <c r="E127" s="208"/>
      <c r="F127" s="197"/>
      <c r="G127" s="211"/>
      <c r="H127" s="95">
        <f>F127*G127</f>
        <v>0</v>
      </c>
      <c r="I127" s="212"/>
      <c r="J127" s="409">
        <f>F127*I127</f>
        <v>0</v>
      </c>
      <c r="K127" s="404">
        <f t="shared" si="12"/>
        <v>0</v>
      </c>
      <c r="L127" s="98">
        <f>H127-J127</f>
        <v>0</v>
      </c>
      <c r="M127" s="198"/>
      <c r="N127" s="99"/>
    </row>
    <row r="128" spans="1:14" ht="18.75" customHeight="1">
      <c r="A128" s="48"/>
      <c r="B128" s="401"/>
      <c r="C128" s="196"/>
      <c r="D128" s="410"/>
      <c r="E128" s="208"/>
      <c r="F128" s="197"/>
      <c r="G128" s="211"/>
      <c r="H128" s="95">
        <f t="shared" ref="H128:H136" si="15">F128*G128</f>
        <v>0</v>
      </c>
      <c r="I128" s="212"/>
      <c r="J128" s="409">
        <f t="shared" ref="J128:J136" si="16">F128*I128</f>
        <v>0</v>
      </c>
      <c r="K128" s="404">
        <f t="shared" si="12"/>
        <v>0</v>
      </c>
      <c r="L128" s="98">
        <f t="shared" si="12"/>
        <v>0</v>
      </c>
      <c r="M128" s="198"/>
      <c r="N128" s="99"/>
    </row>
    <row r="129" spans="1:14" ht="18.75" customHeight="1">
      <c r="A129" s="48"/>
      <c r="B129" s="401"/>
      <c r="C129" s="196"/>
      <c r="D129" s="410"/>
      <c r="E129" s="208"/>
      <c r="F129" s="197"/>
      <c r="G129" s="211"/>
      <c r="H129" s="95">
        <f t="shared" si="15"/>
        <v>0</v>
      </c>
      <c r="I129" s="212"/>
      <c r="J129" s="409">
        <f t="shared" si="16"/>
        <v>0</v>
      </c>
      <c r="K129" s="404">
        <f t="shared" si="12"/>
        <v>0</v>
      </c>
      <c r="L129" s="98">
        <f t="shared" si="12"/>
        <v>0</v>
      </c>
      <c r="M129" s="198"/>
      <c r="N129" s="99"/>
    </row>
    <row r="130" spans="1:14" ht="18.75" customHeight="1">
      <c r="A130" s="48"/>
      <c r="B130" s="401"/>
      <c r="C130" s="196"/>
      <c r="D130" s="410"/>
      <c r="E130" s="208"/>
      <c r="F130" s="197"/>
      <c r="G130" s="211"/>
      <c r="H130" s="95">
        <f t="shared" si="15"/>
        <v>0</v>
      </c>
      <c r="I130" s="212"/>
      <c r="J130" s="409">
        <f t="shared" si="16"/>
        <v>0</v>
      </c>
      <c r="K130" s="404">
        <f t="shared" si="12"/>
        <v>0</v>
      </c>
      <c r="L130" s="98">
        <f t="shared" si="12"/>
        <v>0</v>
      </c>
      <c r="M130" s="198"/>
      <c r="N130" s="99"/>
    </row>
    <row r="131" spans="1:14" ht="18.75" customHeight="1">
      <c r="A131" s="48"/>
      <c r="B131" s="401"/>
      <c r="C131" s="196"/>
      <c r="D131" s="410"/>
      <c r="E131" s="208"/>
      <c r="F131" s="197"/>
      <c r="G131" s="211"/>
      <c r="H131" s="95">
        <f t="shared" si="15"/>
        <v>0</v>
      </c>
      <c r="I131" s="212"/>
      <c r="J131" s="409">
        <f t="shared" si="16"/>
        <v>0</v>
      </c>
      <c r="K131" s="404">
        <f t="shared" si="12"/>
        <v>0</v>
      </c>
      <c r="L131" s="98">
        <f t="shared" si="12"/>
        <v>0</v>
      </c>
      <c r="M131" s="198"/>
      <c r="N131" s="99"/>
    </row>
    <row r="132" spans="1:14" ht="18.75" customHeight="1">
      <c r="A132" s="48"/>
      <c r="B132" s="401"/>
      <c r="C132" s="196"/>
      <c r="D132" s="410"/>
      <c r="E132" s="208"/>
      <c r="F132" s="197"/>
      <c r="G132" s="211"/>
      <c r="H132" s="95">
        <f t="shared" si="15"/>
        <v>0</v>
      </c>
      <c r="I132" s="212"/>
      <c r="J132" s="409">
        <f t="shared" si="16"/>
        <v>0</v>
      </c>
      <c r="K132" s="404">
        <f t="shared" si="12"/>
        <v>0</v>
      </c>
      <c r="L132" s="98">
        <f t="shared" si="12"/>
        <v>0</v>
      </c>
      <c r="M132" s="198"/>
      <c r="N132" s="99"/>
    </row>
    <row r="133" spans="1:14" ht="18.75" customHeight="1">
      <c r="A133" s="48"/>
      <c r="B133" s="401"/>
      <c r="C133" s="196"/>
      <c r="D133" s="410"/>
      <c r="E133" s="208"/>
      <c r="F133" s="197"/>
      <c r="G133" s="211"/>
      <c r="H133" s="95">
        <f t="shared" si="15"/>
        <v>0</v>
      </c>
      <c r="I133" s="212"/>
      <c r="J133" s="409">
        <f t="shared" si="16"/>
        <v>0</v>
      </c>
      <c r="K133" s="404">
        <f t="shared" si="12"/>
        <v>0</v>
      </c>
      <c r="L133" s="98">
        <f t="shared" si="12"/>
        <v>0</v>
      </c>
      <c r="M133" s="198"/>
      <c r="N133" s="99"/>
    </row>
    <row r="134" spans="1:14" ht="18.75" customHeight="1">
      <c r="A134" s="48"/>
      <c r="B134" s="401"/>
      <c r="C134" s="196"/>
      <c r="D134" s="410"/>
      <c r="E134" s="208"/>
      <c r="F134" s="197"/>
      <c r="G134" s="211"/>
      <c r="H134" s="95">
        <f t="shared" si="15"/>
        <v>0</v>
      </c>
      <c r="I134" s="212"/>
      <c r="J134" s="409">
        <f t="shared" si="16"/>
        <v>0</v>
      </c>
      <c r="K134" s="404">
        <f t="shared" si="12"/>
        <v>0</v>
      </c>
      <c r="L134" s="98">
        <f t="shared" si="12"/>
        <v>0</v>
      </c>
      <c r="M134" s="198"/>
      <c r="N134" s="99"/>
    </row>
    <row r="135" spans="1:14" ht="18.75" customHeight="1">
      <c r="A135" s="48"/>
      <c r="B135" s="401"/>
      <c r="C135" s="196"/>
      <c r="D135" s="410"/>
      <c r="E135" s="208"/>
      <c r="F135" s="197"/>
      <c r="G135" s="211"/>
      <c r="H135" s="95">
        <f t="shared" si="15"/>
        <v>0</v>
      </c>
      <c r="I135" s="212"/>
      <c r="J135" s="409">
        <f t="shared" si="16"/>
        <v>0</v>
      </c>
      <c r="K135" s="404">
        <f t="shared" si="12"/>
        <v>0</v>
      </c>
      <c r="L135" s="98">
        <f t="shared" si="12"/>
        <v>0</v>
      </c>
      <c r="M135" s="198"/>
      <c r="N135" s="99"/>
    </row>
    <row r="136" spans="1:14" ht="18.75" customHeight="1">
      <c r="A136" s="48"/>
      <c r="B136" s="401"/>
      <c r="C136" s="196"/>
      <c r="D136" s="410"/>
      <c r="E136" s="208"/>
      <c r="F136" s="197"/>
      <c r="G136" s="211"/>
      <c r="H136" s="95">
        <f t="shared" si="15"/>
        <v>0</v>
      </c>
      <c r="I136" s="212"/>
      <c r="J136" s="409">
        <f t="shared" si="16"/>
        <v>0</v>
      </c>
      <c r="K136" s="404">
        <f t="shared" si="12"/>
        <v>0</v>
      </c>
      <c r="L136" s="98">
        <f t="shared" si="12"/>
        <v>0</v>
      </c>
      <c r="M136" s="198"/>
      <c r="N136" s="99"/>
    </row>
    <row r="137" spans="1:14" ht="18.75" customHeight="1">
      <c r="A137" s="48"/>
      <c r="B137" s="401"/>
      <c r="C137" s="196"/>
      <c r="D137" s="410"/>
      <c r="E137" s="208"/>
      <c r="F137" s="197"/>
      <c r="G137" s="211"/>
      <c r="H137" s="95">
        <f>F137*G137</f>
        <v>0</v>
      </c>
      <c r="I137" s="212"/>
      <c r="J137" s="409">
        <f>F137*I137</f>
        <v>0</v>
      </c>
      <c r="K137" s="404">
        <f t="shared" si="12"/>
        <v>0</v>
      </c>
      <c r="L137" s="98">
        <f>H137-J137</f>
        <v>0</v>
      </c>
      <c r="M137" s="198"/>
      <c r="N137" s="99"/>
    </row>
    <row r="138" spans="1:14" ht="18.75" customHeight="1">
      <c r="A138" s="48"/>
      <c r="B138" s="401"/>
      <c r="C138" s="196"/>
      <c r="D138" s="410"/>
      <c r="E138" s="208"/>
      <c r="F138" s="197"/>
      <c r="G138" s="211"/>
      <c r="H138" s="95">
        <f t="shared" ref="H138:H146" si="17">F138*G138</f>
        <v>0</v>
      </c>
      <c r="I138" s="212"/>
      <c r="J138" s="409">
        <f t="shared" ref="J138:J146" si="18">F138*I138</f>
        <v>0</v>
      </c>
      <c r="K138" s="404">
        <f t="shared" si="12"/>
        <v>0</v>
      </c>
      <c r="L138" s="98">
        <f t="shared" si="12"/>
        <v>0</v>
      </c>
      <c r="M138" s="198"/>
      <c r="N138" s="99"/>
    </row>
    <row r="139" spans="1:14" ht="18.75" customHeight="1">
      <c r="A139" s="48"/>
      <c r="B139" s="401"/>
      <c r="C139" s="196"/>
      <c r="D139" s="410"/>
      <c r="E139" s="208"/>
      <c r="F139" s="197"/>
      <c r="G139" s="211"/>
      <c r="H139" s="95">
        <f t="shared" si="17"/>
        <v>0</v>
      </c>
      <c r="I139" s="212"/>
      <c r="J139" s="409">
        <f t="shared" si="18"/>
        <v>0</v>
      </c>
      <c r="K139" s="404">
        <f t="shared" si="12"/>
        <v>0</v>
      </c>
      <c r="L139" s="98">
        <f t="shared" si="12"/>
        <v>0</v>
      </c>
      <c r="M139" s="198"/>
      <c r="N139" s="99"/>
    </row>
    <row r="140" spans="1:14" ht="18.75" customHeight="1">
      <c r="A140" s="48"/>
      <c r="B140" s="401"/>
      <c r="C140" s="196"/>
      <c r="D140" s="410"/>
      <c r="E140" s="208"/>
      <c r="F140" s="197"/>
      <c r="G140" s="211"/>
      <c r="H140" s="95">
        <f t="shared" si="17"/>
        <v>0</v>
      </c>
      <c r="I140" s="212"/>
      <c r="J140" s="409">
        <f t="shared" si="18"/>
        <v>0</v>
      </c>
      <c r="K140" s="404">
        <f t="shared" si="12"/>
        <v>0</v>
      </c>
      <c r="L140" s="98">
        <f t="shared" si="12"/>
        <v>0</v>
      </c>
      <c r="M140" s="198"/>
      <c r="N140" s="99"/>
    </row>
    <row r="141" spans="1:14" ht="18.75" customHeight="1">
      <c r="A141" s="48"/>
      <c r="B141" s="401"/>
      <c r="C141" s="196"/>
      <c r="D141" s="410"/>
      <c r="E141" s="208"/>
      <c r="F141" s="197"/>
      <c r="G141" s="211"/>
      <c r="H141" s="95">
        <f t="shared" si="17"/>
        <v>0</v>
      </c>
      <c r="I141" s="212"/>
      <c r="J141" s="409">
        <f t="shared" si="18"/>
        <v>0</v>
      </c>
      <c r="K141" s="404">
        <f t="shared" si="12"/>
        <v>0</v>
      </c>
      <c r="L141" s="98">
        <f t="shared" si="12"/>
        <v>0</v>
      </c>
      <c r="M141" s="198"/>
      <c r="N141" s="99"/>
    </row>
    <row r="142" spans="1:14" ht="18.75" customHeight="1">
      <c r="A142" s="48"/>
      <c r="B142" s="401"/>
      <c r="C142" s="196"/>
      <c r="D142" s="410"/>
      <c r="E142" s="208"/>
      <c r="F142" s="197"/>
      <c r="G142" s="211"/>
      <c r="H142" s="95">
        <f t="shared" si="17"/>
        <v>0</v>
      </c>
      <c r="I142" s="212"/>
      <c r="J142" s="409">
        <f t="shared" si="18"/>
        <v>0</v>
      </c>
      <c r="K142" s="404">
        <f t="shared" si="12"/>
        <v>0</v>
      </c>
      <c r="L142" s="98">
        <f t="shared" si="12"/>
        <v>0</v>
      </c>
      <c r="M142" s="198"/>
      <c r="N142" s="99"/>
    </row>
    <row r="143" spans="1:14" ht="18.75" customHeight="1">
      <c r="A143" s="48"/>
      <c r="B143" s="401"/>
      <c r="C143" s="196"/>
      <c r="D143" s="410"/>
      <c r="E143" s="208"/>
      <c r="F143" s="197"/>
      <c r="G143" s="211"/>
      <c r="H143" s="95">
        <f t="shared" si="17"/>
        <v>0</v>
      </c>
      <c r="I143" s="212"/>
      <c r="J143" s="409">
        <f t="shared" si="18"/>
        <v>0</v>
      </c>
      <c r="K143" s="404">
        <f t="shared" si="12"/>
        <v>0</v>
      </c>
      <c r="L143" s="98">
        <f t="shared" si="12"/>
        <v>0</v>
      </c>
      <c r="M143" s="198"/>
      <c r="N143" s="99"/>
    </row>
    <row r="144" spans="1:14" ht="18.75" customHeight="1">
      <c r="A144" s="48"/>
      <c r="B144" s="401"/>
      <c r="C144" s="196"/>
      <c r="D144" s="410"/>
      <c r="E144" s="208"/>
      <c r="F144" s="197"/>
      <c r="G144" s="211"/>
      <c r="H144" s="95">
        <f t="shared" si="17"/>
        <v>0</v>
      </c>
      <c r="I144" s="212"/>
      <c r="J144" s="409">
        <f t="shared" si="18"/>
        <v>0</v>
      </c>
      <c r="K144" s="404">
        <f t="shared" si="12"/>
        <v>0</v>
      </c>
      <c r="L144" s="98">
        <f t="shared" si="12"/>
        <v>0</v>
      </c>
      <c r="M144" s="198"/>
      <c r="N144" s="99"/>
    </row>
    <row r="145" spans="1:14" ht="18.75" customHeight="1">
      <c r="A145" s="48"/>
      <c r="B145" s="401"/>
      <c r="C145" s="196"/>
      <c r="D145" s="410"/>
      <c r="E145" s="208"/>
      <c r="F145" s="197"/>
      <c r="G145" s="211"/>
      <c r="H145" s="95">
        <f t="shared" si="17"/>
        <v>0</v>
      </c>
      <c r="I145" s="212"/>
      <c r="J145" s="409">
        <f t="shared" si="18"/>
        <v>0</v>
      </c>
      <c r="K145" s="404">
        <f t="shared" si="12"/>
        <v>0</v>
      </c>
      <c r="L145" s="98">
        <f t="shared" si="12"/>
        <v>0</v>
      </c>
      <c r="M145" s="198"/>
      <c r="N145" s="99"/>
    </row>
    <row r="146" spans="1:14" ht="18.75" customHeight="1">
      <c r="A146" s="48"/>
      <c r="B146" s="401"/>
      <c r="C146" s="196"/>
      <c r="D146" s="410"/>
      <c r="E146" s="208"/>
      <c r="F146" s="197"/>
      <c r="G146" s="211"/>
      <c r="H146" s="95">
        <f t="shared" si="17"/>
        <v>0</v>
      </c>
      <c r="I146" s="212"/>
      <c r="J146" s="409">
        <f t="shared" si="18"/>
        <v>0</v>
      </c>
      <c r="K146" s="404">
        <f t="shared" si="12"/>
        <v>0</v>
      </c>
      <c r="L146" s="98">
        <f t="shared" si="12"/>
        <v>0</v>
      </c>
      <c r="M146" s="198"/>
      <c r="N146" s="99"/>
    </row>
    <row r="147" spans="1:14" ht="18.75" customHeight="1">
      <c r="A147" s="48"/>
      <c r="B147" s="401"/>
      <c r="C147" s="196"/>
      <c r="D147" s="410"/>
      <c r="E147" s="208"/>
      <c r="F147" s="197"/>
      <c r="G147" s="211"/>
      <c r="H147" s="95">
        <f>F147*G147</f>
        <v>0</v>
      </c>
      <c r="I147" s="212"/>
      <c r="J147" s="409">
        <f>F147*I147</f>
        <v>0</v>
      </c>
      <c r="K147" s="404">
        <f t="shared" si="12"/>
        <v>0</v>
      </c>
      <c r="L147" s="98">
        <f>H147-J147</f>
        <v>0</v>
      </c>
      <c r="M147" s="198"/>
      <c r="N147" s="99"/>
    </row>
    <row r="148" spans="1:14" ht="18.75" customHeight="1">
      <c r="A148" s="48"/>
      <c r="B148" s="401"/>
      <c r="C148" s="196"/>
      <c r="D148" s="410"/>
      <c r="E148" s="208"/>
      <c r="F148" s="197"/>
      <c r="G148" s="211"/>
      <c r="H148" s="95">
        <f t="shared" ref="H148:H155" si="19">F148*G148</f>
        <v>0</v>
      </c>
      <c r="I148" s="212"/>
      <c r="J148" s="409">
        <f t="shared" ref="J148:J155" si="20">F148*I148</f>
        <v>0</v>
      </c>
      <c r="K148" s="404">
        <f t="shared" si="12"/>
        <v>0</v>
      </c>
      <c r="L148" s="98">
        <f t="shared" si="12"/>
        <v>0</v>
      </c>
      <c r="M148" s="198"/>
      <c r="N148" s="99"/>
    </row>
    <row r="149" spans="1:14" ht="18.75" customHeight="1">
      <c r="A149" s="48"/>
      <c r="B149" s="401"/>
      <c r="C149" s="196"/>
      <c r="D149" s="410"/>
      <c r="E149" s="208"/>
      <c r="F149" s="197"/>
      <c r="G149" s="211"/>
      <c r="H149" s="95">
        <f t="shared" si="19"/>
        <v>0</v>
      </c>
      <c r="I149" s="212"/>
      <c r="J149" s="409">
        <f t="shared" si="20"/>
        <v>0</v>
      </c>
      <c r="K149" s="404">
        <f t="shared" si="12"/>
        <v>0</v>
      </c>
      <c r="L149" s="98">
        <f t="shared" si="12"/>
        <v>0</v>
      </c>
      <c r="M149" s="198"/>
      <c r="N149" s="99"/>
    </row>
    <row r="150" spans="1:14" ht="18.75" customHeight="1">
      <c r="A150" s="48"/>
      <c r="B150" s="401"/>
      <c r="C150" s="196"/>
      <c r="D150" s="410"/>
      <c r="E150" s="208"/>
      <c r="F150" s="197"/>
      <c r="G150" s="211"/>
      <c r="H150" s="95">
        <f t="shared" si="19"/>
        <v>0</v>
      </c>
      <c r="I150" s="212"/>
      <c r="J150" s="409">
        <f t="shared" si="20"/>
        <v>0</v>
      </c>
      <c r="K150" s="404">
        <f t="shared" si="12"/>
        <v>0</v>
      </c>
      <c r="L150" s="98">
        <f t="shared" si="12"/>
        <v>0</v>
      </c>
      <c r="M150" s="198"/>
      <c r="N150" s="99"/>
    </row>
    <row r="151" spans="1:14" ht="18.75" customHeight="1">
      <c r="A151" s="48"/>
      <c r="B151" s="401"/>
      <c r="C151" s="196"/>
      <c r="D151" s="410"/>
      <c r="E151" s="208"/>
      <c r="F151" s="197"/>
      <c r="G151" s="211"/>
      <c r="H151" s="95">
        <f t="shared" si="19"/>
        <v>0</v>
      </c>
      <c r="I151" s="212"/>
      <c r="J151" s="409">
        <f t="shared" si="20"/>
        <v>0</v>
      </c>
      <c r="K151" s="404">
        <f t="shared" si="12"/>
        <v>0</v>
      </c>
      <c r="L151" s="98">
        <f t="shared" si="12"/>
        <v>0</v>
      </c>
      <c r="M151" s="198"/>
      <c r="N151" s="99"/>
    </row>
    <row r="152" spans="1:14" ht="18.75" customHeight="1">
      <c r="A152" s="48"/>
      <c r="B152" s="401"/>
      <c r="C152" s="196"/>
      <c r="D152" s="410"/>
      <c r="E152" s="208"/>
      <c r="F152" s="197"/>
      <c r="G152" s="211"/>
      <c r="H152" s="95">
        <f t="shared" si="19"/>
        <v>0</v>
      </c>
      <c r="I152" s="212"/>
      <c r="J152" s="409">
        <f t="shared" si="20"/>
        <v>0</v>
      </c>
      <c r="K152" s="404">
        <f t="shared" si="12"/>
        <v>0</v>
      </c>
      <c r="L152" s="98">
        <f t="shared" si="12"/>
        <v>0</v>
      </c>
      <c r="M152" s="198"/>
      <c r="N152" s="99"/>
    </row>
    <row r="153" spans="1:14" ht="18.75" customHeight="1">
      <c r="A153" s="48"/>
      <c r="B153" s="401"/>
      <c r="C153" s="196"/>
      <c r="D153" s="410"/>
      <c r="E153" s="208"/>
      <c r="F153" s="197"/>
      <c r="G153" s="211"/>
      <c r="H153" s="95">
        <f t="shared" si="19"/>
        <v>0</v>
      </c>
      <c r="I153" s="212"/>
      <c r="J153" s="409">
        <f t="shared" si="20"/>
        <v>0</v>
      </c>
      <c r="K153" s="404">
        <f t="shared" si="12"/>
        <v>0</v>
      </c>
      <c r="L153" s="98">
        <f t="shared" si="12"/>
        <v>0</v>
      </c>
      <c r="M153" s="198"/>
      <c r="N153" s="99"/>
    </row>
    <row r="154" spans="1:14" ht="18.75" customHeight="1">
      <c r="A154" s="48"/>
      <c r="B154" s="401"/>
      <c r="C154" s="196"/>
      <c r="D154" s="410"/>
      <c r="E154" s="208"/>
      <c r="F154" s="197"/>
      <c r="G154" s="211"/>
      <c r="H154" s="95">
        <f t="shared" si="19"/>
        <v>0</v>
      </c>
      <c r="I154" s="212"/>
      <c r="J154" s="409">
        <f t="shared" si="20"/>
        <v>0</v>
      </c>
      <c r="K154" s="404">
        <f t="shared" si="12"/>
        <v>0</v>
      </c>
      <c r="L154" s="98">
        <f t="shared" si="12"/>
        <v>0</v>
      </c>
      <c r="M154" s="198"/>
      <c r="N154" s="99"/>
    </row>
    <row r="155" spans="1:14" ht="18.75" customHeight="1">
      <c r="A155" s="48"/>
      <c r="B155" s="401"/>
      <c r="C155" s="196"/>
      <c r="D155" s="410"/>
      <c r="E155" s="208"/>
      <c r="F155" s="197"/>
      <c r="G155" s="211"/>
      <c r="H155" s="95">
        <f t="shared" si="19"/>
        <v>0</v>
      </c>
      <c r="I155" s="212"/>
      <c r="J155" s="409">
        <f t="shared" si="20"/>
        <v>0</v>
      </c>
      <c r="K155" s="404">
        <f t="shared" si="12"/>
        <v>0</v>
      </c>
      <c r="L155" s="98">
        <f t="shared" si="12"/>
        <v>0</v>
      </c>
      <c r="M155" s="198"/>
      <c r="N155" s="99"/>
    </row>
    <row r="156" spans="1:14" ht="18.75" customHeight="1">
      <c r="A156" s="48"/>
      <c r="B156" s="399"/>
      <c r="C156" s="405" t="s">
        <v>736</v>
      </c>
      <c r="D156" s="101" t="s">
        <v>737</v>
      </c>
      <c r="E156" s="93"/>
      <c r="F156" s="94"/>
      <c r="G156" s="95"/>
      <c r="H156" s="102">
        <f>SUMIFS(H115:H155,B115:B155,"設備")</f>
        <v>0</v>
      </c>
      <c r="I156" s="96"/>
      <c r="J156" s="103">
        <f>SUMIFS(J115:J155,B115:B155,"設備")</f>
        <v>0</v>
      </c>
      <c r="K156" s="404">
        <f t="shared" si="12"/>
        <v>0</v>
      </c>
      <c r="L156" s="105">
        <f>H156-J156</f>
        <v>0</v>
      </c>
      <c r="M156" s="186"/>
      <c r="N156" s="99"/>
    </row>
    <row r="157" spans="1:14" ht="18.75" customHeight="1">
      <c r="A157" s="48"/>
      <c r="B157" s="399"/>
      <c r="C157" s="405" t="s">
        <v>738</v>
      </c>
      <c r="D157" s="101" t="s">
        <v>737</v>
      </c>
      <c r="E157" s="93"/>
      <c r="F157" s="94"/>
      <c r="G157" s="95"/>
      <c r="H157" s="102">
        <f>SUMIFS(H115:H155,B115:B155,"工事")</f>
        <v>0</v>
      </c>
      <c r="I157" s="96"/>
      <c r="J157" s="103">
        <f>SUMIFS(J115:J155,B115:B155,"工事")</f>
        <v>0</v>
      </c>
      <c r="K157" s="404">
        <f t="shared" si="12"/>
        <v>0</v>
      </c>
      <c r="L157" s="105">
        <f>H157-J157</f>
        <v>0</v>
      </c>
      <c r="M157" s="186"/>
      <c r="N157" s="99"/>
    </row>
    <row r="158" spans="1:14" ht="18.75" customHeight="1" thickBot="1">
      <c r="A158" s="48"/>
      <c r="B158" s="411"/>
      <c r="C158" s="412" t="s">
        <v>731</v>
      </c>
      <c r="D158" s="413" t="s">
        <v>732</v>
      </c>
      <c r="E158" s="414"/>
      <c r="F158" s="415"/>
      <c r="G158" s="416"/>
      <c r="H158" s="417">
        <f>H156+H157</f>
        <v>0</v>
      </c>
      <c r="I158" s="418"/>
      <c r="J158" s="419">
        <f>J156+J157</f>
        <v>0</v>
      </c>
      <c r="K158" s="420">
        <f t="shared" si="12"/>
        <v>0</v>
      </c>
      <c r="L158" s="421">
        <f>H158-J158</f>
        <v>0</v>
      </c>
      <c r="M158" s="422"/>
      <c r="N158" s="99"/>
    </row>
    <row r="159" spans="1:14" ht="18.75" customHeight="1">
      <c r="A159" s="48"/>
      <c r="B159" s="470"/>
      <c r="C159" s="476" t="s">
        <v>50</v>
      </c>
      <c r="D159" s="472" t="s">
        <v>735</v>
      </c>
      <c r="E159" s="473"/>
      <c r="F159" s="474"/>
      <c r="G159" s="394"/>
      <c r="H159" s="394"/>
      <c r="I159" s="395"/>
      <c r="J159" s="395"/>
      <c r="K159" s="469"/>
      <c r="L159" s="397"/>
      <c r="M159" s="475"/>
      <c r="N159" s="99"/>
    </row>
    <row r="160" spans="1:14" ht="18.75" customHeight="1">
      <c r="A160" s="48"/>
      <c r="B160" s="401"/>
      <c r="C160" s="196"/>
      <c r="D160" s="410"/>
      <c r="E160" s="208"/>
      <c r="F160" s="197"/>
      <c r="G160" s="211"/>
      <c r="H160" s="95">
        <f t="shared" ref="H160:H189" si="21">F160*G160</f>
        <v>0</v>
      </c>
      <c r="I160" s="212"/>
      <c r="J160" s="96">
        <f t="shared" ref="J160:J189" si="22">F160*I160</f>
        <v>0</v>
      </c>
      <c r="K160" s="404">
        <f>G160-I160</f>
        <v>0</v>
      </c>
      <c r="L160" s="98">
        <f>H160-J160</f>
        <v>0</v>
      </c>
      <c r="M160" s="198"/>
      <c r="N160" s="99"/>
    </row>
    <row r="161" spans="1:14" ht="18.75" customHeight="1">
      <c r="A161" s="48"/>
      <c r="B161" s="401"/>
      <c r="C161" s="196"/>
      <c r="D161" s="410"/>
      <c r="E161" s="208"/>
      <c r="F161" s="197"/>
      <c r="G161" s="211"/>
      <c r="H161" s="95">
        <f t="shared" si="21"/>
        <v>0</v>
      </c>
      <c r="I161" s="212"/>
      <c r="J161" s="96">
        <f t="shared" si="22"/>
        <v>0</v>
      </c>
      <c r="K161" s="404">
        <f t="shared" ref="K161:L192" si="23">G161-I161</f>
        <v>0</v>
      </c>
      <c r="L161" s="98">
        <f t="shared" si="23"/>
        <v>0</v>
      </c>
      <c r="M161" s="198"/>
      <c r="N161" s="99"/>
    </row>
    <row r="162" spans="1:14" ht="18.75" customHeight="1">
      <c r="A162" s="48"/>
      <c r="B162" s="401"/>
      <c r="C162" s="196"/>
      <c r="D162" s="410"/>
      <c r="E162" s="208"/>
      <c r="F162" s="197"/>
      <c r="G162" s="211"/>
      <c r="H162" s="95">
        <f t="shared" si="21"/>
        <v>0</v>
      </c>
      <c r="I162" s="212"/>
      <c r="J162" s="96">
        <f t="shared" si="22"/>
        <v>0</v>
      </c>
      <c r="K162" s="404">
        <f t="shared" si="23"/>
        <v>0</v>
      </c>
      <c r="L162" s="98">
        <f t="shared" si="23"/>
        <v>0</v>
      </c>
      <c r="M162" s="198"/>
      <c r="N162" s="99"/>
    </row>
    <row r="163" spans="1:14" ht="18.75" customHeight="1">
      <c r="A163" s="48"/>
      <c r="B163" s="401"/>
      <c r="C163" s="196"/>
      <c r="D163" s="410"/>
      <c r="E163" s="208"/>
      <c r="F163" s="197"/>
      <c r="G163" s="211"/>
      <c r="H163" s="95">
        <f t="shared" si="21"/>
        <v>0</v>
      </c>
      <c r="I163" s="212"/>
      <c r="J163" s="96">
        <f t="shared" si="22"/>
        <v>0</v>
      </c>
      <c r="K163" s="404">
        <f t="shared" si="23"/>
        <v>0</v>
      </c>
      <c r="L163" s="98">
        <f t="shared" si="23"/>
        <v>0</v>
      </c>
      <c r="M163" s="198"/>
      <c r="N163" s="99"/>
    </row>
    <row r="164" spans="1:14" ht="18.75" customHeight="1">
      <c r="A164" s="48"/>
      <c r="B164" s="401"/>
      <c r="C164" s="196"/>
      <c r="D164" s="410"/>
      <c r="E164" s="208"/>
      <c r="F164" s="197"/>
      <c r="G164" s="211"/>
      <c r="H164" s="95">
        <f t="shared" si="21"/>
        <v>0</v>
      </c>
      <c r="I164" s="212"/>
      <c r="J164" s="96">
        <f t="shared" si="22"/>
        <v>0</v>
      </c>
      <c r="K164" s="404">
        <f t="shared" si="23"/>
        <v>0</v>
      </c>
      <c r="L164" s="98">
        <f t="shared" si="23"/>
        <v>0</v>
      </c>
      <c r="M164" s="198"/>
      <c r="N164" s="99"/>
    </row>
    <row r="165" spans="1:14" ht="18.75" customHeight="1">
      <c r="A165" s="48"/>
      <c r="B165" s="401"/>
      <c r="C165" s="196"/>
      <c r="D165" s="410"/>
      <c r="E165" s="208"/>
      <c r="F165" s="197"/>
      <c r="G165" s="211"/>
      <c r="H165" s="95">
        <f t="shared" si="21"/>
        <v>0</v>
      </c>
      <c r="I165" s="212"/>
      <c r="J165" s="96">
        <f t="shared" si="22"/>
        <v>0</v>
      </c>
      <c r="K165" s="404">
        <f t="shared" si="23"/>
        <v>0</v>
      </c>
      <c r="L165" s="98">
        <f t="shared" si="23"/>
        <v>0</v>
      </c>
      <c r="M165" s="198"/>
      <c r="N165" s="99"/>
    </row>
    <row r="166" spans="1:14" ht="18.75" customHeight="1">
      <c r="A166" s="48"/>
      <c r="B166" s="401"/>
      <c r="C166" s="196"/>
      <c r="D166" s="410"/>
      <c r="E166" s="208"/>
      <c r="F166" s="197"/>
      <c r="G166" s="211"/>
      <c r="H166" s="95">
        <f t="shared" si="21"/>
        <v>0</v>
      </c>
      <c r="I166" s="212"/>
      <c r="J166" s="96">
        <f t="shared" si="22"/>
        <v>0</v>
      </c>
      <c r="K166" s="404">
        <f t="shared" si="23"/>
        <v>0</v>
      </c>
      <c r="L166" s="98">
        <f t="shared" si="23"/>
        <v>0</v>
      </c>
      <c r="M166" s="198"/>
      <c r="N166" s="99"/>
    </row>
    <row r="167" spans="1:14" ht="18.75" customHeight="1">
      <c r="A167" s="48"/>
      <c r="B167" s="401"/>
      <c r="C167" s="196"/>
      <c r="D167" s="410"/>
      <c r="E167" s="208"/>
      <c r="F167" s="197"/>
      <c r="G167" s="211"/>
      <c r="H167" s="95">
        <f t="shared" si="21"/>
        <v>0</v>
      </c>
      <c r="I167" s="212"/>
      <c r="J167" s="96">
        <f t="shared" si="22"/>
        <v>0</v>
      </c>
      <c r="K167" s="404">
        <f t="shared" si="23"/>
        <v>0</v>
      </c>
      <c r="L167" s="98">
        <f t="shared" si="23"/>
        <v>0</v>
      </c>
      <c r="M167" s="198"/>
      <c r="N167" s="99"/>
    </row>
    <row r="168" spans="1:14" ht="18.75" customHeight="1">
      <c r="A168" s="48"/>
      <c r="B168" s="401"/>
      <c r="C168" s="196"/>
      <c r="D168" s="410"/>
      <c r="E168" s="208"/>
      <c r="F168" s="197"/>
      <c r="G168" s="211"/>
      <c r="H168" s="95">
        <f t="shared" si="21"/>
        <v>0</v>
      </c>
      <c r="I168" s="212"/>
      <c r="J168" s="96">
        <f t="shared" si="22"/>
        <v>0</v>
      </c>
      <c r="K168" s="404">
        <f t="shared" si="23"/>
        <v>0</v>
      </c>
      <c r="L168" s="98">
        <f t="shared" si="23"/>
        <v>0</v>
      </c>
      <c r="M168" s="198"/>
      <c r="N168" s="99"/>
    </row>
    <row r="169" spans="1:14" ht="18.75" customHeight="1">
      <c r="A169" s="48"/>
      <c r="B169" s="401"/>
      <c r="C169" s="196"/>
      <c r="D169" s="410"/>
      <c r="E169" s="208"/>
      <c r="F169" s="197"/>
      <c r="G169" s="211"/>
      <c r="H169" s="95">
        <f t="shared" si="21"/>
        <v>0</v>
      </c>
      <c r="I169" s="212"/>
      <c r="J169" s="96">
        <f t="shared" si="22"/>
        <v>0</v>
      </c>
      <c r="K169" s="404">
        <f t="shared" si="23"/>
        <v>0</v>
      </c>
      <c r="L169" s="98">
        <f t="shared" si="23"/>
        <v>0</v>
      </c>
      <c r="M169" s="198"/>
      <c r="N169" s="99"/>
    </row>
    <row r="170" spans="1:14" ht="18.75" customHeight="1">
      <c r="A170" s="48"/>
      <c r="B170" s="401"/>
      <c r="C170" s="196"/>
      <c r="D170" s="410"/>
      <c r="E170" s="208"/>
      <c r="F170" s="197"/>
      <c r="G170" s="211"/>
      <c r="H170" s="95">
        <f t="shared" si="21"/>
        <v>0</v>
      </c>
      <c r="I170" s="212"/>
      <c r="J170" s="96">
        <f t="shared" si="22"/>
        <v>0</v>
      </c>
      <c r="K170" s="404">
        <f t="shared" si="23"/>
        <v>0</v>
      </c>
      <c r="L170" s="98">
        <f t="shared" si="23"/>
        <v>0</v>
      </c>
      <c r="M170" s="198"/>
      <c r="N170" s="99"/>
    </row>
    <row r="171" spans="1:14" ht="18.75" customHeight="1">
      <c r="A171" s="48"/>
      <c r="B171" s="401"/>
      <c r="C171" s="196"/>
      <c r="D171" s="410"/>
      <c r="E171" s="208"/>
      <c r="F171" s="197"/>
      <c r="G171" s="211"/>
      <c r="H171" s="95">
        <f t="shared" si="21"/>
        <v>0</v>
      </c>
      <c r="I171" s="212"/>
      <c r="J171" s="96">
        <f t="shared" si="22"/>
        <v>0</v>
      </c>
      <c r="K171" s="404">
        <f t="shared" si="23"/>
        <v>0</v>
      </c>
      <c r="L171" s="98">
        <f t="shared" si="23"/>
        <v>0</v>
      </c>
      <c r="M171" s="198"/>
      <c r="N171" s="99"/>
    </row>
    <row r="172" spans="1:14" ht="18.75" customHeight="1">
      <c r="A172" s="48"/>
      <c r="B172" s="401"/>
      <c r="C172" s="196"/>
      <c r="D172" s="410"/>
      <c r="E172" s="208"/>
      <c r="F172" s="197"/>
      <c r="G172" s="211"/>
      <c r="H172" s="95">
        <f t="shared" si="21"/>
        <v>0</v>
      </c>
      <c r="I172" s="212"/>
      <c r="J172" s="96">
        <f t="shared" si="22"/>
        <v>0</v>
      </c>
      <c r="K172" s="404">
        <f t="shared" si="23"/>
        <v>0</v>
      </c>
      <c r="L172" s="98">
        <f t="shared" si="23"/>
        <v>0</v>
      </c>
      <c r="M172" s="198"/>
      <c r="N172" s="99"/>
    </row>
    <row r="173" spans="1:14" ht="18.75" customHeight="1">
      <c r="A173" s="48"/>
      <c r="B173" s="401"/>
      <c r="C173" s="196"/>
      <c r="D173" s="410"/>
      <c r="E173" s="208"/>
      <c r="F173" s="197"/>
      <c r="G173" s="211"/>
      <c r="H173" s="95">
        <f t="shared" si="21"/>
        <v>0</v>
      </c>
      <c r="I173" s="212"/>
      <c r="J173" s="96">
        <f t="shared" si="22"/>
        <v>0</v>
      </c>
      <c r="K173" s="404">
        <f t="shared" si="23"/>
        <v>0</v>
      </c>
      <c r="L173" s="98">
        <f t="shared" si="23"/>
        <v>0</v>
      </c>
      <c r="M173" s="198"/>
      <c r="N173" s="99"/>
    </row>
    <row r="174" spans="1:14" ht="18.75" customHeight="1">
      <c r="A174" s="48"/>
      <c r="B174" s="401"/>
      <c r="C174" s="196"/>
      <c r="D174" s="410"/>
      <c r="E174" s="208"/>
      <c r="F174" s="197"/>
      <c r="G174" s="211"/>
      <c r="H174" s="95">
        <f t="shared" si="21"/>
        <v>0</v>
      </c>
      <c r="I174" s="212"/>
      <c r="J174" s="96">
        <f t="shared" si="22"/>
        <v>0</v>
      </c>
      <c r="K174" s="404">
        <f t="shared" si="23"/>
        <v>0</v>
      </c>
      <c r="L174" s="98">
        <f t="shared" si="23"/>
        <v>0</v>
      </c>
      <c r="M174" s="198"/>
      <c r="N174" s="99"/>
    </row>
    <row r="175" spans="1:14" ht="18.75" customHeight="1">
      <c r="A175" s="48"/>
      <c r="B175" s="401"/>
      <c r="C175" s="196"/>
      <c r="D175" s="410"/>
      <c r="E175" s="208"/>
      <c r="F175" s="197"/>
      <c r="G175" s="211"/>
      <c r="H175" s="95">
        <f t="shared" si="21"/>
        <v>0</v>
      </c>
      <c r="I175" s="212"/>
      <c r="J175" s="96">
        <f t="shared" si="22"/>
        <v>0</v>
      </c>
      <c r="K175" s="404">
        <f t="shared" si="23"/>
        <v>0</v>
      </c>
      <c r="L175" s="98">
        <f t="shared" si="23"/>
        <v>0</v>
      </c>
      <c r="M175" s="198"/>
      <c r="N175" s="99"/>
    </row>
    <row r="176" spans="1:14" ht="18.75" customHeight="1">
      <c r="A176" s="48"/>
      <c r="B176" s="401"/>
      <c r="C176" s="196"/>
      <c r="D176" s="410"/>
      <c r="E176" s="208"/>
      <c r="F176" s="197"/>
      <c r="G176" s="211"/>
      <c r="H176" s="95">
        <f t="shared" si="21"/>
        <v>0</v>
      </c>
      <c r="I176" s="212"/>
      <c r="J176" s="96">
        <f t="shared" si="22"/>
        <v>0</v>
      </c>
      <c r="K176" s="404">
        <f t="shared" si="23"/>
        <v>0</v>
      </c>
      <c r="L176" s="98">
        <f t="shared" si="23"/>
        <v>0</v>
      </c>
      <c r="M176" s="198"/>
      <c r="N176" s="99"/>
    </row>
    <row r="177" spans="1:27" ht="18.75" customHeight="1">
      <c r="A177" s="48"/>
      <c r="B177" s="401"/>
      <c r="C177" s="196"/>
      <c r="D177" s="410"/>
      <c r="E177" s="208"/>
      <c r="F177" s="197"/>
      <c r="G177" s="211"/>
      <c r="H177" s="95">
        <f t="shared" si="21"/>
        <v>0</v>
      </c>
      <c r="I177" s="212"/>
      <c r="J177" s="96">
        <f t="shared" si="22"/>
        <v>0</v>
      </c>
      <c r="K177" s="404">
        <f t="shared" si="23"/>
        <v>0</v>
      </c>
      <c r="L177" s="98">
        <f t="shared" si="23"/>
        <v>0</v>
      </c>
      <c r="M177" s="198"/>
      <c r="N177" s="99"/>
    </row>
    <row r="178" spans="1:27" ht="18.75" customHeight="1">
      <c r="A178" s="48"/>
      <c r="B178" s="401"/>
      <c r="C178" s="196"/>
      <c r="D178" s="410"/>
      <c r="E178" s="208"/>
      <c r="F178" s="197"/>
      <c r="G178" s="211"/>
      <c r="H178" s="95">
        <f t="shared" si="21"/>
        <v>0</v>
      </c>
      <c r="I178" s="212"/>
      <c r="J178" s="96">
        <f t="shared" si="22"/>
        <v>0</v>
      </c>
      <c r="K178" s="404">
        <f t="shared" si="23"/>
        <v>0</v>
      </c>
      <c r="L178" s="98">
        <f t="shared" si="23"/>
        <v>0</v>
      </c>
      <c r="M178" s="198"/>
      <c r="N178" s="99"/>
    </row>
    <row r="179" spans="1:27" ht="18.75" customHeight="1">
      <c r="A179" s="48"/>
      <c r="B179" s="401"/>
      <c r="C179" s="196"/>
      <c r="D179" s="410"/>
      <c r="E179" s="208"/>
      <c r="F179" s="197"/>
      <c r="G179" s="211"/>
      <c r="H179" s="95">
        <f t="shared" si="21"/>
        <v>0</v>
      </c>
      <c r="I179" s="212"/>
      <c r="J179" s="96">
        <f t="shared" si="22"/>
        <v>0</v>
      </c>
      <c r="K179" s="404">
        <f t="shared" si="23"/>
        <v>0</v>
      </c>
      <c r="L179" s="98">
        <f t="shared" si="23"/>
        <v>0</v>
      </c>
      <c r="M179" s="198"/>
      <c r="N179" s="99"/>
    </row>
    <row r="180" spans="1:27" ht="18.75" customHeight="1">
      <c r="A180" s="48"/>
      <c r="B180" s="401"/>
      <c r="C180" s="196"/>
      <c r="D180" s="410"/>
      <c r="E180" s="208"/>
      <c r="F180" s="197"/>
      <c r="G180" s="211"/>
      <c r="H180" s="95">
        <f t="shared" si="21"/>
        <v>0</v>
      </c>
      <c r="I180" s="212"/>
      <c r="J180" s="96">
        <f t="shared" si="22"/>
        <v>0</v>
      </c>
      <c r="K180" s="404">
        <f t="shared" si="23"/>
        <v>0</v>
      </c>
      <c r="L180" s="98">
        <f t="shared" si="23"/>
        <v>0</v>
      </c>
      <c r="M180" s="198"/>
      <c r="N180" s="99"/>
    </row>
    <row r="181" spans="1:27" ht="18.75" customHeight="1">
      <c r="A181" s="48"/>
      <c r="B181" s="401"/>
      <c r="C181" s="196"/>
      <c r="D181" s="410"/>
      <c r="E181" s="208"/>
      <c r="F181" s="197"/>
      <c r="G181" s="211"/>
      <c r="H181" s="95">
        <f t="shared" si="21"/>
        <v>0</v>
      </c>
      <c r="I181" s="212"/>
      <c r="J181" s="96">
        <f t="shared" si="22"/>
        <v>0</v>
      </c>
      <c r="K181" s="404">
        <f t="shared" si="23"/>
        <v>0</v>
      </c>
      <c r="L181" s="98">
        <f t="shared" si="23"/>
        <v>0</v>
      </c>
      <c r="M181" s="198"/>
      <c r="N181" s="99"/>
    </row>
    <row r="182" spans="1:27" ht="18.75" customHeight="1">
      <c r="A182" s="48"/>
      <c r="B182" s="401"/>
      <c r="C182" s="196"/>
      <c r="D182" s="410"/>
      <c r="E182" s="208"/>
      <c r="F182" s="197"/>
      <c r="G182" s="211"/>
      <c r="H182" s="95">
        <f t="shared" si="21"/>
        <v>0</v>
      </c>
      <c r="I182" s="212"/>
      <c r="J182" s="96">
        <f t="shared" si="22"/>
        <v>0</v>
      </c>
      <c r="K182" s="404">
        <f t="shared" si="23"/>
        <v>0</v>
      </c>
      <c r="L182" s="98">
        <f t="shared" si="23"/>
        <v>0</v>
      </c>
      <c r="M182" s="198"/>
      <c r="N182" s="99"/>
    </row>
    <row r="183" spans="1:27" ht="18.75" customHeight="1">
      <c r="A183" s="48"/>
      <c r="B183" s="401"/>
      <c r="C183" s="196"/>
      <c r="D183" s="410"/>
      <c r="E183" s="208"/>
      <c r="F183" s="197"/>
      <c r="G183" s="211"/>
      <c r="H183" s="95">
        <f t="shared" si="21"/>
        <v>0</v>
      </c>
      <c r="I183" s="212"/>
      <c r="J183" s="96">
        <f t="shared" si="22"/>
        <v>0</v>
      </c>
      <c r="K183" s="404">
        <f t="shared" si="23"/>
        <v>0</v>
      </c>
      <c r="L183" s="98">
        <f t="shared" si="23"/>
        <v>0</v>
      </c>
      <c r="M183" s="198"/>
      <c r="N183" s="99"/>
    </row>
    <row r="184" spans="1:27" ht="18.75" customHeight="1">
      <c r="A184" s="48"/>
      <c r="B184" s="401"/>
      <c r="C184" s="196"/>
      <c r="D184" s="410"/>
      <c r="E184" s="208"/>
      <c r="F184" s="197"/>
      <c r="G184" s="211"/>
      <c r="H184" s="95">
        <f t="shared" si="21"/>
        <v>0</v>
      </c>
      <c r="I184" s="212"/>
      <c r="J184" s="96">
        <f t="shared" si="22"/>
        <v>0</v>
      </c>
      <c r="K184" s="404">
        <f t="shared" si="23"/>
        <v>0</v>
      </c>
      <c r="L184" s="98">
        <f t="shared" si="23"/>
        <v>0</v>
      </c>
      <c r="M184" s="198"/>
      <c r="N184" s="106"/>
    </row>
    <row r="185" spans="1:27" ht="18.75" customHeight="1">
      <c r="A185" s="48"/>
      <c r="B185" s="401"/>
      <c r="C185" s="196"/>
      <c r="D185" s="410"/>
      <c r="E185" s="208"/>
      <c r="F185" s="197"/>
      <c r="G185" s="211"/>
      <c r="H185" s="95">
        <f t="shared" si="21"/>
        <v>0</v>
      </c>
      <c r="I185" s="212"/>
      <c r="J185" s="96">
        <f t="shared" si="22"/>
        <v>0</v>
      </c>
      <c r="K185" s="404">
        <f t="shared" si="23"/>
        <v>0</v>
      </c>
      <c r="L185" s="98">
        <f t="shared" si="23"/>
        <v>0</v>
      </c>
      <c r="M185" s="198"/>
      <c r="N185" s="59"/>
    </row>
    <row r="186" spans="1:27" ht="18.75" customHeight="1">
      <c r="A186" s="48"/>
      <c r="B186" s="401"/>
      <c r="C186" s="196"/>
      <c r="D186" s="410"/>
      <c r="E186" s="208"/>
      <c r="F186" s="197"/>
      <c r="G186" s="211"/>
      <c r="H186" s="95">
        <f t="shared" si="21"/>
        <v>0</v>
      </c>
      <c r="I186" s="212"/>
      <c r="J186" s="96">
        <f t="shared" si="22"/>
        <v>0</v>
      </c>
      <c r="K186" s="404">
        <f t="shared" si="23"/>
        <v>0</v>
      </c>
      <c r="L186" s="98">
        <f t="shared" si="23"/>
        <v>0</v>
      </c>
      <c r="M186" s="198"/>
      <c r="N186" s="106"/>
    </row>
    <row r="187" spans="1:27" s="47" customFormat="1" ht="18.75" customHeight="1">
      <c r="A187" s="48"/>
      <c r="B187" s="401"/>
      <c r="C187" s="196"/>
      <c r="D187" s="410"/>
      <c r="E187" s="208"/>
      <c r="F187" s="197"/>
      <c r="G187" s="211"/>
      <c r="H187" s="95">
        <f t="shared" si="21"/>
        <v>0</v>
      </c>
      <c r="I187" s="212"/>
      <c r="J187" s="96">
        <f t="shared" si="22"/>
        <v>0</v>
      </c>
      <c r="K187" s="404">
        <f t="shared" si="23"/>
        <v>0</v>
      </c>
      <c r="L187" s="98">
        <f t="shared" si="23"/>
        <v>0</v>
      </c>
      <c r="M187" s="198"/>
      <c r="O187" s="35"/>
      <c r="P187" s="35"/>
      <c r="Q187" s="35"/>
      <c r="R187" s="35"/>
      <c r="S187" s="35"/>
      <c r="T187" s="35"/>
      <c r="U187" s="35"/>
      <c r="V187" s="35"/>
      <c r="W187" s="35"/>
      <c r="X187" s="35"/>
      <c r="Y187" s="35"/>
      <c r="Z187" s="35"/>
      <c r="AA187" s="35"/>
    </row>
    <row r="188" spans="1:27" s="47" customFormat="1" ht="18.75" customHeight="1">
      <c r="A188" s="48"/>
      <c r="B188" s="401"/>
      <c r="C188" s="196"/>
      <c r="D188" s="410"/>
      <c r="E188" s="208"/>
      <c r="F188" s="197"/>
      <c r="G188" s="211"/>
      <c r="H188" s="95">
        <f t="shared" si="21"/>
        <v>0</v>
      </c>
      <c r="I188" s="212"/>
      <c r="J188" s="96">
        <f t="shared" si="22"/>
        <v>0</v>
      </c>
      <c r="K188" s="404">
        <f t="shared" si="23"/>
        <v>0</v>
      </c>
      <c r="L188" s="98">
        <f t="shared" si="23"/>
        <v>0</v>
      </c>
      <c r="M188" s="198"/>
      <c r="O188" s="35"/>
      <c r="P188" s="35"/>
      <c r="Q188" s="35"/>
      <c r="R188" s="35"/>
      <c r="S188" s="35"/>
      <c r="T188" s="35"/>
      <c r="U188" s="35"/>
      <c r="V188" s="35"/>
      <c r="W188" s="35"/>
      <c r="X188" s="35"/>
      <c r="Y188" s="35"/>
      <c r="Z188" s="35"/>
      <c r="AA188" s="35"/>
    </row>
    <row r="189" spans="1:27" s="47" customFormat="1" ht="18.75" customHeight="1">
      <c r="A189" s="48"/>
      <c r="B189" s="401"/>
      <c r="C189" s="196"/>
      <c r="D189" s="410"/>
      <c r="E189" s="208"/>
      <c r="F189" s="197"/>
      <c r="G189" s="211"/>
      <c r="H189" s="95">
        <f t="shared" si="21"/>
        <v>0</v>
      </c>
      <c r="I189" s="212"/>
      <c r="J189" s="96">
        <f t="shared" si="22"/>
        <v>0</v>
      </c>
      <c r="K189" s="404">
        <f t="shared" si="23"/>
        <v>0</v>
      </c>
      <c r="L189" s="98">
        <f t="shared" si="23"/>
        <v>0</v>
      </c>
      <c r="M189" s="198"/>
      <c r="O189" s="35"/>
      <c r="P189" s="35"/>
      <c r="Q189" s="35"/>
      <c r="R189" s="35"/>
      <c r="S189" s="35"/>
      <c r="T189" s="35"/>
      <c r="U189" s="35"/>
      <c r="V189" s="35"/>
      <c r="W189" s="35"/>
      <c r="X189" s="35"/>
      <c r="Y189" s="35"/>
      <c r="Z189" s="35"/>
      <c r="AA189" s="35"/>
    </row>
    <row r="190" spans="1:27" s="47" customFormat="1" ht="18.75" customHeight="1">
      <c r="A190" s="48"/>
      <c r="B190" s="399"/>
      <c r="C190" s="405" t="s">
        <v>736</v>
      </c>
      <c r="D190" s="101" t="s">
        <v>737</v>
      </c>
      <c r="E190" s="93"/>
      <c r="F190" s="94"/>
      <c r="G190" s="95"/>
      <c r="H190" s="102">
        <f>SUMIFS(H159:H189,B159:B189,"設備")</f>
        <v>0</v>
      </c>
      <c r="I190" s="96"/>
      <c r="J190" s="103">
        <f>SUMIFS(J159:J189,B159:B189,"設備")</f>
        <v>0</v>
      </c>
      <c r="K190" s="404">
        <f t="shared" si="23"/>
        <v>0</v>
      </c>
      <c r="L190" s="105">
        <f>H190-J190</f>
        <v>0</v>
      </c>
      <c r="M190" s="186"/>
      <c r="O190" s="35"/>
      <c r="P190" s="35"/>
      <c r="Q190" s="35"/>
      <c r="R190" s="35"/>
      <c r="S190" s="35"/>
      <c r="T190" s="35"/>
      <c r="U190" s="35"/>
      <c r="V190" s="35"/>
      <c r="W190" s="35"/>
      <c r="X190" s="35"/>
      <c r="Y190" s="35"/>
      <c r="Z190" s="35"/>
      <c r="AA190" s="35"/>
    </row>
    <row r="191" spans="1:27" s="47" customFormat="1" ht="18.75" customHeight="1">
      <c r="A191" s="48"/>
      <c r="B191" s="399"/>
      <c r="C191" s="405" t="s">
        <v>738</v>
      </c>
      <c r="D191" s="101" t="s">
        <v>737</v>
      </c>
      <c r="E191" s="93"/>
      <c r="F191" s="94"/>
      <c r="G191" s="95"/>
      <c r="H191" s="102">
        <f>SUMIFS(H159:H189,B159:B189,"工事")</f>
        <v>0</v>
      </c>
      <c r="I191" s="96"/>
      <c r="J191" s="103">
        <f>SUMIFS(J159:J189,B159:B189,"工事")</f>
        <v>0</v>
      </c>
      <c r="K191" s="404">
        <f t="shared" si="23"/>
        <v>0</v>
      </c>
      <c r="L191" s="105">
        <f>H191-J191</f>
        <v>0</v>
      </c>
      <c r="M191" s="186"/>
      <c r="O191" s="35"/>
      <c r="P191" s="35"/>
      <c r="Q191" s="35"/>
      <c r="R191" s="35"/>
      <c r="S191" s="35"/>
      <c r="T191" s="35"/>
      <c r="U191" s="35"/>
      <c r="V191" s="35"/>
      <c r="W191" s="35"/>
      <c r="X191" s="35"/>
      <c r="Y191" s="35"/>
      <c r="Z191" s="35"/>
      <c r="AA191" s="35"/>
    </row>
    <row r="192" spans="1:27" s="47" customFormat="1" ht="18.75" customHeight="1" thickBot="1">
      <c r="A192" s="48"/>
      <c r="B192" s="411"/>
      <c r="C192" s="412" t="s">
        <v>731</v>
      </c>
      <c r="D192" s="413" t="s">
        <v>732</v>
      </c>
      <c r="E192" s="414"/>
      <c r="F192" s="415"/>
      <c r="G192" s="416"/>
      <c r="H192" s="417">
        <f>H190+H191</f>
        <v>0</v>
      </c>
      <c r="I192" s="418"/>
      <c r="J192" s="419">
        <f>J190+J191</f>
        <v>0</v>
      </c>
      <c r="K192" s="420">
        <f t="shared" si="23"/>
        <v>0</v>
      </c>
      <c r="L192" s="421">
        <f>H192-J192</f>
        <v>0</v>
      </c>
      <c r="M192" s="422"/>
      <c r="O192" s="35"/>
      <c r="P192" s="35"/>
      <c r="Q192" s="35"/>
      <c r="R192" s="35"/>
      <c r="S192" s="35"/>
      <c r="T192" s="35"/>
      <c r="U192" s="35"/>
      <c r="V192" s="35"/>
      <c r="W192" s="35"/>
      <c r="X192" s="35"/>
      <c r="Y192" s="35"/>
      <c r="Z192" s="35"/>
      <c r="AA192" s="35"/>
    </row>
    <row r="193" spans="1:27" ht="18.75" customHeight="1">
      <c r="A193" s="48"/>
      <c r="B193" s="401"/>
      <c r="C193" s="196" t="s">
        <v>740</v>
      </c>
      <c r="D193" s="407" t="s">
        <v>735</v>
      </c>
      <c r="E193" s="208"/>
      <c r="F193" s="197"/>
      <c r="G193" s="95"/>
      <c r="H193" s="95"/>
      <c r="I193" s="96"/>
      <c r="J193" s="96"/>
      <c r="K193" s="404"/>
      <c r="L193" s="98"/>
      <c r="M193" s="198"/>
      <c r="N193" s="99"/>
    </row>
    <row r="194" spans="1:27" ht="18.75" customHeight="1">
      <c r="A194" s="48"/>
      <c r="B194" s="401"/>
      <c r="C194" s="196"/>
      <c r="D194" s="410"/>
      <c r="E194" s="208"/>
      <c r="F194" s="197"/>
      <c r="G194" s="211"/>
      <c r="H194" s="95">
        <f t="shared" ref="H194:H203" si="24">F194*G194</f>
        <v>0</v>
      </c>
      <c r="I194" s="212"/>
      <c r="J194" s="96">
        <f t="shared" ref="J194:J203" si="25">F194*I194</f>
        <v>0</v>
      </c>
      <c r="K194" s="404">
        <f t="shared" ref="K194:L206" si="26">G194-I194</f>
        <v>0</v>
      </c>
      <c r="L194" s="98">
        <f t="shared" si="26"/>
        <v>0</v>
      </c>
      <c r="M194" s="198"/>
      <c r="N194" s="99"/>
    </row>
    <row r="195" spans="1:27" ht="18.75" customHeight="1">
      <c r="A195" s="48"/>
      <c r="B195" s="401"/>
      <c r="C195" s="196"/>
      <c r="D195" s="410"/>
      <c r="E195" s="208"/>
      <c r="F195" s="197"/>
      <c r="G195" s="211"/>
      <c r="H195" s="95">
        <f t="shared" si="24"/>
        <v>0</v>
      </c>
      <c r="I195" s="212"/>
      <c r="J195" s="96">
        <f t="shared" si="25"/>
        <v>0</v>
      </c>
      <c r="K195" s="404">
        <f t="shared" si="26"/>
        <v>0</v>
      </c>
      <c r="L195" s="98">
        <f t="shared" si="26"/>
        <v>0</v>
      </c>
      <c r="M195" s="198"/>
      <c r="N195" s="99"/>
    </row>
    <row r="196" spans="1:27" ht="18.75" customHeight="1">
      <c r="A196" s="48"/>
      <c r="B196" s="401"/>
      <c r="C196" s="196"/>
      <c r="D196" s="410"/>
      <c r="E196" s="208"/>
      <c r="F196" s="197"/>
      <c r="G196" s="211"/>
      <c r="H196" s="95">
        <f t="shared" si="24"/>
        <v>0</v>
      </c>
      <c r="I196" s="212"/>
      <c r="J196" s="96">
        <f t="shared" si="25"/>
        <v>0</v>
      </c>
      <c r="K196" s="404">
        <f t="shared" si="26"/>
        <v>0</v>
      </c>
      <c r="L196" s="98">
        <f t="shared" si="26"/>
        <v>0</v>
      </c>
      <c r="M196" s="198"/>
      <c r="N196" s="99"/>
    </row>
    <row r="197" spans="1:27" ht="18.75" customHeight="1">
      <c r="A197" s="48"/>
      <c r="B197" s="401"/>
      <c r="C197" s="196"/>
      <c r="D197" s="410"/>
      <c r="E197" s="208"/>
      <c r="F197" s="197"/>
      <c r="G197" s="211"/>
      <c r="H197" s="95">
        <f t="shared" si="24"/>
        <v>0</v>
      </c>
      <c r="I197" s="212"/>
      <c r="J197" s="96">
        <f t="shared" si="25"/>
        <v>0</v>
      </c>
      <c r="K197" s="404">
        <f t="shared" si="26"/>
        <v>0</v>
      </c>
      <c r="L197" s="98">
        <f t="shared" si="26"/>
        <v>0</v>
      </c>
      <c r="M197" s="198"/>
      <c r="N197" s="99"/>
    </row>
    <row r="198" spans="1:27" ht="18.75" customHeight="1">
      <c r="A198" s="48"/>
      <c r="B198" s="401"/>
      <c r="C198" s="196"/>
      <c r="D198" s="410"/>
      <c r="E198" s="208"/>
      <c r="F198" s="197"/>
      <c r="G198" s="211"/>
      <c r="H198" s="95">
        <f t="shared" si="24"/>
        <v>0</v>
      </c>
      <c r="I198" s="212"/>
      <c r="J198" s="96">
        <f t="shared" si="25"/>
        <v>0</v>
      </c>
      <c r="K198" s="404">
        <f t="shared" si="26"/>
        <v>0</v>
      </c>
      <c r="L198" s="98">
        <f t="shared" si="26"/>
        <v>0</v>
      </c>
      <c r="M198" s="198"/>
      <c r="N198" s="99"/>
    </row>
    <row r="199" spans="1:27" ht="18.75" customHeight="1">
      <c r="A199" s="48"/>
      <c r="B199" s="401"/>
      <c r="C199" s="196"/>
      <c r="D199" s="410"/>
      <c r="E199" s="208"/>
      <c r="F199" s="197"/>
      <c r="G199" s="211"/>
      <c r="H199" s="95">
        <f t="shared" si="24"/>
        <v>0</v>
      </c>
      <c r="I199" s="212"/>
      <c r="J199" s="96">
        <f t="shared" si="25"/>
        <v>0</v>
      </c>
      <c r="K199" s="404">
        <f t="shared" si="26"/>
        <v>0</v>
      </c>
      <c r="L199" s="98">
        <f t="shared" si="26"/>
        <v>0</v>
      </c>
      <c r="M199" s="198"/>
      <c r="N199" s="99"/>
    </row>
    <row r="200" spans="1:27" ht="18.75" customHeight="1">
      <c r="A200" s="48"/>
      <c r="B200" s="401"/>
      <c r="C200" s="196"/>
      <c r="D200" s="410"/>
      <c r="E200" s="208"/>
      <c r="F200" s="197"/>
      <c r="G200" s="211"/>
      <c r="H200" s="95">
        <f t="shared" si="24"/>
        <v>0</v>
      </c>
      <c r="I200" s="212"/>
      <c r="J200" s="96">
        <f t="shared" si="25"/>
        <v>0</v>
      </c>
      <c r="K200" s="404">
        <f t="shared" si="26"/>
        <v>0</v>
      </c>
      <c r="L200" s="98">
        <f t="shared" si="26"/>
        <v>0</v>
      </c>
      <c r="M200" s="198"/>
      <c r="N200" s="99"/>
    </row>
    <row r="201" spans="1:27" ht="18.75" customHeight="1">
      <c r="A201" s="48"/>
      <c r="B201" s="401"/>
      <c r="C201" s="196"/>
      <c r="D201" s="410"/>
      <c r="E201" s="208"/>
      <c r="F201" s="197"/>
      <c r="G201" s="211"/>
      <c r="H201" s="95">
        <f t="shared" si="24"/>
        <v>0</v>
      </c>
      <c r="I201" s="212"/>
      <c r="J201" s="96">
        <f t="shared" si="25"/>
        <v>0</v>
      </c>
      <c r="K201" s="404">
        <f t="shared" si="26"/>
        <v>0</v>
      </c>
      <c r="L201" s="98">
        <f t="shared" si="26"/>
        <v>0</v>
      </c>
      <c r="M201" s="198"/>
      <c r="N201" s="99"/>
    </row>
    <row r="202" spans="1:27" ht="18.75" customHeight="1">
      <c r="A202" s="48"/>
      <c r="B202" s="401"/>
      <c r="C202" s="196"/>
      <c r="D202" s="410"/>
      <c r="E202" s="208"/>
      <c r="F202" s="197"/>
      <c r="G202" s="211"/>
      <c r="H202" s="95">
        <f t="shared" si="24"/>
        <v>0</v>
      </c>
      <c r="I202" s="212"/>
      <c r="J202" s="96">
        <f t="shared" si="25"/>
        <v>0</v>
      </c>
      <c r="K202" s="404">
        <f t="shared" si="26"/>
        <v>0</v>
      </c>
      <c r="L202" s="98">
        <f t="shared" si="26"/>
        <v>0</v>
      </c>
      <c r="M202" s="198"/>
      <c r="N202" s="99"/>
    </row>
    <row r="203" spans="1:27" ht="18.75" customHeight="1">
      <c r="A203" s="48"/>
      <c r="B203" s="401"/>
      <c r="C203" s="196"/>
      <c r="D203" s="410"/>
      <c r="E203" s="208"/>
      <c r="F203" s="197"/>
      <c r="G203" s="211"/>
      <c r="H203" s="95">
        <f t="shared" si="24"/>
        <v>0</v>
      </c>
      <c r="I203" s="212"/>
      <c r="J203" s="96">
        <f t="shared" si="25"/>
        <v>0</v>
      </c>
      <c r="K203" s="404">
        <f t="shared" si="26"/>
        <v>0</v>
      </c>
      <c r="L203" s="98">
        <f t="shared" si="26"/>
        <v>0</v>
      </c>
      <c r="M203" s="198"/>
      <c r="N203" s="99"/>
    </row>
    <row r="204" spans="1:27" s="47" customFormat="1" ht="18.75" customHeight="1">
      <c r="A204" s="48"/>
      <c r="B204" s="399"/>
      <c r="C204" s="405" t="s">
        <v>736</v>
      </c>
      <c r="D204" s="101" t="s">
        <v>737</v>
      </c>
      <c r="E204" s="93"/>
      <c r="F204" s="94"/>
      <c r="G204" s="95"/>
      <c r="H204" s="102">
        <f>SUMIFS(H193:H203,B193:B203,"設備")</f>
        <v>0</v>
      </c>
      <c r="I204" s="96"/>
      <c r="J204" s="103">
        <f>SUMIFS(J193:J203,B193:B203,"設備")</f>
        <v>0</v>
      </c>
      <c r="K204" s="404">
        <f t="shared" si="26"/>
        <v>0</v>
      </c>
      <c r="L204" s="105">
        <f>H204-J204</f>
        <v>0</v>
      </c>
      <c r="M204" s="186"/>
      <c r="O204" s="35"/>
      <c r="P204" s="35"/>
      <c r="Q204" s="35"/>
      <c r="R204" s="35"/>
      <c r="S204" s="35"/>
      <c r="T204" s="35"/>
      <c r="U204" s="35"/>
      <c r="V204" s="35"/>
      <c r="W204" s="35"/>
      <c r="X204" s="35"/>
      <c r="Y204" s="35"/>
      <c r="Z204" s="35"/>
      <c r="AA204" s="35"/>
    </row>
    <row r="205" spans="1:27" s="47" customFormat="1" ht="18.75" customHeight="1">
      <c r="A205" s="48"/>
      <c r="B205" s="399"/>
      <c r="C205" s="405" t="s">
        <v>738</v>
      </c>
      <c r="D205" s="101" t="s">
        <v>737</v>
      </c>
      <c r="E205" s="93"/>
      <c r="F205" s="94"/>
      <c r="G205" s="95"/>
      <c r="H205" s="102">
        <f>SUMIFS(H193:H203,B193:B203,"工事")</f>
        <v>0</v>
      </c>
      <c r="I205" s="96"/>
      <c r="J205" s="103">
        <f>SUMIFS(J193:J203,B193:B203,"工事")</f>
        <v>0</v>
      </c>
      <c r="K205" s="404">
        <f t="shared" si="26"/>
        <v>0</v>
      </c>
      <c r="L205" s="105">
        <f>H205-J205</f>
        <v>0</v>
      </c>
      <c r="M205" s="186"/>
      <c r="O205" s="35"/>
      <c r="P205" s="35"/>
      <c r="Q205" s="35"/>
      <c r="R205" s="35"/>
      <c r="S205" s="35"/>
      <c r="T205" s="35"/>
      <c r="U205" s="35"/>
      <c r="V205" s="35"/>
      <c r="W205" s="35"/>
      <c r="X205" s="35"/>
      <c r="Y205" s="35"/>
      <c r="Z205" s="35"/>
      <c r="AA205" s="35"/>
    </row>
    <row r="206" spans="1:27" s="47" customFormat="1" ht="18.75" customHeight="1" thickBot="1">
      <c r="A206" s="48"/>
      <c r="B206" s="411"/>
      <c r="C206" s="412" t="s">
        <v>731</v>
      </c>
      <c r="D206" s="413" t="s">
        <v>732</v>
      </c>
      <c r="E206" s="414"/>
      <c r="F206" s="415"/>
      <c r="G206" s="416"/>
      <c r="H206" s="417">
        <f>H204+H205</f>
        <v>0</v>
      </c>
      <c r="I206" s="418"/>
      <c r="J206" s="419">
        <f>J204+J205</f>
        <v>0</v>
      </c>
      <c r="K206" s="420">
        <f t="shared" si="26"/>
        <v>0</v>
      </c>
      <c r="L206" s="421">
        <f>H206-J206</f>
        <v>0</v>
      </c>
      <c r="M206" s="422"/>
      <c r="O206" s="35"/>
      <c r="P206" s="35"/>
      <c r="Q206" s="35"/>
      <c r="R206" s="35"/>
      <c r="S206" s="35"/>
      <c r="T206" s="35"/>
      <c r="U206" s="35"/>
      <c r="V206" s="35"/>
      <c r="W206" s="35"/>
      <c r="X206" s="35"/>
      <c r="Y206" s="35"/>
      <c r="Z206" s="35"/>
      <c r="AA206" s="35"/>
    </row>
    <row r="207" spans="1:27" ht="18.75" customHeight="1">
      <c r="A207" s="48"/>
      <c r="B207" s="401"/>
      <c r="C207" s="196" t="s">
        <v>741</v>
      </c>
      <c r="D207" s="407" t="s">
        <v>735</v>
      </c>
      <c r="E207" s="208"/>
      <c r="F207" s="197"/>
      <c r="G207" s="95"/>
      <c r="H207" s="95"/>
      <c r="I207" s="96"/>
      <c r="J207" s="96"/>
      <c r="K207" s="404"/>
      <c r="L207" s="98"/>
      <c r="M207" s="198"/>
      <c r="N207" s="99"/>
    </row>
    <row r="208" spans="1:27" ht="18.75" customHeight="1">
      <c r="A208" s="48"/>
      <c r="B208" s="401"/>
      <c r="C208" s="196"/>
      <c r="D208" s="410"/>
      <c r="E208" s="208"/>
      <c r="F208" s="197"/>
      <c r="G208" s="211"/>
      <c r="H208" s="95">
        <f t="shared" ref="H208:H217" si="27">F208*G208</f>
        <v>0</v>
      </c>
      <c r="I208" s="212"/>
      <c r="J208" s="96">
        <f t="shared" ref="J208:J217" si="28">F208*I208</f>
        <v>0</v>
      </c>
      <c r="K208" s="404">
        <f t="shared" ref="K208:L220" si="29">G208-I208</f>
        <v>0</v>
      </c>
      <c r="L208" s="98">
        <f t="shared" si="29"/>
        <v>0</v>
      </c>
      <c r="M208" s="198"/>
      <c r="N208" s="99"/>
    </row>
    <row r="209" spans="1:27" ht="18.75" customHeight="1">
      <c r="A209" s="48"/>
      <c r="B209" s="401"/>
      <c r="C209" s="196"/>
      <c r="D209" s="410"/>
      <c r="E209" s="208"/>
      <c r="F209" s="197"/>
      <c r="G209" s="211"/>
      <c r="H209" s="95">
        <f t="shared" si="27"/>
        <v>0</v>
      </c>
      <c r="I209" s="212"/>
      <c r="J209" s="96">
        <f t="shared" si="28"/>
        <v>0</v>
      </c>
      <c r="K209" s="404">
        <f t="shared" si="29"/>
        <v>0</v>
      </c>
      <c r="L209" s="98">
        <f t="shared" si="29"/>
        <v>0</v>
      </c>
      <c r="M209" s="198"/>
      <c r="N209" s="99"/>
    </row>
    <row r="210" spans="1:27" ht="18.75" customHeight="1">
      <c r="A210" s="48"/>
      <c r="B210" s="401"/>
      <c r="C210" s="196"/>
      <c r="D210" s="410"/>
      <c r="E210" s="208"/>
      <c r="F210" s="197"/>
      <c r="G210" s="211"/>
      <c r="H210" s="95">
        <f t="shared" si="27"/>
        <v>0</v>
      </c>
      <c r="I210" s="212"/>
      <c r="J210" s="96">
        <f t="shared" si="28"/>
        <v>0</v>
      </c>
      <c r="K210" s="404">
        <f t="shared" si="29"/>
        <v>0</v>
      </c>
      <c r="L210" s="98">
        <f t="shared" si="29"/>
        <v>0</v>
      </c>
      <c r="M210" s="198"/>
      <c r="N210" s="99"/>
    </row>
    <row r="211" spans="1:27" ht="18.75" customHeight="1">
      <c r="A211" s="48"/>
      <c r="B211" s="401"/>
      <c r="C211" s="196"/>
      <c r="D211" s="410"/>
      <c r="E211" s="208"/>
      <c r="F211" s="197"/>
      <c r="G211" s="211"/>
      <c r="H211" s="95">
        <f t="shared" si="27"/>
        <v>0</v>
      </c>
      <c r="I211" s="212"/>
      <c r="J211" s="96">
        <f t="shared" si="28"/>
        <v>0</v>
      </c>
      <c r="K211" s="404">
        <f t="shared" si="29"/>
        <v>0</v>
      </c>
      <c r="L211" s="98">
        <f t="shared" si="29"/>
        <v>0</v>
      </c>
      <c r="M211" s="198"/>
      <c r="N211" s="99"/>
    </row>
    <row r="212" spans="1:27" ht="18.75" customHeight="1">
      <c r="A212" s="48"/>
      <c r="B212" s="401"/>
      <c r="C212" s="196"/>
      <c r="D212" s="410"/>
      <c r="E212" s="208"/>
      <c r="F212" s="197"/>
      <c r="G212" s="211"/>
      <c r="H212" s="95">
        <f t="shared" si="27"/>
        <v>0</v>
      </c>
      <c r="I212" s="212"/>
      <c r="J212" s="96">
        <f t="shared" si="28"/>
        <v>0</v>
      </c>
      <c r="K212" s="404">
        <f t="shared" si="29"/>
        <v>0</v>
      </c>
      <c r="L212" s="98">
        <f t="shared" si="29"/>
        <v>0</v>
      </c>
      <c r="M212" s="198"/>
      <c r="N212" s="99"/>
    </row>
    <row r="213" spans="1:27" ht="18.75" customHeight="1">
      <c r="A213" s="48"/>
      <c r="B213" s="401"/>
      <c r="C213" s="196"/>
      <c r="D213" s="410"/>
      <c r="E213" s="208"/>
      <c r="F213" s="197"/>
      <c r="G213" s="211"/>
      <c r="H213" s="95">
        <f t="shared" si="27"/>
        <v>0</v>
      </c>
      <c r="I213" s="212"/>
      <c r="J213" s="96">
        <f t="shared" si="28"/>
        <v>0</v>
      </c>
      <c r="K213" s="404">
        <f t="shared" si="29"/>
        <v>0</v>
      </c>
      <c r="L213" s="98">
        <f t="shared" si="29"/>
        <v>0</v>
      </c>
      <c r="M213" s="198"/>
      <c r="N213" s="99"/>
    </row>
    <row r="214" spans="1:27" ht="18.75" customHeight="1">
      <c r="A214" s="48"/>
      <c r="B214" s="401"/>
      <c r="C214" s="196"/>
      <c r="D214" s="410"/>
      <c r="E214" s="208"/>
      <c r="F214" s="197"/>
      <c r="G214" s="211"/>
      <c r="H214" s="95">
        <f t="shared" si="27"/>
        <v>0</v>
      </c>
      <c r="I214" s="212"/>
      <c r="J214" s="96">
        <f t="shared" si="28"/>
        <v>0</v>
      </c>
      <c r="K214" s="404">
        <f t="shared" si="29"/>
        <v>0</v>
      </c>
      <c r="L214" s="98">
        <f t="shared" si="29"/>
        <v>0</v>
      </c>
      <c r="M214" s="198"/>
      <c r="N214" s="99"/>
    </row>
    <row r="215" spans="1:27" ht="18.75" customHeight="1">
      <c r="A215" s="48"/>
      <c r="B215" s="401"/>
      <c r="C215" s="196"/>
      <c r="D215" s="410"/>
      <c r="E215" s="208"/>
      <c r="F215" s="197"/>
      <c r="G215" s="211"/>
      <c r="H215" s="95">
        <f t="shared" si="27"/>
        <v>0</v>
      </c>
      <c r="I215" s="212"/>
      <c r="J215" s="96">
        <f t="shared" si="28"/>
        <v>0</v>
      </c>
      <c r="K215" s="404">
        <f t="shared" si="29"/>
        <v>0</v>
      </c>
      <c r="L215" s="98">
        <f t="shared" si="29"/>
        <v>0</v>
      </c>
      <c r="M215" s="198"/>
      <c r="N215" s="99"/>
    </row>
    <row r="216" spans="1:27" ht="18.75" customHeight="1">
      <c r="A216" s="48"/>
      <c r="B216" s="401"/>
      <c r="C216" s="196"/>
      <c r="D216" s="410"/>
      <c r="E216" s="208"/>
      <c r="F216" s="197"/>
      <c r="G216" s="211"/>
      <c r="H216" s="95">
        <f t="shared" si="27"/>
        <v>0</v>
      </c>
      <c r="I216" s="212"/>
      <c r="J216" s="96">
        <f t="shared" si="28"/>
        <v>0</v>
      </c>
      <c r="K216" s="404">
        <f t="shared" si="29"/>
        <v>0</v>
      </c>
      <c r="L216" s="98">
        <f t="shared" si="29"/>
        <v>0</v>
      </c>
      <c r="M216" s="198"/>
      <c r="N216" s="99"/>
    </row>
    <row r="217" spans="1:27" ht="18.75" customHeight="1">
      <c r="A217" s="48"/>
      <c r="B217" s="401"/>
      <c r="C217" s="196"/>
      <c r="D217" s="410"/>
      <c r="E217" s="208"/>
      <c r="F217" s="197"/>
      <c r="G217" s="211"/>
      <c r="H217" s="95">
        <f t="shared" si="27"/>
        <v>0</v>
      </c>
      <c r="I217" s="212"/>
      <c r="J217" s="96">
        <f t="shared" si="28"/>
        <v>0</v>
      </c>
      <c r="K217" s="404">
        <f t="shared" si="29"/>
        <v>0</v>
      </c>
      <c r="L217" s="98">
        <f t="shared" si="29"/>
        <v>0</v>
      </c>
      <c r="M217" s="198"/>
      <c r="N217" s="99"/>
    </row>
    <row r="218" spans="1:27" s="47" customFormat="1" ht="18.75" customHeight="1">
      <c r="A218" s="48"/>
      <c r="B218" s="399"/>
      <c r="C218" s="405" t="s">
        <v>736</v>
      </c>
      <c r="D218" s="101" t="s">
        <v>737</v>
      </c>
      <c r="E218" s="93"/>
      <c r="F218" s="94"/>
      <c r="G218" s="95"/>
      <c r="H218" s="102">
        <f>SUMIFS(H207:H217,B207:B217,"設備")</f>
        <v>0</v>
      </c>
      <c r="I218" s="96"/>
      <c r="J218" s="103">
        <f>SUMIFS(J207:J217,B207:B217,"設備")</f>
        <v>0</v>
      </c>
      <c r="K218" s="404">
        <f t="shared" si="29"/>
        <v>0</v>
      </c>
      <c r="L218" s="105">
        <f>H218-J218</f>
        <v>0</v>
      </c>
      <c r="M218" s="186"/>
      <c r="O218" s="35"/>
      <c r="P218" s="35"/>
      <c r="Q218" s="35"/>
      <c r="R218" s="35"/>
      <c r="S218" s="35"/>
      <c r="T218" s="35"/>
      <c r="U218" s="35"/>
      <c r="V218" s="35"/>
      <c r="W218" s="35"/>
      <c r="X218" s="35"/>
      <c r="Y218" s="35"/>
      <c r="Z218" s="35"/>
      <c r="AA218" s="35"/>
    </row>
    <row r="219" spans="1:27" s="47" customFormat="1" ht="18.75" customHeight="1">
      <c r="A219" s="48"/>
      <c r="B219" s="399"/>
      <c r="C219" s="405" t="s">
        <v>738</v>
      </c>
      <c r="D219" s="101" t="s">
        <v>737</v>
      </c>
      <c r="E219" s="93"/>
      <c r="F219" s="94"/>
      <c r="G219" s="95"/>
      <c r="H219" s="102">
        <f>SUMIFS(H207:H217,B207:B217,"工事")</f>
        <v>0</v>
      </c>
      <c r="I219" s="96"/>
      <c r="J219" s="103">
        <f>SUMIFS(J207:J217,B207:B217,"工事")</f>
        <v>0</v>
      </c>
      <c r="K219" s="404">
        <f t="shared" si="29"/>
        <v>0</v>
      </c>
      <c r="L219" s="105">
        <f>H219-J219</f>
        <v>0</v>
      </c>
      <c r="M219" s="186"/>
      <c r="O219" s="35"/>
      <c r="P219" s="35"/>
      <c r="Q219" s="35"/>
      <c r="R219" s="35"/>
      <c r="S219" s="35"/>
      <c r="T219" s="35"/>
      <c r="U219" s="35"/>
      <c r="V219" s="35"/>
      <c r="W219" s="35"/>
      <c r="X219" s="35"/>
      <c r="Y219" s="35"/>
      <c r="Z219" s="35"/>
      <c r="AA219" s="35"/>
    </row>
    <row r="220" spans="1:27" s="47" customFormat="1" ht="18.75" customHeight="1" thickBot="1">
      <c r="A220" s="48"/>
      <c r="B220" s="411"/>
      <c r="C220" s="412" t="s">
        <v>731</v>
      </c>
      <c r="D220" s="413" t="s">
        <v>732</v>
      </c>
      <c r="E220" s="414"/>
      <c r="F220" s="415"/>
      <c r="G220" s="416"/>
      <c r="H220" s="417">
        <f>H218+H219</f>
        <v>0</v>
      </c>
      <c r="I220" s="418"/>
      <c r="J220" s="419">
        <f>J218+J219</f>
        <v>0</v>
      </c>
      <c r="K220" s="420">
        <f t="shared" si="29"/>
        <v>0</v>
      </c>
      <c r="L220" s="421">
        <f>H220-J220</f>
        <v>0</v>
      </c>
      <c r="M220" s="422"/>
      <c r="O220" s="35"/>
      <c r="P220" s="35"/>
      <c r="Q220" s="35"/>
      <c r="R220" s="35"/>
      <c r="S220" s="35"/>
      <c r="T220" s="35"/>
      <c r="U220" s="35"/>
      <c r="V220" s="35"/>
      <c r="W220" s="35"/>
      <c r="X220" s="35"/>
      <c r="Y220" s="35"/>
      <c r="Z220" s="35"/>
      <c r="AA220" s="35"/>
    </row>
    <row r="221" spans="1:27" ht="18.75" customHeight="1">
      <c r="A221" s="48"/>
      <c r="B221" s="401"/>
      <c r="C221" s="196" t="s">
        <v>742</v>
      </c>
      <c r="D221" s="407" t="s">
        <v>735</v>
      </c>
      <c r="E221" s="208"/>
      <c r="F221" s="197"/>
      <c r="G221" s="95"/>
      <c r="H221" s="95"/>
      <c r="I221" s="96"/>
      <c r="J221" s="96"/>
      <c r="K221" s="404"/>
      <c r="L221" s="98"/>
      <c r="M221" s="198"/>
      <c r="N221" s="99"/>
    </row>
    <row r="222" spans="1:27" ht="18.75" customHeight="1">
      <c r="A222" s="48"/>
      <c r="B222" s="401"/>
      <c r="C222" s="196"/>
      <c r="D222" s="410"/>
      <c r="E222" s="208"/>
      <c r="F222" s="197"/>
      <c r="G222" s="211"/>
      <c r="H222" s="95">
        <f t="shared" ref="H222:H231" si="30">F222*G222</f>
        <v>0</v>
      </c>
      <c r="I222" s="212"/>
      <c r="J222" s="96">
        <f t="shared" ref="J222:J231" si="31">F222*I222</f>
        <v>0</v>
      </c>
      <c r="K222" s="404">
        <f t="shared" ref="K222:L234" si="32">G222-I222</f>
        <v>0</v>
      </c>
      <c r="L222" s="98">
        <f t="shared" si="32"/>
        <v>0</v>
      </c>
      <c r="M222" s="198"/>
      <c r="N222" s="99"/>
    </row>
    <row r="223" spans="1:27" ht="18.75" customHeight="1">
      <c r="A223" s="48"/>
      <c r="B223" s="401"/>
      <c r="C223" s="196"/>
      <c r="D223" s="410"/>
      <c r="E223" s="208"/>
      <c r="F223" s="197"/>
      <c r="G223" s="211"/>
      <c r="H223" s="95">
        <f t="shared" si="30"/>
        <v>0</v>
      </c>
      <c r="I223" s="212"/>
      <c r="J223" s="96">
        <f t="shared" si="31"/>
        <v>0</v>
      </c>
      <c r="K223" s="404">
        <f t="shared" si="32"/>
        <v>0</v>
      </c>
      <c r="L223" s="98">
        <f t="shared" si="32"/>
        <v>0</v>
      </c>
      <c r="M223" s="198"/>
      <c r="N223" s="99"/>
    </row>
    <row r="224" spans="1:27" ht="18.75" customHeight="1">
      <c r="A224" s="48"/>
      <c r="B224" s="401"/>
      <c r="C224" s="196"/>
      <c r="D224" s="410"/>
      <c r="E224" s="208"/>
      <c r="F224" s="197"/>
      <c r="G224" s="211"/>
      <c r="H224" s="95">
        <f t="shared" si="30"/>
        <v>0</v>
      </c>
      <c r="I224" s="212"/>
      <c r="J224" s="96">
        <f t="shared" si="31"/>
        <v>0</v>
      </c>
      <c r="K224" s="404">
        <f t="shared" si="32"/>
        <v>0</v>
      </c>
      <c r="L224" s="98">
        <f t="shared" si="32"/>
        <v>0</v>
      </c>
      <c r="M224" s="198"/>
      <c r="N224" s="99"/>
    </row>
    <row r="225" spans="1:27" ht="18.75" customHeight="1">
      <c r="A225" s="48"/>
      <c r="B225" s="401"/>
      <c r="C225" s="196"/>
      <c r="D225" s="410"/>
      <c r="E225" s="208"/>
      <c r="F225" s="197"/>
      <c r="G225" s="211"/>
      <c r="H225" s="95">
        <f t="shared" si="30"/>
        <v>0</v>
      </c>
      <c r="I225" s="212"/>
      <c r="J225" s="96">
        <f t="shared" si="31"/>
        <v>0</v>
      </c>
      <c r="K225" s="404">
        <f>G225-I225</f>
        <v>0</v>
      </c>
      <c r="L225" s="98">
        <f t="shared" si="32"/>
        <v>0</v>
      </c>
      <c r="M225" s="198"/>
      <c r="N225" s="99"/>
    </row>
    <row r="226" spans="1:27" ht="18.75" customHeight="1">
      <c r="A226" s="48"/>
      <c r="B226" s="401"/>
      <c r="C226" s="196"/>
      <c r="D226" s="410"/>
      <c r="E226" s="208"/>
      <c r="F226" s="197"/>
      <c r="G226" s="211"/>
      <c r="H226" s="95">
        <f t="shared" si="30"/>
        <v>0</v>
      </c>
      <c r="I226" s="212"/>
      <c r="J226" s="96">
        <f t="shared" si="31"/>
        <v>0</v>
      </c>
      <c r="K226" s="404">
        <f t="shared" si="32"/>
        <v>0</v>
      </c>
      <c r="L226" s="98">
        <f t="shared" si="32"/>
        <v>0</v>
      </c>
      <c r="M226" s="198"/>
      <c r="N226" s="99"/>
    </row>
    <row r="227" spans="1:27" ht="18.75" customHeight="1">
      <c r="A227" s="48"/>
      <c r="B227" s="401"/>
      <c r="C227" s="196"/>
      <c r="D227" s="410"/>
      <c r="E227" s="208"/>
      <c r="F227" s="197"/>
      <c r="G227" s="211"/>
      <c r="H227" s="95">
        <f t="shared" si="30"/>
        <v>0</v>
      </c>
      <c r="I227" s="212"/>
      <c r="J227" s="96">
        <f t="shared" si="31"/>
        <v>0</v>
      </c>
      <c r="K227" s="404">
        <f t="shared" si="32"/>
        <v>0</v>
      </c>
      <c r="L227" s="98">
        <f t="shared" si="32"/>
        <v>0</v>
      </c>
      <c r="M227" s="198"/>
      <c r="N227" s="99"/>
    </row>
    <row r="228" spans="1:27" ht="18.75" customHeight="1">
      <c r="A228" s="48"/>
      <c r="B228" s="401"/>
      <c r="C228" s="196"/>
      <c r="D228" s="410"/>
      <c r="E228" s="208"/>
      <c r="F228" s="197"/>
      <c r="G228" s="211"/>
      <c r="H228" s="95">
        <f t="shared" si="30"/>
        <v>0</v>
      </c>
      <c r="I228" s="212"/>
      <c r="J228" s="96">
        <f t="shared" si="31"/>
        <v>0</v>
      </c>
      <c r="K228" s="404">
        <f t="shared" si="32"/>
        <v>0</v>
      </c>
      <c r="L228" s="98">
        <f t="shared" si="32"/>
        <v>0</v>
      </c>
      <c r="M228" s="198"/>
      <c r="N228" s="99"/>
    </row>
    <row r="229" spans="1:27" ht="18.75" customHeight="1">
      <c r="A229" s="48"/>
      <c r="B229" s="401"/>
      <c r="C229" s="196"/>
      <c r="D229" s="410"/>
      <c r="E229" s="208"/>
      <c r="F229" s="197"/>
      <c r="G229" s="211"/>
      <c r="H229" s="95">
        <f t="shared" si="30"/>
        <v>0</v>
      </c>
      <c r="I229" s="212"/>
      <c r="J229" s="96">
        <f t="shared" si="31"/>
        <v>0</v>
      </c>
      <c r="K229" s="404">
        <f t="shared" si="32"/>
        <v>0</v>
      </c>
      <c r="L229" s="98">
        <f t="shared" si="32"/>
        <v>0</v>
      </c>
      <c r="M229" s="198"/>
      <c r="N229" s="99"/>
    </row>
    <row r="230" spans="1:27" ht="18.75" customHeight="1">
      <c r="A230" s="48"/>
      <c r="B230" s="401"/>
      <c r="C230" s="196"/>
      <c r="D230" s="410"/>
      <c r="E230" s="208"/>
      <c r="F230" s="197"/>
      <c r="G230" s="211"/>
      <c r="H230" s="95">
        <f t="shared" si="30"/>
        <v>0</v>
      </c>
      <c r="I230" s="212"/>
      <c r="J230" s="96">
        <f t="shared" si="31"/>
        <v>0</v>
      </c>
      <c r="K230" s="404">
        <f t="shared" si="32"/>
        <v>0</v>
      </c>
      <c r="L230" s="98">
        <f t="shared" si="32"/>
        <v>0</v>
      </c>
      <c r="M230" s="198"/>
      <c r="N230" s="99"/>
    </row>
    <row r="231" spans="1:27" ht="18.75" customHeight="1">
      <c r="A231" s="48"/>
      <c r="B231" s="401"/>
      <c r="C231" s="196"/>
      <c r="D231" s="410"/>
      <c r="E231" s="208"/>
      <c r="F231" s="197"/>
      <c r="G231" s="211"/>
      <c r="H231" s="95">
        <f t="shared" si="30"/>
        <v>0</v>
      </c>
      <c r="I231" s="212"/>
      <c r="J231" s="96">
        <f t="shared" si="31"/>
        <v>0</v>
      </c>
      <c r="K231" s="404">
        <f t="shared" si="32"/>
        <v>0</v>
      </c>
      <c r="L231" s="98">
        <f t="shared" si="32"/>
        <v>0</v>
      </c>
      <c r="M231" s="198"/>
      <c r="N231" s="99"/>
    </row>
    <row r="232" spans="1:27" s="47" customFormat="1" ht="18.75" customHeight="1">
      <c r="A232" s="48"/>
      <c r="B232" s="399"/>
      <c r="C232" s="405" t="s">
        <v>736</v>
      </c>
      <c r="D232" s="101" t="s">
        <v>737</v>
      </c>
      <c r="E232" s="93"/>
      <c r="F232" s="94"/>
      <c r="G232" s="95"/>
      <c r="H232" s="102">
        <f>SUMIFS(H221:H231,B221:B231,"設備")</f>
        <v>0</v>
      </c>
      <c r="I232" s="96"/>
      <c r="J232" s="103">
        <f>SUMIFS(J221:J231,B221:B231,"設備")</f>
        <v>0</v>
      </c>
      <c r="K232" s="404">
        <f t="shared" si="32"/>
        <v>0</v>
      </c>
      <c r="L232" s="105">
        <f>H232-J232</f>
        <v>0</v>
      </c>
      <c r="M232" s="186"/>
      <c r="O232" s="35"/>
      <c r="P232" s="35"/>
      <c r="Q232" s="35"/>
      <c r="R232" s="35"/>
      <c r="S232" s="35"/>
      <c r="T232" s="35"/>
      <c r="U232" s="35"/>
      <c r="V232" s="35"/>
      <c r="W232" s="35"/>
      <c r="X232" s="35"/>
      <c r="Y232" s="35"/>
      <c r="Z232" s="35"/>
      <c r="AA232" s="35"/>
    </row>
    <row r="233" spans="1:27" s="47" customFormat="1" ht="18.75" customHeight="1">
      <c r="A233" s="48"/>
      <c r="B233" s="399"/>
      <c r="C233" s="405" t="s">
        <v>738</v>
      </c>
      <c r="D233" s="101" t="s">
        <v>737</v>
      </c>
      <c r="E233" s="93"/>
      <c r="F233" s="94"/>
      <c r="G233" s="95"/>
      <c r="H233" s="102">
        <f>SUMIFS(H221:H231,B221:B231,"工事")</f>
        <v>0</v>
      </c>
      <c r="I233" s="96"/>
      <c r="J233" s="103">
        <f>SUMIFS(J221:J231,B221:B231,"工事")</f>
        <v>0</v>
      </c>
      <c r="K233" s="404">
        <f t="shared" si="32"/>
        <v>0</v>
      </c>
      <c r="L233" s="105">
        <f>H233-J233</f>
        <v>0</v>
      </c>
      <c r="M233" s="186"/>
      <c r="O233" s="35"/>
      <c r="P233" s="35"/>
      <c r="Q233" s="35"/>
      <c r="R233" s="35"/>
      <c r="S233" s="35"/>
      <c r="T233" s="35"/>
      <c r="U233" s="35"/>
      <c r="V233" s="35"/>
      <c r="W233" s="35"/>
      <c r="X233" s="35"/>
      <c r="Y233" s="35"/>
      <c r="Z233" s="35"/>
      <c r="AA233" s="35"/>
    </row>
    <row r="234" spans="1:27" s="47" customFormat="1" ht="18.75" customHeight="1" thickBot="1">
      <c r="A234" s="48"/>
      <c r="B234" s="411"/>
      <c r="C234" s="412" t="s">
        <v>731</v>
      </c>
      <c r="D234" s="413" t="s">
        <v>732</v>
      </c>
      <c r="E234" s="414"/>
      <c r="F234" s="415"/>
      <c r="G234" s="416"/>
      <c r="H234" s="417">
        <f>H232+H233</f>
        <v>0</v>
      </c>
      <c r="I234" s="418"/>
      <c r="J234" s="419">
        <f>J232+J233</f>
        <v>0</v>
      </c>
      <c r="K234" s="420">
        <f t="shared" si="32"/>
        <v>0</v>
      </c>
      <c r="L234" s="421">
        <f>H234-J234</f>
        <v>0</v>
      </c>
      <c r="M234" s="422"/>
      <c r="O234" s="35"/>
      <c r="P234" s="35"/>
      <c r="Q234" s="35"/>
      <c r="R234" s="35"/>
      <c r="S234" s="35"/>
      <c r="T234" s="35"/>
      <c r="U234" s="35"/>
      <c r="V234" s="35"/>
      <c r="W234" s="35"/>
      <c r="X234" s="35"/>
      <c r="Y234" s="35"/>
      <c r="Z234" s="35"/>
      <c r="AA234" s="35"/>
    </row>
    <row r="235" spans="1:27" ht="18.75" customHeight="1">
      <c r="A235" s="48"/>
      <c r="B235" s="401"/>
      <c r="C235" s="196" t="s">
        <v>743</v>
      </c>
      <c r="D235" s="407" t="s">
        <v>735</v>
      </c>
      <c r="E235" s="208"/>
      <c r="F235" s="197"/>
      <c r="G235" s="95"/>
      <c r="H235" s="95"/>
      <c r="I235" s="96"/>
      <c r="J235" s="96"/>
      <c r="K235" s="404"/>
      <c r="L235" s="98"/>
      <c r="M235" s="198"/>
      <c r="N235" s="99"/>
    </row>
    <row r="236" spans="1:27" ht="18.75" customHeight="1">
      <c r="A236" s="48"/>
      <c r="B236" s="401"/>
      <c r="C236" s="196"/>
      <c r="D236" s="410"/>
      <c r="E236" s="208"/>
      <c r="F236" s="197"/>
      <c r="G236" s="211"/>
      <c r="H236" s="95">
        <f t="shared" ref="H236:H245" si="33">F236*G236</f>
        <v>0</v>
      </c>
      <c r="I236" s="212"/>
      <c r="J236" s="96">
        <f t="shared" ref="J236:J245" si="34">F236*I236</f>
        <v>0</v>
      </c>
      <c r="K236" s="404">
        <f t="shared" ref="K236:L248" si="35">G236-I236</f>
        <v>0</v>
      </c>
      <c r="L236" s="98">
        <f t="shared" si="35"/>
        <v>0</v>
      </c>
      <c r="M236" s="198"/>
      <c r="N236" s="99"/>
    </row>
    <row r="237" spans="1:27" ht="18.75" customHeight="1">
      <c r="A237" s="48"/>
      <c r="B237" s="401"/>
      <c r="C237" s="196"/>
      <c r="D237" s="410"/>
      <c r="E237" s="208"/>
      <c r="F237" s="197"/>
      <c r="G237" s="211"/>
      <c r="H237" s="95">
        <f t="shared" si="33"/>
        <v>0</v>
      </c>
      <c r="I237" s="212"/>
      <c r="J237" s="96">
        <f t="shared" si="34"/>
        <v>0</v>
      </c>
      <c r="K237" s="404">
        <f t="shared" si="35"/>
        <v>0</v>
      </c>
      <c r="L237" s="98">
        <f t="shared" si="35"/>
        <v>0</v>
      </c>
      <c r="M237" s="198"/>
      <c r="N237" s="99"/>
    </row>
    <row r="238" spans="1:27" ht="18.75" customHeight="1">
      <c r="A238" s="48"/>
      <c r="B238" s="401"/>
      <c r="C238" s="196"/>
      <c r="D238" s="410"/>
      <c r="E238" s="208"/>
      <c r="F238" s="197"/>
      <c r="G238" s="211"/>
      <c r="H238" s="95">
        <f t="shared" si="33"/>
        <v>0</v>
      </c>
      <c r="I238" s="212"/>
      <c r="J238" s="96">
        <f t="shared" si="34"/>
        <v>0</v>
      </c>
      <c r="K238" s="404">
        <f t="shared" si="35"/>
        <v>0</v>
      </c>
      <c r="L238" s="98">
        <f t="shared" si="35"/>
        <v>0</v>
      </c>
      <c r="M238" s="198"/>
      <c r="N238" s="99"/>
    </row>
    <row r="239" spans="1:27" ht="18.75" customHeight="1">
      <c r="A239" s="48"/>
      <c r="B239" s="401"/>
      <c r="C239" s="196"/>
      <c r="D239" s="410"/>
      <c r="E239" s="208"/>
      <c r="F239" s="197"/>
      <c r="G239" s="211"/>
      <c r="H239" s="95">
        <f t="shared" si="33"/>
        <v>0</v>
      </c>
      <c r="I239" s="212"/>
      <c r="J239" s="96">
        <f t="shared" si="34"/>
        <v>0</v>
      </c>
      <c r="K239" s="404">
        <f t="shared" si="35"/>
        <v>0</v>
      </c>
      <c r="L239" s="98">
        <f t="shared" si="35"/>
        <v>0</v>
      </c>
      <c r="M239" s="198"/>
      <c r="N239" s="99"/>
    </row>
    <row r="240" spans="1:27" ht="18.75" customHeight="1">
      <c r="A240" s="48"/>
      <c r="B240" s="401"/>
      <c r="C240" s="196"/>
      <c r="D240" s="410"/>
      <c r="E240" s="208"/>
      <c r="F240" s="197"/>
      <c r="G240" s="211"/>
      <c r="H240" s="95">
        <f t="shared" si="33"/>
        <v>0</v>
      </c>
      <c r="I240" s="212"/>
      <c r="J240" s="96">
        <f t="shared" si="34"/>
        <v>0</v>
      </c>
      <c r="K240" s="404">
        <f t="shared" si="35"/>
        <v>0</v>
      </c>
      <c r="L240" s="98">
        <f t="shared" si="35"/>
        <v>0</v>
      </c>
      <c r="M240" s="198"/>
      <c r="N240" s="99"/>
    </row>
    <row r="241" spans="1:27" ht="18.75" customHeight="1">
      <c r="A241" s="48"/>
      <c r="B241" s="401"/>
      <c r="C241" s="196"/>
      <c r="D241" s="410"/>
      <c r="E241" s="208"/>
      <c r="F241" s="197"/>
      <c r="G241" s="211"/>
      <c r="H241" s="95">
        <f t="shared" si="33"/>
        <v>0</v>
      </c>
      <c r="I241" s="212"/>
      <c r="J241" s="96">
        <f t="shared" si="34"/>
        <v>0</v>
      </c>
      <c r="K241" s="404">
        <f t="shared" si="35"/>
        <v>0</v>
      </c>
      <c r="L241" s="98">
        <f t="shared" si="35"/>
        <v>0</v>
      </c>
      <c r="M241" s="198"/>
      <c r="N241" s="99"/>
    </row>
    <row r="242" spans="1:27" ht="18.75" customHeight="1">
      <c r="A242" s="48"/>
      <c r="B242" s="401"/>
      <c r="C242" s="196"/>
      <c r="D242" s="410"/>
      <c r="E242" s="208"/>
      <c r="F242" s="197"/>
      <c r="G242" s="211"/>
      <c r="H242" s="95">
        <f t="shared" si="33"/>
        <v>0</v>
      </c>
      <c r="I242" s="212"/>
      <c r="J242" s="96">
        <f t="shared" si="34"/>
        <v>0</v>
      </c>
      <c r="K242" s="404">
        <f t="shared" si="35"/>
        <v>0</v>
      </c>
      <c r="L242" s="98">
        <f t="shared" si="35"/>
        <v>0</v>
      </c>
      <c r="M242" s="198"/>
      <c r="N242" s="99"/>
    </row>
    <row r="243" spans="1:27" ht="18.75" customHeight="1">
      <c r="A243" s="48"/>
      <c r="B243" s="401"/>
      <c r="C243" s="196"/>
      <c r="D243" s="410"/>
      <c r="E243" s="208"/>
      <c r="F243" s="197"/>
      <c r="G243" s="211"/>
      <c r="H243" s="95">
        <f t="shared" si="33"/>
        <v>0</v>
      </c>
      <c r="I243" s="212"/>
      <c r="J243" s="96">
        <f t="shared" si="34"/>
        <v>0</v>
      </c>
      <c r="K243" s="404">
        <f t="shared" si="35"/>
        <v>0</v>
      </c>
      <c r="L243" s="98">
        <f t="shared" si="35"/>
        <v>0</v>
      </c>
      <c r="M243" s="198"/>
      <c r="N243" s="99"/>
    </row>
    <row r="244" spans="1:27" ht="18.75" customHeight="1">
      <c r="A244" s="48"/>
      <c r="B244" s="401"/>
      <c r="C244" s="196"/>
      <c r="D244" s="410"/>
      <c r="E244" s="208"/>
      <c r="F244" s="197"/>
      <c r="G244" s="211"/>
      <c r="H244" s="95">
        <f t="shared" si="33"/>
        <v>0</v>
      </c>
      <c r="I244" s="212"/>
      <c r="J244" s="96">
        <f t="shared" si="34"/>
        <v>0</v>
      </c>
      <c r="K244" s="404">
        <f t="shared" si="35"/>
        <v>0</v>
      </c>
      <c r="L244" s="98">
        <f t="shared" si="35"/>
        <v>0</v>
      </c>
      <c r="M244" s="198"/>
      <c r="N244" s="99"/>
    </row>
    <row r="245" spans="1:27" ht="18.75" customHeight="1">
      <c r="A245" s="48"/>
      <c r="B245" s="401"/>
      <c r="C245" s="196"/>
      <c r="D245" s="410"/>
      <c r="E245" s="208"/>
      <c r="F245" s="197"/>
      <c r="G245" s="211"/>
      <c r="H245" s="95">
        <f t="shared" si="33"/>
        <v>0</v>
      </c>
      <c r="I245" s="212"/>
      <c r="J245" s="96">
        <f t="shared" si="34"/>
        <v>0</v>
      </c>
      <c r="K245" s="404">
        <f t="shared" si="35"/>
        <v>0</v>
      </c>
      <c r="L245" s="98">
        <f t="shared" si="35"/>
        <v>0</v>
      </c>
      <c r="M245" s="198"/>
      <c r="N245" s="99"/>
    </row>
    <row r="246" spans="1:27" s="47" customFormat="1" ht="18.75" customHeight="1">
      <c r="A246" s="48"/>
      <c r="B246" s="399"/>
      <c r="C246" s="405" t="s">
        <v>736</v>
      </c>
      <c r="D246" s="101" t="s">
        <v>737</v>
      </c>
      <c r="E246" s="93"/>
      <c r="F246" s="94"/>
      <c r="G246" s="95"/>
      <c r="H246" s="102">
        <f>SUMIFS(H235:H245,B235:B245,"設備")</f>
        <v>0</v>
      </c>
      <c r="I246" s="96"/>
      <c r="J246" s="103">
        <f>SUMIFS(J235:J245,B235:B245,"設備")</f>
        <v>0</v>
      </c>
      <c r="K246" s="404">
        <f t="shared" si="35"/>
        <v>0</v>
      </c>
      <c r="L246" s="105">
        <f>H246-J246</f>
        <v>0</v>
      </c>
      <c r="M246" s="186"/>
      <c r="O246" s="35"/>
      <c r="P246" s="35"/>
      <c r="Q246" s="35"/>
      <c r="R246" s="35"/>
      <c r="S246" s="35"/>
      <c r="T246" s="35"/>
      <c r="U246" s="35"/>
      <c r="V246" s="35"/>
      <c r="W246" s="35"/>
      <c r="X246" s="35"/>
      <c r="Y246" s="35"/>
      <c r="Z246" s="35"/>
      <c r="AA246" s="35"/>
    </row>
    <row r="247" spans="1:27" s="47" customFormat="1" ht="18.75" customHeight="1">
      <c r="A247" s="48"/>
      <c r="B247" s="399"/>
      <c r="C247" s="405" t="s">
        <v>738</v>
      </c>
      <c r="D247" s="101" t="s">
        <v>737</v>
      </c>
      <c r="E247" s="93"/>
      <c r="F247" s="94"/>
      <c r="G247" s="95"/>
      <c r="H247" s="102">
        <f>SUMIFS(H235:H245,B235:B245,"工事")</f>
        <v>0</v>
      </c>
      <c r="I247" s="96"/>
      <c r="J247" s="103">
        <f>SUMIFS(J235:J245,B235:B245,"工事")</f>
        <v>0</v>
      </c>
      <c r="K247" s="404">
        <f t="shared" si="35"/>
        <v>0</v>
      </c>
      <c r="L247" s="105">
        <f>H247-J247</f>
        <v>0</v>
      </c>
      <c r="M247" s="186"/>
      <c r="O247" s="35"/>
      <c r="P247" s="35"/>
      <c r="Q247" s="35"/>
      <c r="R247" s="35"/>
      <c r="S247" s="35"/>
      <c r="T247" s="35"/>
      <c r="U247" s="35"/>
      <c r="V247" s="35"/>
      <c r="W247" s="35"/>
      <c r="X247" s="35"/>
      <c r="Y247" s="35"/>
      <c r="Z247" s="35"/>
      <c r="AA247" s="35"/>
    </row>
    <row r="248" spans="1:27" s="47" customFormat="1" ht="18.75" customHeight="1" thickBot="1">
      <c r="A248" s="48"/>
      <c r="B248" s="411"/>
      <c r="C248" s="412" t="s">
        <v>731</v>
      </c>
      <c r="D248" s="413" t="s">
        <v>732</v>
      </c>
      <c r="E248" s="414"/>
      <c r="F248" s="415"/>
      <c r="G248" s="416"/>
      <c r="H248" s="417">
        <f>H246+H247</f>
        <v>0</v>
      </c>
      <c r="I248" s="418"/>
      <c r="J248" s="419">
        <f>J246+J247</f>
        <v>0</v>
      </c>
      <c r="K248" s="420">
        <f t="shared" si="35"/>
        <v>0</v>
      </c>
      <c r="L248" s="421">
        <f>H248-J248</f>
        <v>0</v>
      </c>
      <c r="M248" s="422"/>
      <c r="O248" s="35"/>
      <c r="P248" s="35"/>
      <c r="Q248" s="35"/>
      <c r="R248" s="35"/>
      <c r="S248" s="35"/>
      <c r="T248" s="35"/>
      <c r="U248" s="35"/>
      <c r="V248" s="35"/>
      <c r="W248" s="35"/>
      <c r="X248" s="35"/>
      <c r="Y248" s="35"/>
      <c r="Z248" s="35"/>
      <c r="AA248" s="35"/>
    </row>
    <row r="249" spans="1:27" ht="18.75" customHeight="1">
      <c r="A249" s="48"/>
      <c r="B249" s="401"/>
      <c r="C249" s="196" t="s">
        <v>744</v>
      </c>
      <c r="D249" s="407" t="s">
        <v>735</v>
      </c>
      <c r="E249" s="208"/>
      <c r="F249" s="197"/>
      <c r="G249" s="95"/>
      <c r="H249" s="95"/>
      <c r="I249" s="96"/>
      <c r="J249" s="96"/>
      <c r="K249" s="404"/>
      <c r="L249" s="98"/>
      <c r="M249" s="198"/>
      <c r="N249" s="99"/>
    </row>
    <row r="250" spans="1:27" ht="18.75" customHeight="1">
      <c r="A250" s="48"/>
      <c r="B250" s="401"/>
      <c r="C250" s="196"/>
      <c r="D250" s="410"/>
      <c r="E250" s="208"/>
      <c r="F250" s="197"/>
      <c r="G250" s="211"/>
      <c r="H250" s="95">
        <f t="shared" ref="H250:H259" si="36">F250*G250</f>
        <v>0</v>
      </c>
      <c r="I250" s="212"/>
      <c r="J250" s="96">
        <f t="shared" ref="J250:J259" si="37">F250*I250</f>
        <v>0</v>
      </c>
      <c r="K250" s="404">
        <f t="shared" ref="K250:L262" si="38">G250-I250</f>
        <v>0</v>
      </c>
      <c r="L250" s="98">
        <f t="shared" si="38"/>
        <v>0</v>
      </c>
      <c r="M250" s="198"/>
      <c r="N250" s="99"/>
    </row>
    <row r="251" spans="1:27" ht="18.75" customHeight="1">
      <c r="A251" s="48"/>
      <c r="B251" s="401"/>
      <c r="C251" s="196"/>
      <c r="D251" s="410"/>
      <c r="E251" s="208"/>
      <c r="F251" s="197"/>
      <c r="G251" s="211"/>
      <c r="H251" s="95">
        <f t="shared" si="36"/>
        <v>0</v>
      </c>
      <c r="I251" s="212"/>
      <c r="J251" s="96">
        <f t="shared" si="37"/>
        <v>0</v>
      </c>
      <c r="K251" s="404">
        <f t="shared" si="38"/>
        <v>0</v>
      </c>
      <c r="L251" s="98">
        <f t="shared" si="38"/>
        <v>0</v>
      </c>
      <c r="M251" s="198"/>
      <c r="N251" s="99"/>
    </row>
    <row r="252" spans="1:27" ht="18.75" customHeight="1">
      <c r="A252" s="48"/>
      <c r="B252" s="401"/>
      <c r="C252" s="196"/>
      <c r="D252" s="410"/>
      <c r="E252" s="208"/>
      <c r="F252" s="197"/>
      <c r="G252" s="211"/>
      <c r="H252" s="95">
        <f t="shared" si="36"/>
        <v>0</v>
      </c>
      <c r="I252" s="212"/>
      <c r="J252" s="96">
        <f t="shared" si="37"/>
        <v>0</v>
      </c>
      <c r="K252" s="404">
        <f t="shared" si="38"/>
        <v>0</v>
      </c>
      <c r="L252" s="98">
        <f t="shared" si="38"/>
        <v>0</v>
      </c>
      <c r="M252" s="198"/>
      <c r="N252" s="99"/>
    </row>
    <row r="253" spans="1:27" ht="18.75" customHeight="1">
      <c r="A253" s="48"/>
      <c r="B253" s="401"/>
      <c r="C253" s="196"/>
      <c r="D253" s="410"/>
      <c r="E253" s="208"/>
      <c r="F253" s="197"/>
      <c r="G253" s="211"/>
      <c r="H253" s="95">
        <f t="shared" si="36"/>
        <v>0</v>
      </c>
      <c r="I253" s="212"/>
      <c r="J253" s="96">
        <f t="shared" si="37"/>
        <v>0</v>
      </c>
      <c r="K253" s="404">
        <f t="shared" si="38"/>
        <v>0</v>
      </c>
      <c r="L253" s="98">
        <f t="shared" si="38"/>
        <v>0</v>
      </c>
      <c r="M253" s="198"/>
      <c r="N253" s="99"/>
    </row>
    <row r="254" spans="1:27" ht="18.75" customHeight="1">
      <c r="A254" s="48"/>
      <c r="B254" s="401"/>
      <c r="C254" s="196"/>
      <c r="D254" s="410"/>
      <c r="E254" s="208"/>
      <c r="F254" s="197"/>
      <c r="G254" s="211"/>
      <c r="H254" s="95">
        <f t="shared" si="36"/>
        <v>0</v>
      </c>
      <c r="I254" s="212"/>
      <c r="J254" s="96">
        <f t="shared" si="37"/>
        <v>0</v>
      </c>
      <c r="K254" s="404">
        <f t="shared" si="38"/>
        <v>0</v>
      </c>
      <c r="L254" s="98">
        <f t="shared" si="38"/>
        <v>0</v>
      </c>
      <c r="M254" s="198"/>
      <c r="N254" s="99"/>
    </row>
    <row r="255" spans="1:27" ht="18.75" customHeight="1">
      <c r="A255" s="48"/>
      <c r="B255" s="401"/>
      <c r="C255" s="196"/>
      <c r="D255" s="410"/>
      <c r="E255" s="208"/>
      <c r="F255" s="197"/>
      <c r="G255" s="211"/>
      <c r="H255" s="95">
        <f t="shared" si="36"/>
        <v>0</v>
      </c>
      <c r="I255" s="212"/>
      <c r="J255" s="96">
        <f t="shared" si="37"/>
        <v>0</v>
      </c>
      <c r="K255" s="404">
        <f t="shared" si="38"/>
        <v>0</v>
      </c>
      <c r="L255" s="98">
        <f t="shared" si="38"/>
        <v>0</v>
      </c>
      <c r="M255" s="198"/>
      <c r="N255" s="99"/>
    </row>
    <row r="256" spans="1:27" ht="18.75" customHeight="1">
      <c r="A256" s="48"/>
      <c r="B256" s="401"/>
      <c r="C256" s="196"/>
      <c r="D256" s="410"/>
      <c r="E256" s="208"/>
      <c r="F256" s="197"/>
      <c r="G256" s="211"/>
      <c r="H256" s="95">
        <f t="shared" si="36"/>
        <v>0</v>
      </c>
      <c r="I256" s="212"/>
      <c r="J256" s="96">
        <f t="shared" si="37"/>
        <v>0</v>
      </c>
      <c r="K256" s="404">
        <f t="shared" si="38"/>
        <v>0</v>
      </c>
      <c r="L256" s="98">
        <f t="shared" si="38"/>
        <v>0</v>
      </c>
      <c r="M256" s="198"/>
      <c r="N256" s="99"/>
    </row>
    <row r="257" spans="1:27" ht="18.75" customHeight="1">
      <c r="A257" s="48"/>
      <c r="B257" s="401"/>
      <c r="C257" s="196"/>
      <c r="D257" s="410"/>
      <c r="E257" s="208"/>
      <c r="F257" s="197"/>
      <c r="G257" s="211"/>
      <c r="H257" s="95">
        <f t="shared" si="36"/>
        <v>0</v>
      </c>
      <c r="I257" s="212"/>
      <c r="J257" s="96">
        <f t="shared" si="37"/>
        <v>0</v>
      </c>
      <c r="K257" s="404">
        <f t="shared" si="38"/>
        <v>0</v>
      </c>
      <c r="L257" s="98">
        <f t="shared" si="38"/>
        <v>0</v>
      </c>
      <c r="M257" s="198"/>
      <c r="N257" s="99"/>
    </row>
    <row r="258" spans="1:27" ht="18.75" customHeight="1">
      <c r="A258" s="48"/>
      <c r="B258" s="401"/>
      <c r="C258" s="196"/>
      <c r="D258" s="410"/>
      <c r="E258" s="208"/>
      <c r="F258" s="197"/>
      <c r="G258" s="211"/>
      <c r="H258" s="95">
        <f t="shared" si="36"/>
        <v>0</v>
      </c>
      <c r="I258" s="212"/>
      <c r="J258" s="96">
        <f t="shared" si="37"/>
        <v>0</v>
      </c>
      <c r="K258" s="404">
        <f t="shared" si="38"/>
        <v>0</v>
      </c>
      <c r="L258" s="98">
        <f t="shared" si="38"/>
        <v>0</v>
      </c>
      <c r="M258" s="198"/>
      <c r="N258" s="99"/>
    </row>
    <row r="259" spans="1:27" ht="18.75" customHeight="1">
      <c r="A259" s="48"/>
      <c r="B259" s="401"/>
      <c r="C259" s="196"/>
      <c r="D259" s="410"/>
      <c r="E259" s="208"/>
      <c r="F259" s="197"/>
      <c r="G259" s="211"/>
      <c r="H259" s="95">
        <f t="shared" si="36"/>
        <v>0</v>
      </c>
      <c r="I259" s="212"/>
      <c r="J259" s="96">
        <f t="shared" si="37"/>
        <v>0</v>
      </c>
      <c r="K259" s="404">
        <f t="shared" si="38"/>
        <v>0</v>
      </c>
      <c r="L259" s="98">
        <f t="shared" si="38"/>
        <v>0</v>
      </c>
      <c r="M259" s="198"/>
      <c r="N259" s="99"/>
    </row>
    <row r="260" spans="1:27" s="47" customFormat="1" ht="18.75" customHeight="1">
      <c r="A260" s="48"/>
      <c r="B260" s="399"/>
      <c r="C260" s="405" t="s">
        <v>736</v>
      </c>
      <c r="D260" s="101" t="s">
        <v>737</v>
      </c>
      <c r="E260" s="93"/>
      <c r="F260" s="94"/>
      <c r="G260" s="95"/>
      <c r="H260" s="102">
        <f>SUMIFS(H249:H259,B249:B259,"設備")</f>
        <v>0</v>
      </c>
      <c r="I260" s="96"/>
      <c r="J260" s="103">
        <f>SUMIFS(J249:J259,B249:B259,"設備")</f>
        <v>0</v>
      </c>
      <c r="K260" s="404">
        <f t="shared" si="38"/>
        <v>0</v>
      </c>
      <c r="L260" s="105">
        <f>H260-J260</f>
        <v>0</v>
      </c>
      <c r="M260" s="186"/>
      <c r="O260" s="35"/>
      <c r="P260" s="35"/>
      <c r="Q260" s="35"/>
      <c r="R260" s="35"/>
      <c r="S260" s="35"/>
      <c r="T260" s="35"/>
      <c r="U260" s="35"/>
      <c r="V260" s="35"/>
      <c r="W260" s="35"/>
      <c r="X260" s="35"/>
      <c r="Y260" s="35"/>
      <c r="Z260" s="35"/>
      <c r="AA260" s="35"/>
    </row>
    <row r="261" spans="1:27" s="47" customFormat="1" ht="18.75" customHeight="1">
      <c r="A261" s="48"/>
      <c r="B261" s="399"/>
      <c r="C261" s="405" t="s">
        <v>738</v>
      </c>
      <c r="D261" s="101" t="s">
        <v>737</v>
      </c>
      <c r="E261" s="93"/>
      <c r="F261" s="94"/>
      <c r="G261" s="95"/>
      <c r="H261" s="102">
        <f>SUMIFS(H249:H259,B249:B259,"工事")</f>
        <v>0</v>
      </c>
      <c r="I261" s="96"/>
      <c r="J261" s="103">
        <f>SUMIFS(J249:J259,B249:B259,"工事")</f>
        <v>0</v>
      </c>
      <c r="K261" s="404">
        <f>G261-I261</f>
        <v>0</v>
      </c>
      <c r="L261" s="105">
        <f>H261-J261</f>
        <v>0</v>
      </c>
      <c r="M261" s="186"/>
      <c r="O261" s="35"/>
      <c r="P261" s="35"/>
      <c r="Q261" s="35"/>
      <c r="R261" s="35"/>
      <c r="S261" s="35"/>
      <c r="T261" s="35"/>
      <c r="U261" s="35"/>
      <c r="V261" s="35"/>
      <c r="W261" s="35"/>
      <c r="X261" s="35"/>
      <c r="Y261" s="35"/>
      <c r="Z261" s="35"/>
      <c r="AA261" s="35"/>
    </row>
    <row r="262" spans="1:27" s="47" customFormat="1" ht="18.75" customHeight="1" thickBot="1">
      <c r="A262" s="48"/>
      <c r="B262" s="411"/>
      <c r="C262" s="412" t="s">
        <v>731</v>
      </c>
      <c r="D262" s="413" t="s">
        <v>732</v>
      </c>
      <c r="E262" s="414"/>
      <c r="F262" s="415"/>
      <c r="G262" s="416"/>
      <c r="H262" s="417">
        <f>H260+H261</f>
        <v>0</v>
      </c>
      <c r="I262" s="418"/>
      <c r="J262" s="419">
        <f>J260+J261</f>
        <v>0</v>
      </c>
      <c r="K262" s="420">
        <f t="shared" si="38"/>
        <v>0</v>
      </c>
      <c r="L262" s="421">
        <f>H262-J262</f>
        <v>0</v>
      </c>
      <c r="M262" s="422"/>
      <c r="O262" s="35"/>
      <c r="P262" s="35"/>
      <c r="Q262" s="35"/>
      <c r="R262" s="35"/>
      <c r="S262" s="35"/>
      <c r="T262" s="35"/>
      <c r="U262" s="35"/>
      <c r="V262" s="35"/>
      <c r="W262" s="35"/>
      <c r="X262" s="35"/>
      <c r="Y262" s="35"/>
      <c r="Z262" s="35"/>
      <c r="AA262" s="35"/>
    </row>
    <row r="263" spans="1:27" s="47" customFormat="1" ht="18.75" customHeight="1">
      <c r="A263" s="59"/>
      <c r="B263" s="170"/>
      <c r="C263" s="171"/>
      <c r="D263" s="172"/>
      <c r="E263" s="173"/>
      <c r="F263" s="133"/>
      <c r="G263" s="174"/>
      <c r="H263" s="175"/>
      <c r="I263" s="176"/>
      <c r="J263" s="177"/>
      <c r="K263" s="133"/>
      <c r="L263" s="178"/>
      <c r="M263" s="195"/>
      <c r="O263" s="35"/>
      <c r="P263" s="35"/>
      <c r="Q263" s="35"/>
      <c r="R263" s="35"/>
      <c r="S263" s="35"/>
      <c r="T263" s="35"/>
      <c r="U263" s="35"/>
      <c r="V263" s="35"/>
      <c r="W263" s="35"/>
      <c r="X263" s="35"/>
      <c r="Y263" s="35"/>
      <c r="Z263" s="35"/>
      <c r="AA263" s="35"/>
    </row>
  </sheetData>
  <mergeCells count="8">
    <mergeCell ref="B9:C9"/>
    <mergeCell ref="B10:B12"/>
    <mergeCell ref="E10:E12"/>
    <mergeCell ref="F10:L10"/>
    <mergeCell ref="F11:F12"/>
    <mergeCell ref="G11:H11"/>
    <mergeCell ref="I11:J11"/>
    <mergeCell ref="K11:L11"/>
  </mergeCells>
  <phoneticPr fontId="13"/>
  <dataValidations count="3">
    <dataValidation type="list" allowBlank="1" showInputMessage="1" showErrorMessage="1" sqref="B263">
      <formula1>$AA$9:$AA$11</formula1>
    </dataValidation>
    <dataValidation type="list" allowBlank="1" showInputMessage="1" showErrorMessage="1" sqref="B64:B67">
      <formula1>設計</formula1>
    </dataValidation>
    <dataValidation type="list" allowBlank="1" showInputMessage="1" showErrorMessage="1" sqref="B250:B259 B236:B245 B222:B231 B208:B217 B194:B203 B160:B189 B116:B155 B72:B111">
      <formula1>区分</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oddFooter>&amp;P / &amp;N ページ</oddFooter>
  </headerFooter>
  <rowBreaks count="2" manualBreakCount="2">
    <brk id="61" min="1" max="12" man="1"/>
    <brk id="114" min="1" max="12"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B263"/>
  <sheetViews>
    <sheetView showGridLines="0" view="pageBreakPreview" zoomScaleNormal="85" zoomScaleSheetLayoutView="100" workbookViewId="0">
      <pane ySplit="12" topLeftCell="A13" activePane="bottomLeft" state="frozen"/>
      <selection activeCell="AO20" sqref="AO20"/>
      <selection pane="bottomLeft" activeCell="C17" sqref="C17"/>
    </sheetView>
  </sheetViews>
  <sheetFormatPr defaultRowHeight="18.75" customHeight="1"/>
  <cols>
    <col min="1" max="1" width="2.5" style="35" customWidth="1"/>
    <col min="2" max="2" width="6.25" style="165" customWidth="1"/>
    <col min="3" max="3" width="42.5" style="35" customWidth="1"/>
    <col min="4" max="4" width="15" style="35" customWidth="1"/>
    <col min="5" max="5" width="4.375" style="47" customWidth="1"/>
    <col min="6" max="6" width="9.375" style="166" customWidth="1"/>
    <col min="7" max="7" width="5" style="166" customWidth="1"/>
    <col min="8" max="8" width="13" style="167" customWidth="1"/>
    <col min="9" max="9" width="5" style="166" customWidth="1"/>
    <col min="10" max="10" width="13" style="167" customWidth="1"/>
    <col min="11" max="11" width="5" style="168" customWidth="1"/>
    <col min="12" max="12" width="13" style="169" customWidth="1"/>
    <col min="13" max="13" width="15.625" style="179" customWidth="1"/>
    <col min="14" max="14" width="4.25" style="47" customWidth="1"/>
    <col min="15" max="25" width="9" style="35"/>
    <col min="26" max="27" width="9" style="35" customWidth="1"/>
    <col min="28" max="16384" width="9" style="35"/>
  </cols>
  <sheetData>
    <row r="1" spans="1:27" ht="22.5" customHeight="1">
      <c r="B1" s="624" t="s">
        <v>967</v>
      </c>
    </row>
    <row r="2" spans="1:27" ht="15" customHeight="1">
      <c r="B2" s="624" t="s">
        <v>958</v>
      </c>
    </row>
    <row r="3" spans="1:27" ht="15" customHeight="1">
      <c r="B3" s="624" t="s">
        <v>959</v>
      </c>
    </row>
    <row r="4" spans="1:27" ht="15" customHeight="1">
      <c r="B4" s="624" t="s">
        <v>960</v>
      </c>
    </row>
    <row r="5" spans="1:27" ht="7.5" customHeight="1">
      <c r="B5" s="624"/>
    </row>
    <row r="6" spans="1:27" ht="15" customHeight="1">
      <c r="B6" s="624" t="s">
        <v>1853</v>
      </c>
    </row>
    <row r="7" spans="1:27" ht="15" customHeight="1">
      <c r="B7" s="624" t="s">
        <v>1854</v>
      </c>
    </row>
    <row r="8" spans="1:27" ht="15" customHeight="1"/>
    <row r="9" spans="1:27" ht="22.5" customHeight="1" thickBot="1">
      <c r="B9" s="2642" t="s">
        <v>1416</v>
      </c>
      <c r="C9" s="2642"/>
      <c r="D9" s="41"/>
      <c r="E9" s="42"/>
      <c r="F9" s="43"/>
      <c r="G9" s="43"/>
      <c r="H9" s="44"/>
      <c r="I9" s="43"/>
      <c r="J9" s="44"/>
      <c r="K9" s="45"/>
      <c r="L9" s="46"/>
      <c r="M9" s="1144" t="s">
        <v>1614</v>
      </c>
      <c r="AA9" s="35" t="s">
        <v>28</v>
      </c>
    </row>
    <row r="10" spans="1:27" ht="18.75" customHeight="1">
      <c r="A10" s="48"/>
      <c r="B10" s="2643" t="s">
        <v>29</v>
      </c>
      <c r="C10" s="49" t="s">
        <v>57</v>
      </c>
      <c r="D10" s="50"/>
      <c r="E10" s="2646" t="s">
        <v>25</v>
      </c>
      <c r="F10" s="2649" t="s">
        <v>22</v>
      </c>
      <c r="G10" s="2650"/>
      <c r="H10" s="2650"/>
      <c r="I10" s="2650"/>
      <c r="J10" s="2650"/>
      <c r="K10" s="2650"/>
      <c r="L10" s="2651"/>
      <c r="M10" s="180" t="s">
        <v>0</v>
      </c>
      <c r="N10" s="51"/>
      <c r="AA10" s="35" t="s">
        <v>30</v>
      </c>
    </row>
    <row r="11" spans="1:27" ht="18.75" customHeight="1">
      <c r="A11" s="48"/>
      <c r="B11" s="2644"/>
      <c r="C11" s="40" t="s">
        <v>21</v>
      </c>
      <c r="D11" s="52" t="s">
        <v>31</v>
      </c>
      <c r="E11" s="2647"/>
      <c r="F11" s="2652" t="s">
        <v>23</v>
      </c>
      <c r="G11" s="2654" t="s">
        <v>32</v>
      </c>
      <c r="H11" s="2654"/>
      <c r="I11" s="2655" t="s">
        <v>33</v>
      </c>
      <c r="J11" s="2655"/>
      <c r="K11" s="2656" t="s">
        <v>34</v>
      </c>
      <c r="L11" s="2657"/>
      <c r="M11" s="641"/>
      <c r="N11" s="51"/>
      <c r="AA11" s="35" t="s">
        <v>35</v>
      </c>
    </row>
    <row r="12" spans="1:27" ht="18.75" customHeight="1" thickBot="1">
      <c r="A12" s="48"/>
      <c r="B12" s="2645"/>
      <c r="C12" s="53"/>
      <c r="D12" s="54"/>
      <c r="E12" s="2648"/>
      <c r="F12" s="2653"/>
      <c r="G12" s="55" t="s">
        <v>24</v>
      </c>
      <c r="H12" s="55" t="s">
        <v>18</v>
      </c>
      <c r="I12" s="56" t="s">
        <v>24</v>
      </c>
      <c r="J12" s="56" t="s">
        <v>18</v>
      </c>
      <c r="K12" s="57" t="s">
        <v>24</v>
      </c>
      <c r="L12" s="58" t="s">
        <v>18</v>
      </c>
      <c r="M12" s="642"/>
      <c r="N12" s="59"/>
    </row>
    <row r="13" spans="1:27" ht="18.75" customHeight="1" thickBot="1">
      <c r="A13" s="48"/>
      <c r="B13" s="60" t="s">
        <v>36</v>
      </c>
      <c r="C13" s="61"/>
      <c r="D13" s="62"/>
      <c r="E13" s="63"/>
      <c r="F13" s="64"/>
      <c r="G13" s="65"/>
      <c r="H13" s="65"/>
      <c r="I13" s="66"/>
      <c r="J13" s="66"/>
      <c r="K13" s="67"/>
      <c r="L13" s="68"/>
      <c r="M13" s="643"/>
      <c r="N13" s="59"/>
    </row>
    <row r="14" spans="1:27" ht="30" customHeight="1" thickTop="1">
      <c r="A14" s="48"/>
      <c r="B14" s="69"/>
      <c r="C14" s="70" t="s">
        <v>99</v>
      </c>
      <c r="D14" s="71" t="s">
        <v>17</v>
      </c>
      <c r="E14" s="216" t="s">
        <v>26</v>
      </c>
      <c r="F14" s="210"/>
      <c r="G14" s="74"/>
      <c r="H14" s="74">
        <f>H68</f>
        <v>0</v>
      </c>
      <c r="I14" s="75"/>
      <c r="J14" s="75">
        <f>J68</f>
        <v>0</v>
      </c>
      <c r="K14" s="91"/>
      <c r="L14" s="77">
        <f>L68</f>
        <v>0</v>
      </c>
      <c r="M14" s="644"/>
      <c r="N14" s="59"/>
    </row>
    <row r="15" spans="1:27" ht="18.75" customHeight="1" thickBot="1">
      <c r="A15" s="48"/>
      <c r="B15" s="78"/>
      <c r="C15" s="79"/>
      <c r="D15" s="80"/>
      <c r="E15" s="81"/>
      <c r="F15" s="82"/>
      <c r="G15" s="83"/>
      <c r="H15" s="84"/>
      <c r="I15" s="85"/>
      <c r="J15" s="86"/>
      <c r="L15" s="88"/>
      <c r="M15" s="645"/>
      <c r="N15" s="59"/>
    </row>
    <row r="16" spans="1:27" ht="18.75" customHeight="1" thickTop="1">
      <c r="A16" s="48"/>
      <c r="B16" s="69" t="s">
        <v>783</v>
      </c>
      <c r="C16" s="70" t="s">
        <v>37</v>
      </c>
      <c r="D16" s="71"/>
      <c r="E16" s="72"/>
      <c r="F16" s="73"/>
      <c r="G16" s="89"/>
      <c r="H16" s="89"/>
      <c r="I16" s="90"/>
      <c r="J16" s="90"/>
      <c r="K16" s="91"/>
      <c r="L16" s="92"/>
      <c r="M16" s="646"/>
      <c r="N16" s="59"/>
    </row>
    <row r="17" spans="1:28" ht="18.75" customHeight="1">
      <c r="A17" s="48"/>
      <c r="B17" s="200" t="s">
        <v>783</v>
      </c>
      <c r="C17" s="196" t="s">
        <v>48</v>
      </c>
      <c r="D17" s="206"/>
      <c r="E17" s="208" t="s">
        <v>26</v>
      </c>
      <c r="F17" s="197"/>
      <c r="G17" s="211"/>
      <c r="H17" s="95">
        <f>H112</f>
        <v>0</v>
      </c>
      <c r="I17" s="212"/>
      <c r="J17" s="96">
        <f>J112</f>
        <v>0</v>
      </c>
      <c r="K17" s="213"/>
      <c r="L17" s="98">
        <f>L112</f>
        <v>0</v>
      </c>
      <c r="M17" s="647"/>
      <c r="N17" s="99"/>
    </row>
    <row r="18" spans="1:28" ht="18.75" customHeight="1">
      <c r="A18" s="48"/>
      <c r="B18" s="200" t="s">
        <v>783</v>
      </c>
      <c r="C18" s="196" t="s">
        <v>56</v>
      </c>
      <c r="D18" s="206"/>
      <c r="E18" s="208" t="s">
        <v>26</v>
      </c>
      <c r="F18" s="197"/>
      <c r="G18" s="211"/>
      <c r="H18" s="95">
        <f>H156</f>
        <v>0</v>
      </c>
      <c r="I18" s="212"/>
      <c r="J18" s="96">
        <f>J156</f>
        <v>0</v>
      </c>
      <c r="K18" s="213"/>
      <c r="L18" s="98">
        <f>L156</f>
        <v>0</v>
      </c>
      <c r="M18" s="647"/>
      <c r="N18" s="230"/>
      <c r="O18" s="231"/>
      <c r="P18" s="231"/>
      <c r="Q18" s="231"/>
      <c r="R18" s="231"/>
      <c r="S18" s="231"/>
      <c r="T18" s="231"/>
      <c r="U18" s="231"/>
      <c r="V18" s="231"/>
      <c r="W18" s="231"/>
      <c r="X18" s="231"/>
      <c r="Y18" s="231"/>
      <c r="Z18" s="231"/>
      <c r="AA18" s="231"/>
      <c r="AB18" s="231"/>
    </row>
    <row r="19" spans="1:28" ht="18.75" customHeight="1">
      <c r="A19" s="48"/>
      <c r="B19" s="200" t="s">
        <v>783</v>
      </c>
      <c r="C19" s="196" t="s">
        <v>50</v>
      </c>
      <c r="D19" s="206"/>
      <c r="E19" s="208" t="s">
        <v>26</v>
      </c>
      <c r="F19" s="197"/>
      <c r="G19" s="211"/>
      <c r="H19" s="95">
        <f>H190</f>
        <v>0</v>
      </c>
      <c r="I19" s="212"/>
      <c r="J19" s="96">
        <f>J190</f>
        <v>0</v>
      </c>
      <c r="K19" s="213"/>
      <c r="L19" s="98">
        <f>L190</f>
        <v>0</v>
      </c>
      <c r="M19" s="647"/>
      <c r="N19" s="230"/>
      <c r="O19" s="231"/>
      <c r="P19" s="231"/>
      <c r="Q19" s="231"/>
      <c r="R19" s="231"/>
      <c r="S19" s="231"/>
      <c r="T19" s="231"/>
      <c r="U19" s="231"/>
      <c r="V19" s="231"/>
      <c r="W19" s="231"/>
      <c r="X19" s="231"/>
      <c r="Y19" s="231"/>
      <c r="Z19" s="231"/>
      <c r="AA19" s="231"/>
      <c r="AB19" s="231"/>
    </row>
    <row r="20" spans="1:28" ht="18.75" customHeight="1">
      <c r="A20" s="48"/>
      <c r="B20" s="200" t="s">
        <v>783</v>
      </c>
      <c r="C20" s="196" t="s">
        <v>51</v>
      </c>
      <c r="D20" s="206"/>
      <c r="E20" s="208" t="s">
        <v>26</v>
      </c>
      <c r="F20" s="197"/>
      <c r="G20" s="211"/>
      <c r="H20" s="95">
        <f>H204</f>
        <v>0</v>
      </c>
      <c r="I20" s="212"/>
      <c r="J20" s="96">
        <f>J204</f>
        <v>0</v>
      </c>
      <c r="K20" s="213"/>
      <c r="L20" s="98">
        <f>L204</f>
        <v>0</v>
      </c>
      <c r="M20" s="647"/>
      <c r="N20" s="99"/>
    </row>
    <row r="21" spans="1:28" ht="18.75" customHeight="1">
      <c r="A21" s="48"/>
      <c r="B21" s="200" t="s">
        <v>783</v>
      </c>
      <c r="C21" s="196" t="s">
        <v>52</v>
      </c>
      <c r="D21" s="206"/>
      <c r="E21" s="208" t="s">
        <v>26</v>
      </c>
      <c r="F21" s="197"/>
      <c r="G21" s="211"/>
      <c r="H21" s="95">
        <f>H218</f>
        <v>0</v>
      </c>
      <c r="I21" s="212"/>
      <c r="J21" s="96">
        <f>J218</f>
        <v>0</v>
      </c>
      <c r="K21" s="213"/>
      <c r="L21" s="98">
        <f>L218</f>
        <v>0</v>
      </c>
      <c r="M21" s="647"/>
      <c r="N21" s="99"/>
    </row>
    <row r="22" spans="1:28" ht="18.75" customHeight="1">
      <c r="A22" s="48"/>
      <c r="B22" s="200" t="s">
        <v>783</v>
      </c>
      <c r="C22" s="196" t="s">
        <v>53</v>
      </c>
      <c r="D22" s="206"/>
      <c r="E22" s="208" t="s">
        <v>26</v>
      </c>
      <c r="F22" s="197"/>
      <c r="G22" s="211"/>
      <c r="H22" s="95">
        <f>H232</f>
        <v>0</v>
      </c>
      <c r="I22" s="212"/>
      <c r="J22" s="96">
        <f>J232</f>
        <v>0</v>
      </c>
      <c r="K22" s="213"/>
      <c r="L22" s="98">
        <f>L232</f>
        <v>0</v>
      </c>
      <c r="M22" s="647"/>
      <c r="N22" s="99"/>
    </row>
    <row r="23" spans="1:28" ht="18.75" customHeight="1">
      <c r="A23" s="48"/>
      <c r="B23" s="200" t="s">
        <v>783</v>
      </c>
      <c r="C23" s="196" t="s">
        <v>54</v>
      </c>
      <c r="D23" s="206"/>
      <c r="E23" s="208" t="s">
        <v>26</v>
      </c>
      <c r="F23" s="197"/>
      <c r="G23" s="211"/>
      <c r="H23" s="95">
        <f>H246</f>
        <v>0</v>
      </c>
      <c r="I23" s="212"/>
      <c r="J23" s="96">
        <f>J246</f>
        <v>0</v>
      </c>
      <c r="K23" s="213"/>
      <c r="L23" s="98">
        <f>L246</f>
        <v>0</v>
      </c>
      <c r="M23" s="647"/>
      <c r="N23" s="99"/>
    </row>
    <row r="24" spans="1:28" ht="18.75" customHeight="1">
      <c r="A24" s="48"/>
      <c r="B24" s="200" t="s">
        <v>783</v>
      </c>
      <c r="C24" s="196" t="s">
        <v>55</v>
      </c>
      <c r="D24" s="206"/>
      <c r="E24" s="208" t="s">
        <v>26</v>
      </c>
      <c r="F24" s="197"/>
      <c r="G24" s="211"/>
      <c r="H24" s="95">
        <f>H260</f>
        <v>0</v>
      </c>
      <c r="I24" s="212"/>
      <c r="J24" s="96">
        <f>J260</f>
        <v>0</v>
      </c>
      <c r="K24" s="213"/>
      <c r="L24" s="98">
        <f>L260</f>
        <v>0</v>
      </c>
      <c r="M24" s="647"/>
      <c r="N24" s="99"/>
    </row>
    <row r="25" spans="1:28" ht="18.75" customHeight="1">
      <c r="A25" s="48"/>
      <c r="B25" s="200" t="s">
        <v>783</v>
      </c>
      <c r="C25" s="196"/>
      <c r="D25" s="206"/>
      <c r="E25" s="208"/>
      <c r="F25" s="197"/>
      <c r="G25" s="211"/>
      <c r="H25" s="95" t="s">
        <v>104</v>
      </c>
      <c r="I25" s="212"/>
      <c r="J25" s="96" t="s">
        <v>104</v>
      </c>
      <c r="K25" s="213"/>
      <c r="L25" s="98" t="s">
        <v>110</v>
      </c>
      <c r="M25" s="647"/>
      <c r="N25" s="99"/>
    </row>
    <row r="26" spans="1:28" ht="18.75" customHeight="1">
      <c r="A26" s="48"/>
      <c r="B26" s="200" t="s">
        <v>783</v>
      </c>
      <c r="C26" s="196"/>
      <c r="D26" s="206"/>
      <c r="E26" s="208"/>
      <c r="F26" s="197"/>
      <c r="G26" s="211"/>
      <c r="H26" s="95" t="s">
        <v>104</v>
      </c>
      <c r="I26" s="212"/>
      <c r="J26" s="96" t="s">
        <v>104</v>
      </c>
      <c r="K26" s="213"/>
      <c r="L26" s="98" t="s">
        <v>110</v>
      </c>
      <c r="M26" s="647"/>
      <c r="N26" s="99"/>
    </row>
    <row r="27" spans="1:28" ht="18.75" customHeight="1">
      <c r="A27" s="48"/>
      <c r="B27" s="443" t="s">
        <v>783</v>
      </c>
      <c r="C27" s="100" t="s">
        <v>38</v>
      </c>
      <c r="D27" s="101" t="s">
        <v>39</v>
      </c>
      <c r="E27" s="93"/>
      <c r="F27" s="94"/>
      <c r="G27" s="102"/>
      <c r="H27" s="102">
        <f>SUM(H17:H26)</f>
        <v>0</v>
      </c>
      <c r="I27" s="103"/>
      <c r="J27" s="103">
        <f>SUM(J17:J26)</f>
        <v>0</v>
      </c>
      <c r="K27" s="104"/>
      <c r="L27" s="105">
        <f>SUM(L17:L26)</f>
        <v>0</v>
      </c>
      <c r="M27" s="648"/>
      <c r="N27" s="106"/>
    </row>
    <row r="28" spans="1:28" ht="18.75" customHeight="1" thickBot="1">
      <c r="A28" s="48"/>
      <c r="B28" s="78" t="s">
        <v>783</v>
      </c>
      <c r="C28" s="107"/>
      <c r="D28" s="108"/>
      <c r="E28" s="81"/>
      <c r="F28" s="82"/>
      <c r="G28" s="83"/>
      <c r="H28" s="83"/>
      <c r="I28" s="85"/>
      <c r="J28" s="85"/>
      <c r="K28" s="87"/>
      <c r="L28" s="109"/>
      <c r="M28" s="645"/>
      <c r="N28" s="106"/>
    </row>
    <row r="29" spans="1:28" ht="30" customHeight="1" thickTop="1">
      <c r="A29" s="48"/>
      <c r="B29" s="69" t="s">
        <v>783</v>
      </c>
      <c r="C29" s="110" t="s">
        <v>38</v>
      </c>
      <c r="D29" s="71" t="s">
        <v>17</v>
      </c>
      <c r="E29" s="111"/>
      <c r="F29" s="112"/>
      <c r="G29" s="74"/>
      <c r="H29" s="74">
        <f>SUM(H27:H28)</f>
        <v>0</v>
      </c>
      <c r="I29" s="75"/>
      <c r="J29" s="75">
        <f>SUM(J27:J28)</f>
        <v>0</v>
      </c>
      <c r="K29" s="76"/>
      <c r="L29" s="77">
        <f>SUM(L27:L28)</f>
        <v>0</v>
      </c>
      <c r="M29" s="646"/>
      <c r="N29" s="106"/>
    </row>
    <row r="30" spans="1:28" ht="18.75" customHeight="1" thickBot="1">
      <c r="A30" s="48"/>
      <c r="B30" s="78" t="s">
        <v>783</v>
      </c>
      <c r="C30" s="79"/>
      <c r="D30" s="80"/>
      <c r="E30" s="113"/>
      <c r="F30" s="114"/>
      <c r="G30" s="84"/>
      <c r="H30" s="84"/>
      <c r="I30" s="86"/>
      <c r="J30" s="86"/>
      <c r="K30" s="115"/>
      <c r="L30" s="88"/>
      <c r="M30" s="645"/>
      <c r="N30" s="106"/>
      <c r="S30" s="214"/>
    </row>
    <row r="31" spans="1:28" ht="18.75" customHeight="1" thickTop="1">
      <c r="A31" s="48"/>
      <c r="B31" s="69" t="s">
        <v>783</v>
      </c>
      <c r="C31" s="70" t="s">
        <v>40</v>
      </c>
      <c r="D31" s="71"/>
      <c r="E31" s="72"/>
      <c r="F31" s="112"/>
      <c r="G31" s="74"/>
      <c r="H31" s="74"/>
      <c r="I31" s="75"/>
      <c r="J31" s="75"/>
      <c r="K31" s="76"/>
      <c r="L31" s="77"/>
      <c r="M31" s="646"/>
      <c r="N31" s="106"/>
    </row>
    <row r="32" spans="1:28" ht="18.75" customHeight="1">
      <c r="A32" s="48"/>
      <c r="B32" s="200" t="s">
        <v>783</v>
      </c>
      <c r="C32" s="196" t="s">
        <v>48</v>
      </c>
      <c r="D32" s="206"/>
      <c r="E32" s="208" t="s">
        <v>26</v>
      </c>
      <c r="F32" s="199"/>
      <c r="G32" s="211"/>
      <c r="H32" s="95">
        <f>H113</f>
        <v>0</v>
      </c>
      <c r="I32" s="212"/>
      <c r="J32" s="96">
        <f>J113</f>
        <v>0</v>
      </c>
      <c r="K32" s="213"/>
      <c r="L32" s="98">
        <f>L113</f>
        <v>0</v>
      </c>
      <c r="M32" s="647"/>
      <c r="N32" s="106"/>
    </row>
    <row r="33" spans="1:18" ht="18.75" customHeight="1">
      <c r="A33" s="48"/>
      <c r="B33" s="200" t="s">
        <v>783</v>
      </c>
      <c r="C33" s="196" t="s">
        <v>56</v>
      </c>
      <c r="D33" s="206"/>
      <c r="E33" s="208" t="s">
        <v>26</v>
      </c>
      <c r="F33" s="199"/>
      <c r="G33" s="211"/>
      <c r="H33" s="95">
        <f>H157</f>
        <v>0</v>
      </c>
      <c r="I33" s="212"/>
      <c r="J33" s="96">
        <f>J157</f>
        <v>0</v>
      </c>
      <c r="K33" s="213"/>
      <c r="L33" s="98">
        <f>L157</f>
        <v>0</v>
      </c>
      <c r="M33" s="647"/>
      <c r="N33" s="106"/>
    </row>
    <row r="34" spans="1:18" ht="18.75" customHeight="1">
      <c r="A34" s="48"/>
      <c r="B34" s="200" t="s">
        <v>783</v>
      </c>
      <c r="C34" s="196" t="s">
        <v>50</v>
      </c>
      <c r="D34" s="206"/>
      <c r="E34" s="208" t="s">
        <v>26</v>
      </c>
      <c r="F34" s="199"/>
      <c r="G34" s="211"/>
      <c r="H34" s="95">
        <f>H191</f>
        <v>0</v>
      </c>
      <c r="I34" s="212"/>
      <c r="J34" s="96">
        <f>J191</f>
        <v>0</v>
      </c>
      <c r="K34" s="213"/>
      <c r="L34" s="98">
        <f>L191</f>
        <v>0</v>
      </c>
      <c r="M34" s="647"/>
      <c r="N34" s="106"/>
    </row>
    <row r="35" spans="1:18" ht="18.75" customHeight="1">
      <c r="A35" s="48"/>
      <c r="B35" s="200" t="s">
        <v>783</v>
      </c>
      <c r="C35" s="196" t="s">
        <v>51</v>
      </c>
      <c r="D35" s="206"/>
      <c r="E35" s="208" t="s">
        <v>26</v>
      </c>
      <c r="F35" s="199"/>
      <c r="G35" s="211"/>
      <c r="H35" s="95">
        <f>H205</f>
        <v>0</v>
      </c>
      <c r="I35" s="212"/>
      <c r="J35" s="96">
        <f>J205</f>
        <v>0</v>
      </c>
      <c r="K35" s="213"/>
      <c r="L35" s="98">
        <f>L205</f>
        <v>0</v>
      </c>
      <c r="M35" s="647"/>
      <c r="N35" s="106"/>
    </row>
    <row r="36" spans="1:18" ht="18.75" customHeight="1">
      <c r="A36" s="48"/>
      <c r="B36" s="200" t="s">
        <v>783</v>
      </c>
      <c r="C36" s="196" t="s">
        <v>52</v>
      </c>
      <c r="D36" s="206"/>
      <c r="E36" s="208" t="s">
        <v>26</v>
      </c>
      <c r="F36" s="199"/>
      <c r="G36" s="211"/>
      <c r="H36" s="95">
        <f>H219</f>
        <v>0</v>
      </c>
      <c r="I36" s="212"/>
      <c r="J36" s="96">
        <f>J219</f>
        <v>0</v>
      </c>
      <c r="K36" s="213"/>
      <c r="L36" s="98">
        <f>L219</f>
        <v>0</v>
      </c>
      <c r="M36" s="647"/>
      <c r="N36" s="106"/>
    </row>
    <row r="37" spans="1:18" ht="18.75" customHeight="1">
      <c r="A37" s="48"/>
      <c r="B37" s="200" t="s">
        <v>783</v>
      </c>
      <c r="C37" s="196" t="s">
        <v>53</v>
      </c>
      <c r="D37" s="206"/>
      <c r="E37" s="208" t="s">
        <v>26</v>
      </c>
      <c r="F37" s="199"/>
      <c r="G37" s="211"/>
      <c r="H37" s="95">
        <f>H233</f>
        <v>0</v>
      </c>
      <c r="I37" s="212"/>
      <c r="J37" s="96">
        <f>J233</f>
        <v>0</v>
      </c>
      <c r="K37" s="213"/>
      <c r="L37" s="98">
        <f>L233</f>
        <v>0</v>
      </c>
      <c r="M37" s="647"/>
      <c r="N37" s="106"/>
    </row>
    <row r="38" spans="1:18" ht="18.75" customHeight="1">
      <c r="A38" s="48"/>
      <c r="B38" s="200" t="s">
        <v>783</v>
      </c>
      <c r="C38" s="196" t="s">
        <v>54</v>
      </c>
      <c r="D38" s="206"/>
      <c r="E38" s="208" t="s">
        <v>26</v>
      </c>
      <c r="F38" s="199"/>
      <c r="G38" s="211"/>
      <c r="H38" s="95">
        <f>H247</f>
        <v>0</v>
      </c>
      <c r="I38" s="212"/>
      <c r="J38" s="96">
        <f>J247</f>
        <v>0</v>
      </c>
      <c r="K38" s="213"/>
      <c r="L38" s="98">
        <f>L247</f>
        <v>0</v>
      </c>
      <c r="M38" s="647"/>
      <c r="N38" s="106"/>
      <c r="R38" s="229"/>
    </row>
    <row r="39" spans="1:18" ht="18.75" customHeight="1">
      <c r="A39" s="48"/>
      <c r="B39" s="200" t="s">
        <v>783</v>
      </c>
      <c r="C39" s="196" t="s">
        <v>55</v>
      </c>
      <c r="D39" s="206"/>
      <c r="E39" s="208" t="s">
        <v>26</v>
      </c>
      <c r="F39" s="199"/>
      <c r="G39" s="211"/>
      <c r="H39" s="95">
        <f>H261</f>
        <v>0</v>
      </c>
      <c r="I39" s="212"/>
      <c r="J39" s="96">
        <f>J261</f>
        <v>0</v>
      </c>
      <c r="K39" s="213"/>
      <c r="L39" s="98">
        <f>L261</f>
        <v>0</v>
      </c>
      <c r="M39" s="647"/>
      <c r="N39" s="106"/>
      <c r="R39" s="229"/>
    </row>
    <row r="40" spans="1:18" ht="18.75" customHeight="1">
      <c r="A40" s="48"/>
      <c r="B40" s="200" t="s">
        <v>783</v>
      </c>
      <c r="C40" s="196"/>
      <c r="D40" s="206"/>
      <c r="E40" s="208"/>
      <c r="F40" s="199"/>
      <c r="G40" s="211"/>
      <c r="H40" s="95" t="s">
        <v>104</v>
      </c>
      <c r="I40" s="212"/>
      <c r="J40" s="96" t="s">
        <v>104</v>
      </c>
      <c r="K40" s="213"/>
      <c r="L40" s="98" t="s">
        <v>104</v>
      </c>
      <c r="M40" s="647"/>
      <c r="N40" s="106"/>
      <c r="R40" s="229"/>
    </row>
    <row r="41" spans="1:18" ht="18.75" customHeight="1">
      <c r="A41" s="48"/>
      <c r="B41" s="200" t="s">
        <v>783</v>
      </c>
      <c r="C41" s="196"/>
      <c r="D41" s="206"/>
      <c r="E41" s="208"/>
      <c r="F41" s="199"/>
      <c r="G41" s="211"/>
      <c r="H41" s="95" t="s">
        <v>104</v>
      </c>
      <c r="I41" s="212"/>
      <c r="J41" s="96" t="s">
        <v>104</v>
      </c>
      <c r="K41" s="213"/>
      <c r="L41" s="98" t="s">
        <v>104</v>
      </c>
      <c r="M41" s="647"/>
      <c r="N41" s="106"/>
      <c r="R41" s="229"/>
    </row>
    <row r="42" spans="1:18" ht="18.75" customHeight="1">
      <c r="A42" s="48"/>
      <c r="B42" s="443" t="s">
        <v>783</v>
      </c>
      <c r="C42" s="100" t="s">
        <v>41</v>
      </c>
      <c r="D42" s="101" t="s">
        <v>39</v>
      </c>
      <c r="E42" s="93"/>
      <c r="F42" s="94"/>
      <c r="G42" s="95"/>
      <c r="H42" s="102">
        <f>SUM(H32:H41)</f>
        <v>0</v>
      </c>
      <c r="I42" s="96"/>
      <c r="J42" s="103">
        <f>SUM(J32:J41)</f>
        <v>0</v>
      </c>
      <c r="K42" s="97"/>
      <c r="L42" s="105">
        <f>SUM(L32:L41)</f>
        <v>0</v>
      </c>
      <c r="M42" s="648"/>
      <c r="N42" s="106"/>
      <c r="R42" s="229"/>
    </row>
    <row r="43" spans="1:18" ht="18.75" customHeight="1" thickBot="1">
      <c r="A43" s="48"/>
      <c r="B43" s="78" t="s">
        <v>783</v>
      </c>
      <c r="C43" s="107"/>
      <c r="D43" s="108"/>
      <c r="E43" s="81"/>
      <c r="F43" s="82"/>
      <c r="G43" s="83"/>
      <c r="H43" s="83"/>
      <c r="I43" s="85"/>
      <c r="J43" s="85"/>
      <c r="K43" s="87"/>
      <c r="L43" s="109"/>
      <c r="M43" s="645"/>
      <c r="N43" s="106"/>
      <c r="R43" s="229"/>
    </row>
    <row r="44" spans="1:18" ht="30" customHeight="1" thickTop="1">
      <c r="A44" s="48"/>
      <c r="B44" s="69" t="s">
        <v>783</v>
      </c>
      <c r="C44" s="110" t="s">
        <v>42</v>
      </c>
      <c r="D44" s="71" t="s">
        <v>17</v>
      </c>
      <c r="E44" s="111"/>
      <c r="F44" s="112"/>
      <c r="G44" s="74"/>
      <c r="H44" s="74">
        <f>SUM(H42:H43)</f>
        <v>0</v>
      </c>
      <c r="I44" s="75"/>
      <c r="J44" s="75">
        <f>SUM(J42:J43)</f>
        <v>0</v>
      </c>
      <c r="K44" s="76"/>
      <c r="L44" s="77">
        <f>SUM(L42:L43)</f>
        <v>0</v>
      </c>
      <c r="M44" s="649"/>
      <c r="N44" s="117"/>
      <c r="R44" s="229"/>
    </row>
    <row r="45" spans="1:18" ht="18.75" customHeight="1" thickBot="1">
      <c r="A45" s="48"/>
      <c r="B45" s="443" t="s">
        <v>783</v>
      </c>
      <c r="C45" s="118"/>
      <c r="D45" s="119"/>
      <c r="E45" s="120"/>
      <c r="F45" s="116"/>
      <c r="G45" s="102"/>
      <c r="H45" s="102"/>
      <c r="I45" s="103"/>
      <c r="J45" s="103"/>
      <c r="K45" s="104"/>
      <c r="L45" s="105"/>
      <c r="M45" s="650"/>
      <c r="N45" s="117"/>
      <c r="R45" s="229"/>
    </row>
    <row r="46" spans="1:18" ht="30" customHeight="1" thickTop="1" thickBot="1">
      <c r="A46" s="48"/>
      <c r="B46" s="121" t="s">
        <v>783</v>
      </c>
      <c r="C46" s="122"/>
      <c r="D46" s="123" t="s">
        <v>43</v>
      </c>
      <c r="E46" s="124"/>
      <c r="F46" s="125"/>
      <c r="G46" s="126"/>
      <c r="H46" s="126">
        <f>SUM(H14,H29,H44)</f>
        <v>0</v>
      </c>
      <c r="I46" s="127"/>
      <c r="J46" s="127">
        <f>SUM(J14,J29,J44)</f>
        <v>0</v>
      </c>
      <c r="K46" s="128"/>
      <c r="L46" s="129">
        <f>SUM(L14,L29,L44)</f>
        <v>0</v>
      </c>
      <c r="M46" s="651"/>
      <c r="N46" s="59"/>
    </row>
    <row r="47" spans="1:18" ht="18.75" customHeight="1" thickBot="1">
      <c r="A47" s="59"/>
      <c r="B47" s="130" t="s">
        <v>783</v>
      </c>
      <c r="C47" s="39"/>
      <c r="D47" s="39"/>
      <c r="E47" s="131"/>
      <c r="F47" s="132"/>
      <c r="G47" s="132"/>
      <c r="H47" s="132"/>
      <c r="I47" s="132"/>
      <c r="J47" s="132"/>
      <c r="K47" s="133"/>
      <c r="L47" s="133"/>
      <c r="M47" s="652"/>
      <c r="N47" s="59"/>
    </row>
    <row r="48" spans="1:18" ht="18.75" customHeight="1">
      <c r="A48" s="48"/>
      <c r="B48" s="134" t="s">
        <v>783</v>
      </c>
      <c r="C48" s="135" t="s">
        <v>44</v>
      </c>
      <c r="D48" s="136"/>
      <c r="E48" s="137"/>
      <c r="F48" s="138"/>
      <c r="G48" s="139"/>
      <c r="H48" s="139"/>
      <c r="I48" s="139"/>
      <c r="J48" s="139"/>
      <c r="K48" s="139"/>
      <c r="L48" s="140"/>
      <c r="M48" s="653"/>
      <c r="N48" s="99"/>
    </row>
    <row r="49" spans="1:14" ht="18.75" customHeight="1">
      <c r="A49" s="48"/>
      <c r="B49" s="201" t="s">
        <v>783</v>
      </c>
      <c r="C49" s="202" t="s">
        <v>47</v>
      </c>
      <c r="D49" s="205"/>
      <c r="E49" s="209" t="s">
        <v>26</v>
      </c>
      <c r="F49" s="203"/>
      <c r="G49" s="215"/>
      <c r="H49" s="144">
        <f>J49+L49</f>
        <v>0</v>
      </c>
      <c r="I49" s="215"/>
      <c r="J49" s="144">
        <f t="shared" ref="J49:L56" si="0">SUM(J17,J32)</f>
        <v>0</v>
      </c>
      <c r="K49" s="215"/>
      <c r="L49" s="145">
        <f>SUM(L17,L32)</f>
        <v>0</v>
      </c>
      <c r="M49" s="654"/>
      <c r="N49" s="99"/>
    </row>
    <row r="50" spans="1:14" ht="18.75" customHeight="1">
      <c r="A50" s="48"/>
      <c r="B50" s="201" t="s">
        <v>783</v>
      </c>
      <c r="C50" s="202" t="s">
        <v>46</v>
      </c>
      <c r="D50" s="205"/>
      <c r="E50" s="209" t="s">
        <v>26</v>
      </c>
      <c r="F50" s="203"/>
      <c r="G50" s="215"/>
      <c r="H50" s="144">
        <f t="shared" ref="H50:H56" si="1">J50+L50</f>
        <v>0</v>
      </c>
      <c r="I50" s="215"/>
      <c r="J50" s="144">
        <f t="shared" si="0"/>
        <v>0</v>
      </c>
      <c r="K50" s="215"/>
      <c r="L50" s="145">
        <f t="shared" si="0"/>
        <v>0</v>
      </c>
      <c r="M50" s="654"/>
      <c r="N50" s="117"/>
    </row>
    <row r="51" spans="1:14" ht="18.75" customHeight="1">
      <c r="A51" s="48"/>
      <c r="B51" s="201" t="s">
        <v>783</v>
      </c>
      <c r="C51" s="202" t="s">
        <v>49</v>
      </c>
      <c r="D51" s="205"/>
      <c r="E51" s="209" t="s">
        <v>26</v>
      </c>
      <c r="F51" s="203"/>
      <c r="G51" s="215"/>
      <c r="H51" s="144">
        <f t="shared" si="1"/>
        <v>0</v>
      </c>
      <c r="I51" s="215"/>
      <c r="J51" s="144">
        <f t="shared" si="0"/>
        <v>0</v>
      </c>
      <c r="K51" s="215"/>
      <c r="L51" s="145">
        <f t="shared" si="0"/>
        <v>0</v>
      </c>
      <c r="M51" s="654"/>
      <c r="N51" s="146"/>
    </row>
    <row r="52" spans="1:14" ht="18.75" customHeight="1">
      <c r="A52" s="48"/>
      <c r="B52" s="201" t="s">
        <v>783</v>
      </c>
      <c r="C52" s="202" t="s">
        <v>51</v>
      </c>
      <c r="D52" s="205"/>
      <c r="E52" s="209" t="s">
        <v>26</v>
      </c>
      <c r="F52" s="203"/>
      <c r="G52" s="215"/>
      <c r="H52" s="144">
        <f t="shared" si="1"/>
        <v>0</v>
      </c>
      <c r="I52" s="215"/>
      <c r="J52" s="144">
        <f t="shared" si="0"/>
        <v>0</v>
      </c>
      <c r="K52" s="215"/>
      <c r="L52" s="145">
        <f t="shared" si="0"/>
        <v>0</v>
      </c>
      <c r="M52" s="654"/>
      <c r="N52" s="146"/>
    </row>
    <row r="53" spans="1:14" ht="18.75" customHeight="1">
      <c r="A53" s="48"/>
      <c r="B53" s="201" t="s">
        <v>783</v>
      </c>
      <c r="C53" s="202" t="s">
        <v>52</v>
      </c>
      <c r="D53" s="205"/>
      <c r="E53" s="209" t="s">
        <v>26</v>
      </c>
      <c r="F53" s="203"/>
      <c r="G53" s="215"/>
      <c r="H53" s="144">
        <f t="shared" si="1"/>
        <v>0</v>
      </c>
      <c r="I53" s="215"/>
      <c r="J53" s="144">
        <f t="shared" si="0"/>
        <v>0</v>
      </c>
      <c r="K53" s="215"/>
      <c r="L53" s="145">
        <f t="shared" si="0"/>
        <v>0</v>
      </c>
      <c r="M53" s="654"/>
      <c r="N53" s="146"/>
    </row>
    <row r="54" spans="1:14" ht="18.75" customHeight="1">
      <c r="A54" s="48"/>
      <c r="B54" s="201" t="s">
        <v>783</v>
      </c>
      <c r="C54" s="202" t="s">
        <v>53</v>
      </c>
      <c r="D54" s="205"/>
      <c r="E54" s="209" t="s">
        <v>26</v>
      </c>
      <c r="F54" s="203"/>
      <c r="G54" s="215"/>
      <c r="H54" s="144">
        <f t="shared" si="1"/>
        <v>0</v>
      </c>
      <c r="I54" s="215"/>
      <c r="J54" s="144">
        <f t="shared" si="0"/>
        <v>0</v>
      </c>
      <c r="K54" s="215"/>
      <c r="L54" s="145">
        <f t="shared" si="0"/>
        <v>0</v>
      </c>
      <c r="M54" s="654"/>
      <c r="N54" s="146"/>
    </row>
    <row r="55" spans="1:14" ht="18.75" customHeight="1">
      <c r="A55" s="48"/>
      <c r="B55" s="201" t="s">
        <v>783</v>
      </c>
      <c r="C55" s="202" t="s">
        <v>54</v>
      </c>
      <c r="D55" s="205"/>
      <c r="E55" s="209" t="s">
        <v>26</v>
      </c>
      <c r="F55" s="203"/>
      <c r="G55" s="215"/>
      <c r="H55" s="144">
        <f t="shared" si="1"/>
        <v>0</v>
      </c>
      <c r="I55" s="215"/>
      <c r="J55" s="144">
        <f t="shared" si="0"/>
        <v>0</v>
      </c>
      <c r="K55" s="215"/>
      <c r="L55" s="145">
        <f t="shared" si="0"/>
        <v>0</v>
      </c>
      <c r="M55" s="654"/>
      <c r="N55" s="146"/>
    </row>
    <row r="56" spans="1:14" ht="18.75" customHeight="1">
      <c r="A56" s="48"/>
      <c r="B56" s="201" t="s">
        <v>783</v>
      </c>
      <c r="C56" s="202" t="s">
        <v>55</v>
      </c>
      <c r="D56" s="205"/>
      <c r="E56" s="209" t="s">
        <v>26</v>
      </c>
      <c r="F56" s="203"/>
      <c r="G56" s="215"/>
      <c r="H56" s="144">
        <f t="shared" si="1"/>
        <v>0</v>
      </c>
      <c r="I56" s="215"/>
      <c r="J56" s="144">
        <f t="shared" si="0"/>
        <v>0</v>
      </c>
      <c r="K56" s="215"/>
      <c r="L56" s="145">
        <f t="shared" si="0"/>
        <v>0</v>
      </c>
      <c r="M56" s="654"/>
      <c r="N56" s="146"/>
    </row>
    <row r="57" spans="1:14" ht="18.75" customHeight="1">
      <c r="A57" s="48"/>
      <c r="B57" s="201" t="s">
        <v>783</v>
      </c>
      <c r="C57" s="202"/>
      <c r="D57" s="205"/>
      <c r="E57" s="209"/>
      <c r="F57" s="203"/>
      <c r="G57" s="215"/>
      <c r="H57" s="144"/>
      <c r="I57" s="215"/>
      <c r="J57" s="144"/>
      <c r="K57" s="215"/>
      <c r="L57" s="145"/>
      <c r="M57" s="654"/>
      <c r="N57" s="146"/>
    </row>
    <row r="58" spans="1:14" ht="18.75" customHeight="1">
      <c r="A58" s="48"/>
      <c r="B58" s="201" t="s">
        <v>783</v>
      </c>
      <c r="C58" s="202"/>
      <c r="D58" s="205"/>
      <c r="E58" s="209"/>
      <c r="F58" s="203"/>
      <c r="G58" s="215"/>
      <c r="H58" s="144"/>
      <c r="I58" s="215"/>
      <c r="J58" s="144"/>
      <c r="K58" s="215"/>
      <c r="L58" s="145"/>
      <c r="M58" s="654"/>
      <c r="N58" s="117"/>
    </row>
    <row r="59" spans="1:14" ht="18.75" customHeight="1">
      <c r="A59" s="48"/>
      <c r="B59" s="141" t="s">
        <v>783</v>
      </c>
      <c r="C59" s="147" t="s">
        <v>45</v>
      </c>
      <c r="D59" s="148" t="s">
        <v>39</v>
      </c>
      <c r="E59" s="142"/>
      <c r="F59" s="143"/>
      <c r="G59" s="144"/>
      <c r="H59" s="149">
        <f>SUM(H49:H58)</f>
        <v>0</v>
      </c>
      <c r="I59" s="149"/>
      <c r="J59" s="149">
        <f>SUM(J49:J58)</f>
        <v>0</v>
      </c>
      <c r="K59" s="149"/>
      <c r="L59" s="150">
        <f>SUM(L49:L58)</f>
        <v>0</v>
      </c>
      <c r="M59" s="655"/>
      <c r="N59" s="99"/>
    </row>
    <row r="60" spans="1:14" ht="18.75" customHeight="1" thickBot="1">
      <c r="A60" s="48"/>
      <c r="B60" s="151" t="s">
        <v>783</v>
      </c>
      <c r="C60" s="152"/>
      <c r="D60" s="153"/>
      <c r="E60" s="154"/>
      <c r="F60" s="155"/>
      <c r="G60" s="156"/>
      <c r="H60" s="156"/>
      <c r="I60" s="156"/>
      <c r="J60" s="156"/>
      <c r="K60" s="156"/>
      <c r="L60" s="157"/>
      <c r="M60" s="656"/>
      <c r="N60" s="99"/>
    </row>
    <row r="61" spans="1:14" ht="30" customHeight="1" thickTop="1" thickBot="1">
      <c r="A61" s="48"/>
      <c r="B61" s="158" t="s">
        <v>783</v>
      </c>
      <c r="C61" s="159" t="s">
        <v>103</v>
      </c>
      <c r="D61" s="160" t="s">
        <v>17</v>
      </c>
      <c r="E61" s="161"/>
      <c r="F61" s="162"/>
      <c r="G61" s="163"/>
      <c r="H61" s="163">
        <f>SUM(H59:H60)</f>
        <v>0</v>
      </c>
      <c r="I61" s="163"/>
      <c r="J61" s="163">
        <f>SUM(J59:J60)</f>
        <v>0</v>
      </c>
      <c r="K61" s="163"/>
      <c r="L61" s="164">
        <f>SUM(L59:L60)</f>
        <v>0</v>
      </c>
      <c r="M61" s="657"/>
      <c r="N61" s="59"/>
    </row>
    <row r="62" spans="1:14" ht="18.75" customHeight="1">
      <c r="A62" s="48"/>
      <c r="B62" s="389" t="s">
        <v>729</v>
      </c>
      <c r="C62" s="390"/>
      <c r="D62" s="391"/>
      <c r="E62" s="392"/>
      <c r="F62" s="393"/>
      <c r="G62" s="394"/>
      <c r="H62" s="394"/>
      <c r="I62" s="395"/>
      <c r="J62" s="395"/>
      <c r="K62" s="396"/>
      <c r="L62" s="397"/>
      <c r="M62" s="658"/>
      <c r="N62" s="59"/>
    </row>
    <row r="63" spans="1:14" ht="18.75" customHeight="1">
      <c r="A63" s="48"/>
      <c r="B63" s="399"/>
      <c r="C63" s="400" t="s">
        <v>730</v>
      </c>
      <c r="D63" s="101"/>
      <c r="E63" s="93"/>
      <c r="F63" s="94"/>
      <c r="G63" s="95"/>
      <c r="H63" s="95"/>
      <c r="I63" s="96"/>
      <c r="J63" s="96"/>
      <c r="K63" s="97"/>
      <c r="L63" s="98"/>
      <c r="M63" s="648"/>
      <c r="N63" s="59"/>
    </row>
    <row r="64" spans="1:14" ht="18.75" customHeight="1">
      <c r="A64" s="48"/>
      <c r="B64" s="401"/>
      <c r="C64" s="402"/>
      <c r="D64" s="403"/>
      <c r="E64" s="208"/>
      <c r="F64" s="197"/>
      <c r="G64" s="211"/>
      <c r="H64" s="95">
        <f>F64*G64</f>
        <v>0</v>
      </c>
      <c r="I64" s="212"/>
      <c r="J64" s="96">
        <f>F64*I64</f>
        <v>0</v>
      </c>
      <c r="K64" s="404">
        <f t="shared" ref="K64:L67" si="2">G64-I64</f>
        <v>0</v>
      </c>
      <c r="L64" s="98">
        <f t="shared" si="2"/>
        <v>0</v>
      </c>
      <c r="M64" s="647"/>
      <c r="N64" s="59"/>
    </row>
    <row r="65" spans="1:14" ht="18.75" customHeight="1">
      <c r="A65" s="48"/>
      <c r="B65" s="401"/>
      <c r="C65" s="402"/>
      <c r="D65" s="403"/>
      <c r="E65" s="208"/>
      <c r="F65" s="197"/>
      <c r="G65" s="211"/>
      <c r="H65" s="95">
        <f>F65*G65</f>
        <v>0</v>
      </c>
      <c r="I65" s="212"/>
      <c r="J65" s="96">
        <f>F65*I65</f>
        <v>0</v>
      </c>
      <c r="K65" s="404">
        <f t="shared" si="2"/>
        <v>0</v>
      </c>
      <c r="L65" s="98">
        <f t="shared" si="2"/>
        <v>0</v>
      </c>
      <c r="M65" s="647"/>
      <c r="N65" s="99"/>
    </row>
    <row r="66" spans="1:14" ht="18.75" customHeight="1">
      <c r="A66" s="48"/>
      <c r="B66" s="401"/>
      <c r="C66" s="402"/>
      <c r="D66" s="403"/>
      <c r="E66" s="208"/>
      <c r="F66" s="197"/>
      <c r="G66" s="211"/>
      <c r="H66" s="95">
        <f>F66*G66</f>
        <v>0</v>
      </c>
      <c r="I66" s="212"/>
      <c r="J66" s="96">
        <f>F66*I66</f>
        <v>0</v>
      </c>
      <c r="K66" s="404">
        <f t="shared" si="2"/>
        <v>0</v>
      </c>
      <c r="L66" s="98">
        <f t="shared" si="2"/>
        <v>0</v>
      </c>
      <c r="M66" s="647"/>
      <c r="N66" s="99"/>
    </row>
    <row r="67" spans="1:14" ht="18.75" customHeight="1">
      <c r="A67" s="48"/>
      <c r="B67" s="401"/>
      <c r="C67" s="402"/>
      <c r="D67" s="403"/>
      <c r="E67" s="208"/>
      <c r="F67" s="197"/>
      <c r="G67" s="211"/>
      <c r="H67" s="95">
        <f>F67*G67</f>
        <v>0</v>
      </c>
      <c r="I67" s="212"/>
      <c r="J67" s="96">
        <f>F67*I67</f>
        <v>0</v>
      </c>
      <c r="K67" s="404">
        <f t="shared" si="2"/>
        <v>0</v>
      </c>
      <c r="L67" s="98">
        <f t="shared" si="2"/>
        <v>0</v>
      </c>
      <c r="M67" s="647"/>
      <c r="N67" s="99"/>
    </row>
    <row r="68" spans="1:14" ht="18.75" customHeight="1" thickBot="1">
      <c r="A68" s="48"/>
      <c r="B68" s="411"/>
      <c r="C68" s="412" t="s">
        <v>731</v>
      </c>
      <c r="D68" s="467" t="s">
        <v>732</v>
      </c>
      <c r="E68" s="414"/>
      <c r="F68" s="415"/>
      <c r="G68" s="416"/>
      <c r="H68" s="416">
        <f>SUM(H62:H67)</f>
        <v>0</v>
      </c>
      <c r="I68" s="418"/>
      <c r="J68" s="418">
        <f>SUM(J62:J67)</f>
        <v>0</v>
      </c>
      <c r="K68" s="420">
        <f>SUM(K62:K67)</f>
        <v>0</v>
      </c>
      <c r="L68" s="468">
        <f>SUM(L62:L67)</f>
        <v>0</v>
      </c>
      <c r="M68" s="659"/>
      <c r="N68" s="99"/>
    </row>
    <row r="69" spans="1:14" ht="18.75" customHeight="1">
      <c r="A69" s="48"/>
      <c r="B69" s="389" t="s">
        <v>729</v>
      </c>
      <c r="C69" s="390"/>
      <c r="D69" s="391"/>
      <c r="E69" s="392"/>
      <c r="F69" s="393"/>
      <c r="G69" s="394"/>
      <c r="H69" s="394"/>
      <c r="I69" s="395"/>
      <c r="J69" s="395"/>
      <c r="K69" s="469"/>
      <c r="L69" s="397"/>
      <c r="M69" s="658"/>
      <c r="N69" s="99"/>
    </row>
    <row r="70" spans="1:14" ht="18.75" customHeight="1">
      <c r="A70" s="48"/>
      <c r="B70" s="399"/>
      <c r="C70" s="400" t="s">
        <v>733</v>
      </c>
      <c r="D70" s="406"/>
      <c r="E70" s="93"/>
      <c r="F70" s="94"/>
      <c r="G70" s="95"/>
      <c r="H70" s="95"/>
      <c r="I70" s="96"/>
      <c r="J70" s="96"/>
      <c r="K70" s="404"/>
      <c r="L70" s="98"/>
      <c r="M70" s="648"/>
      <c r="N70" s="99"/>
    </row>
    <row r="71" spans="1:14" ht="18.75" customHeight="1">
      <c r="A71" s="48"/>
      <c r="B71" s="401"/>
      <c r="C71" s="402" t="s">
        <v>734</v>
      </c>
      <c r="D71" s="407" t="s">
        <v>735</v>
      </c>
      <c r="E71" s="208"/>
      <c r="F71" s="197"/>
      <c r="G71" s="408"/>
      <c r="H71" s="95"/>
      <c r="I71" s="409"/>
      <c r="J71" s="96"/>
      <c r="K71" s="404"/>
      <c r="L71" s="98"/>
      <c r="M71" s="647"/>
      <c r="N71" s="99"/>
    </row>
    <row r="72" spans="1:14" ht="18.75" customHeight="1">
      <c r="A72" s="48"/>
      <c r="B72" s="401"/>
      <c r="C72" s="402"/>
      <c r="D72" s="410"/>
      <c r="E72" s="208"/>
      <c r="F72" s="197"/>
      <c r="G72" s="211"/>
      <c r="H72" s="95">
        <f>F72*G72</f>
        <v>0</v>
      </c>
      <c r="I72" s="212"/>
      <c r="J72" s="96">
        <f>F72*I72</f>
        <v>0</v>
      </c>
      <c r="K72" s="404">
        <f>G72-I72</f>
        <v>0</v>
      </c>
      <c r="L72" s="98">
        <f>H72-J72</f>
        <v>0</v>
      </c>
      <c r="M72" s="647"/>
      <c r="N72" s="99"/>
    </row>
    <row r="73" spans="1:14" ht="18.75" customHeight="1">
      <c r="A73" s="48"/>
      <c r="B73" s="401"/>
      <c r="C73" s="196"/>
      <c r="D73" s="410"/>
      <c r="E73" s="208"/>
      <c r="F73" s="197"/>
      <c r="G73" s="211"/>
      <c r="H73" s="95">
        <f>F73*G73</f>
        <v>0</v>
      </c>
      <c r="I73" s="212"/>
      <c r="J73" s="96">
        <f>F73*I73</f>
        <v>0</v>
      </c>
      <c r="K73" s="404">
        <f t="shared" ref="K73:L114" si="3">G73-I73</f>
        <v>0</v>
      </c>
      <c r="L73" s="98">
        <f>H73-J73</f>
        <v>0</v>
      </c>
      <c r="M73" s="647"/>
      <c r="N73" s="99"/>
    </row>
    <row r="74" spans="1:14" ht="18.75" customHeight="1">
      <c r="A74" s="48"/>
      <c r="B74" s="401"/>
      <c r="C74" s="196"/>
      <c r="D74" s="410"/>
      <c r="E74" s="208"/>
      <c r="F74" s="197"/>
      <c r="G74" s="211"/>
      <c r="H74" s="95">
        <f t="shared" ref="H74:H82" si="4">F74*G74</f>
        <v>0</v>
      </c>
      <c r="I74" s="212"/>
      <c r="J74" s="96">
        <f t="shared" ref="J74:J82" si="5">F74*I74</f>
        <v>0</v>
      </c>
      <c r="K74" s="404">
        <f t="shared" si="3"/>
        <v>0</v>
      </c>
      <c r="L74" s="98">
        <f t="shared" si="3"/>
        <v>0</v>
      </c>
      <c r="M74" s="647"/>
      <c r="N74" s="99"/>
    </row>
    <row r="75" spans="1:14" ht="18.75" customHeight="1">
      <c r="A75" s="48"/>
      <c r="B75" s="401"/>
      <c r="C75" s="196"/>
      <c r="D75" s="410"/>
      <c r="E75" s="208"/>
      <c r="F75" s="197"/>
      <c r="G75" s="211"/>
      <c r="H75" s="95">
        <f t="shared" si="4"/>
        <v>0</v>
      </c>
      <c r="I75" s="212"/>
      <c r="J75" s="96">
        <f t="shared" si="5"/>
        <v>0</v>
      </c>
      <c r="K75" s="404">
        <f t="shared" si="3"/>
        <v>0</v>
      </c>
      <c r="L75" s="98">
        <f t="shared" si="3"/>
        <v>0</v>
      </c>
      <c r="M75" s="647"/>
      <c r="N75" s="99"/>
    </row>
    <row r="76" spans="1:14" ht="18.75" customHeight="1">
      <c r="A76" s="48"/>
      <c r="B76" s="401"/>
      <c r="C76" s="196"/>
      <c r="D76" s="410"/>
      <c r="E76" s="208"/>
      <c r="F76" s="197"/>
      <c r="G76" s="211"/>
      <c r="H76" s="95">
        <f t="shared" si="4"/>
        <v>0</v>
      </c>
      <c r="I76" s="212"/>
      <c r="J76" s="96">
        <f t="shared" si="5"/>
        <v>0</v>
      </c>
      <c r="K76" s="404">
        <f t="shared" si="3"/>
        <v>0</v>
      </c>
      <c r="L76" s="98">
        <f t="shared" si="3"/>
        <v>0</v>
      </c>
      <c r="M76" s="647"/>
      <c r="N76" s="99"/>
    </row>
    <row r="77" spans="1:14" ht="18.75" customHeight="1">
      <c r="A77" s="48"/>
      <c r="B77" s="401"/>
      <c r="C77" s="196"/>
      <c r="D77" s="410"/>
      <c r="E77" s="208"/>
      <c r="F77" s="197"/>
      <c r="G77" s="211"/>
      <c r="H77" s="95">
        <f t="shared" si="4"/>
        <v>0</v>
      </c>
      <c r="I77" s="212"/>
      <c r="J77" s="96">
        <f t="shared" si="5"/>
        <v>0</v>
      </c>
      <c r="K77" s="404">
        <f t="shared" si="3"/>
        <v>0</v>
      </c>
      <c r="L77" s="98">
        <f t="shared" si="3"/>
        <v>0</v>
      </c>
      <c r="M77" s="647"/>
      <c r="N77" s="99"/>
    </row>
    <row r="78" spans="1:14" ht="18.75" customHeight="1">
      <c r="A78" s="48"/>
      <c r="B78" s="401"/>
      <c r="C78" s="196"/>
      <c r="D78" s="410"/>
      <c r="E78" s="208"/>
      <c r="F78" s="197"/>
      <c r="G78" s="211"/>
      <c r="H78" s="95">
        <f>F78*G78</f>
        <v>0</v>
      </c>
      <c r="I78" s="212"/>
      <c r="J78" s="96">
        <f t="shared" si="5"/>
        <v>0</v>
      </c>
      <c r="K78" s="404">
        <f t="shared" si="3"/>
        <v>0</v>
      </c>
      <c r="L78" s="98">
        <f t="shared" si="3"/>
        <v>0</v>
      </c>
      <c r="M78" s="647"/>
      <c r="N78" s="99"/>
    </row>
    <row r="79" spans="1:14" ht="18.75" customHeight="1">
      <c r="A79" s="48"/>
      <c r="B79" s="401"/>
      <c r="C79" s="196"/>
      <c r="D79" s="410"/>
      <c r="E79" s="208"/>
      <c r="F79" s="197"/>
      <c r="G79" s="211"/>
      <c r="H79" s="95">
        <f t="shared" si="4"/>
        <v>0</v>
      </c>
      <c r="I79" s="212"/>
      <c r="J79" s="96">
        <f t="shared" si="5"/>
        <v>0</v>
      </c>
      <c r="K79" s="404">
        <f t="shared" si="3"/>
        <v>0</v>
      </c>
      <c r="L79" s="98">
        <f t="shared" si="3"/>
        <v>0</v>
      </c>
      <c r="M79" s="647"/>
      <c r="N79" s="99"/>
    </row>
    <row r="80" spans="1:14" ht="18.75" customHeight="1">
      <c r="A80" s="48"/>
      <c r="B80" s="401"/>
      <c r="C80" s="196"/>
      <c r="D80" s="410"/>
      <c r="E80" s="208"/>
      <c r="F80" s="197"/>
      <c r="G80" s="211"/>
      <c r="H80" s="95">
        <f t="shared" si="4"/>
        <v>0</v>
      </c>
      <c r="I80" s="212"/>
      <c r="J80" s="96">
        <f t="shared" si="5"/>
        <v>0</v>
      </c>
      <c r="K80" s="404">
        <f t="shared" si="3"/>
        <v>0</v>
      </c>
      <c r="L80" s="98">
        <f t="shared" si="3"/>
        <v>0</v>
      </c>
      <c r="M80" s="647"/>
      <c r="N80" s="99"/>
    </row>
    <row r="81" spans="1:14" ht="18.75" customHeight="1">
      <c r="A81" s="48"/>
      <c r="B81" s="401"/>
      <c r="C81" s="196"/>
      <c r="D81" s="410"/>
      <c r="E81" s="208"/>
      <c r="F81" s="197"/>
      <c r="G81" s="211"/>
      <c r="H81" s="95">
        <f t="shared" si="4"/>
        <v>0</v>
      </c>
      <c r="I81" s="212"/>
      <c r="J81" s="96">
        <f t="shared" si="5"/>
        <v>0</v>
      </c>
      <c r="K81" s="404">
        <f t="shared" si="3"/>
        <v>0</v>
      </c>
      <c r="L81" s="98">
        <f t="shared" si="3"/>
        <v>0</v>
      </c>
      <c r="M81" s="647"/>
      <c r="N81" s="99"/>
    </row>
    <row r="82" spans="1:14" ht="18.75" customHeight="1">
      <c r="A82" s="48"/>
      <c r="B82" s="401"/>
      <c r="C82" s="196"/>
      <c r="D82" s="410"/>
      <c r="E82" s="208"/>
      <c r="F82" s="197"/>
      <c r="G82" s="211"/>
      <c r="H82" s="95">
        <f t="shared" si="4"/>
        <v>0</v>
      </c>
      <c r="I82" s="212"/>
      <c r="J82" s="96">
        <f t="shared" si="5"/>
        <v>0</v>
      </c>
      <c r="K82" s="404">
        <f t="shared" si="3"/>
        <v>0</v>
      </c>
      <c r="L82" s="98">
        <f t="shared" si="3"/>
        <v>0</v>
      </c>
      <c r="M82" s="647"/>
      <c r="N82" s="99"/>
    </row>
    <row r="83" spans="1:14" ht="18.75" customHeight="1">
      <c r="A83" s="48"/>
      <c r="B83" s="401"/>
      <c r="C83" s="196"/>
      <c r="D83" s="410"/>
      <c r="E83" s="208"/>
      <c r="F83" s="197"/>
      <c r="G83" s="211"/>
      <c r="H83" s="95">
        <f>F83*G83</f>
        <v>0</v>
      </c>
      <c r="I83" s="212"/>
      <c r="J83" s="96">
        <f>F83*I83</f>
        <v>0</v>
      </c>
      <c r="K83" s="404">
        <f t="shared" si="3"/>
        <v>0</v>
      </c>
      <c r="L83" s="98">
        <f>H83-J83</f>
        <v>0</v>
      </c>
      <c r="M83" s="647"/>
      <c r="N83" s="99"/>
    </row>
    <row r="84" spans="1:14" ht="18.75" customHeight="1">
      <c r="A84" s="48"/>
      <c r="B84" s="401"/>
      <c r="C84" s="196"/>
      <c r="D84" s="410"/>
      <c r="E84" s="208"/>
      <c r="F84" s="197"/>
      <c r="G84" s="211"/>
      <c r="H84" s="95">
        <f t="shared" ref="H84:H92" si="6">F84*G84</f>
        <v>0</v>
      </c>
      <c r="I84" s="212"/>
      <c r="J84" s="96">
        <f t="shared" ref="J84:J92" si="7">F84*I84</f>
        <v>0</v>
      </c>
      <c r="K84" s="404">
        <f t="shared" si="3"/>
        <v>0</v>
      </c>
      <c r="L84" s="98">
        <f t="shared" si="3"/>
        <v>0</v>
      </c>
      <c r="M84" s="647"/>
      <c r="N84" s="99"/>
    </row>
    <row r="85" spans="1:14" ht="18.75" customHeight="1">
      <c r="A85" s="48"/>
      <c r="B85" s="401"/>
      <c r="C85" s="196"/>
      <c r="D85" s="410"/>
      <c r="E85" s="208"/>
      <c r="F85" s="197"/>
      <c r="G85" s="211"/>
      <c r="H85" s="95">
        <f t="shared" si="6"/>
        <v>0</v>
      </c>
      <c r="I85" s="212"/>
      <c r="J85" s="96">
        <f t="shared" si="7"/>
        <v>0</v>
      </c>
      <c r="K85" s="404">
        <f t="shared" si="3"/>
        <v>0</v>
      </c>
      <c r="L85" s="98">
        <f t="shared" si="3"/>
        <v>0</v>
      </c>
      <c r="M85" s="647"/>
      <c r="N85" s="99"/>
    </row>
    <row r="86" spans="1:14" ht="18.75" customHeight="1">
      <c r="A86" s="48"/>
      <c r="B86" s="401"/>
      <c r="C86" s="196"/>
      <c r="D86" s="410"/>
      <c r="E86" s="208"/>
      <c r="F86" s="197"/>
      <c r="G86" s="211"/>
      <c r="H86" s="95">
        <f t="shared" si="6"/>
        <v>0</v>
      </c>
      <c r="I86" s="212"/>
      <c r="J86" s="96">
        <f t="shared" si="7"/>
        <v>0</v>
      </c>
      <c r="K86" s="404">
        <f t="shared" si="3"/>
        <v>0</v>
      </c>
      <c r="L86" s="98">
        <f t="shared" si="3"/>
        <v>0</v>
      </c>
      <c r="M86" s="647"/>
      <c r="N86" s="99"/>
    </row>
    <row r="87" spans="1:14" ht="18.75" customHeight="1">
      <c r="A87" s="48"/>
      <c r="B87" s="401"/>
      <c r="C87" s="196"/>
      <c r="D87" s="410"/>
      <c r="E87" s="208"/>
      <c r="F87" s="197"/>
      <c r="G87" s="211"/>
      <c r="H87" s="95">
        <f t="shared" si="6"/>
        <v>0</v>
      </c>
      <c r="I87" s="212"/>
      <c r="J87" s="96">
        <f t="shared" si="7"/>
        <v>0</v>
      </c>
      <c r="K87" s="404">
        <f t="shared" si="3"/>
        <v>0</v>
      </c>
      <c r="L87" s="98">
        <f t="shared" si="3"/>
        <v>0</v>
      </c>
      <c r="M87" s="647"/>
      <c r="N87" s="99"/>
    </row>
    <row r="88" spans="1:14" ht="18.75" customHeight="1">
      <c r="A88" s="48"/>
      <c r="B88" s="401"/>
      <c r="C88" s="196"/>
      <c r="D88" s="410"/>
      <c r="E88" s="208"/>
      <c r="F88" s="197"/>
      <c r="G88" s="211"/>
      <c r="H88" s="95">
        <f t="shared" si="6"/>
        <v>0</v>
      </c>
      <c r="I88" s="212"/>
      <c r="J88" s="96">
        <f t="shared" si="7"/>
        <v>0</v>
      </c>
      <c r="K88" s="404">
        <f t="shared" si="3"/>
        <v>0</v>
      </c>
      <c r="L88" s="98">
        <f t="shared" si="3"/>
        <v>0</v>
      </c>
      <c r="M88" s="647"/>
      <c r="N88" s="99"/>
    </row>
    <row r="89" spans="1:14" ht="18.75" customHeight="1">
      <c r="A89" s="48"/>
      <c r="B89" s="401"/>
      <c r="C89" s="196"/>
      <c r="D89" s="410"/>
      <c r="E89" s="208"/>
      <c r="F89" s="197"/>
      <c r="G89" s="211"/>
      <c r="H89" s="95">
        <f t="shared" si="6"/>
        <v>0</v>
      </c>
      <c r="I89" s="212"/>
      <c r="J89" s="96">
        <f t="shared" si="7"/>
        <v>0</v>
      </c>
      <c r="K89" s="404">
        <f t="shared" si="3"/>
        <v>0</v>
      </c>
      <c r="L89" s="98">
        <f t="shared" si="3"/>
        <v>0</v>
      </c>
      <c r="M89" s="647"/>
      <c r="N89" s="99"/>
    </row>
    <row r="90" spans="1:14" ht="18.75" customHeight="1">
      <c r="A90" s="48"/>
      <c r="B90" s="401"/>
      <c r="C90" s="196"/>
      <c r="D90" s="410"/>
      <c r="E90" s="208"/>
      <c r="F90" s="197"/>
      <c r="G90" s="211"/>
      <c r="H90" s="95">
        <f t="shared" si="6"/>
        <v>0</v>
      </c>
      <c r="I90" s="212"/>
      <c r="J90" s="96">
        <f t="shared" si="7"/>
        <v>0</v>
      </c>
      <c r="K90" s="404">
        <f t="shared" si="3"/>
        <v>0</v>
      </c>
      <c r="L90" s="98">
        <f t="shared" si="3"/>
        <v>0</v>
      </c>
      <c r="M90" s="647"/>
      <c r="N90" s="99"/>
    </row>
    <row r="91" spans="1:14" ht="18.75" customHeight="1">
      <c r="A91" s="48"/>
      <c r="B91" s="401"/>
      <c r="C91" s="196"/>
      <c r="D91" s="410"/>
      <c r="E91" s="208"/>
      <c r="F91" s="197"/>
      <c r="G91" s="211"/>
      <c r="H91" s="95">
        <f t="shared" si="6"/>
        <v>0</v>
      </c>
      <c r="I91" s="212"/>
      <c r="J91" s="96">
        <f t="shared" si="7"/>
        <v>0</v>
      </c>
      <c r="K91" s="404">
        <f t="shared" si="3"/>
        <v>0</v>
      </c>
      <c r="L91" s="98">
        <f t="shared" si="3"/>
        <v>0</v>
      </c>
      <c r="M91" s="647"/>
      <c r="N91" s="99"/>
    </row>
    <row r="92" spans="1:14" ht="18.75" customHeight="1">
      <c r="A92" s="48"/>
      <c r="B92" s="401"/>
      <c r="C92" s="196"/>
      <c r="D92" s="410"/>
      <c r="E92" s="208"/>
      <c r="F92" s="197"/>
      <c r="G92" s="211"/>
      <c r="H92" s="95">
        <f t="shared" si="6"/>
        <v>0</v>
      </c>
      <c r="I92" s="212"/>
      <c r="J92" s="96">
        <f t="shared" si="7"/>
        <v>0</v>
      </c>
      <c r="K92" s="404">
        <f t="shared" si="3"/>
        <v>0</v>
      </c>
      <c r="L92" s="98">
        <f t="shared" si="3"/>
        <v>0</v>
      </c>
      <c r="M92" s="647"/>
      <c r="N92" s="99"/>
    </row>
    <row r="93" spans="1:14" ht="18.75" customHeight="1">
      <c r="A93" s="48"/>
      <c r="B93" s="401"/>
      <c r="C93" s="196"/>
      <c r="D93" s="410"/>
      <c r="E93" s="208"/>
      <c r="F93" s="197"/>
      <c r="G93" s="211"/>
      <c r="H93" s="95">
        <f>F93*G93</f>
        <v>0</v>
      </c>
      <c r="I93" s="212"/>
      <c r="J93" s="96">
        <f>F93*I93</f>
        <v>0</v>
      </c>
      <c r="K93" s="404">
        <f t="shared" si="3"/>
        <v>0</v>
      </c>
      <c r="L93" s="98">
        <f>H93-J93</f>
        <v>0</v>
      </c>
      <c r="M93" s="647"/>
      <c r="N93" s="99"/>
    </row>
    <row r="94" spans="1:14" ht="18.75" customHeight="1">
      <c r="A94" s="48"/>
      <c r="B94" s="401"/>
      <c r="C94" s="196"/>
      <c r="D94" s="410"/>
      <c r="E94" s="208"/>
      <c r="F94" s="197"/>
      <c r="G94" s="211"/>
      <c r="H94" s="95">
        <f t="shared" ref="H94:H102" si="8">F94*G94</f>
        <v>0</v>
      </c>
      <c r="I94" s="212"/>
      <c r="J94" s="96">
        <f t="shared" ref="J94:J102" si="9">F94*I94</f>
        <v>0</v>
      </c>
      <c r="K94" s="404">
        <f t="shared" si="3"/>
        <v>0</v>
      </c>
      <c r="L94" s="98">
        <f t="shared" si="3"/>
        <v>0</v>
      </c>
      <c r="M94" s="647"/>
      <c r="N94" s="99"/>
    </row>
    <row r="95" spans="1:14" ht="18.75" customHeight="1">
      <c r="A95" s="48"/>
      <c r="B95" s="401"/>
      <c r="C95" s="196"/>
      <c r="D95" s="410"/>
      <c r="E95" s="208"/>
      <c r="F95" s="197"/>
      <c r="G95" s="211"/>
      <c r="H95" s="95">
        <f t="shared" si="8"/>
        <v>0</v>
      </c>
      <c r="I95" s="212"/>
      <c r="J95" s="96">
        <f t="shared" si="9"/>
        <v>0</v>
      </c>
      <c r="K95" s="404">
        <f t="shared" si="3"/>
        <v>0</v>
      </c>
      <c r="L95" s="98">
        <f t="shared" si="3"/>
        <v>0</v>
      </c>
      <c r="M95" s="647"/>
      <c r="N95" s="99"/>
    </row>
    <row r="96" spans="1:14" ht="18.75" customHeight="1">
      <c r="A96" s="48"/>
      <c r="B96" s="401"/>
      <c r="C96" s="196"/>
      <c r="D96" s="410"/>
      <c r="E96" s="208"/>
      <c r="F96" s="197"/>
      <c r="G96" s="211"/>
      <c r="H96" s="95">
        <f t="shared" si="8"/>
        <v>0</v>
      </c>
      <c r="I96" s="212"/>
      <c r="J96" s="96">
        <f t="shared" si="9"/>
        <v>0</v>
      </c>
      <c r="K96" s="404">
        <f t="shared" si="3"/>
        <v>0</v>
      </c>
      <c r="L96" s="98">
        <f t="shared" si="3"/>
        <v>0</v>
      </c>
      <c r="M96" s="647"/>
      <c r="N96" s="99"/>
    </row>
    <row r="97" spans="1:14" ht="18.75" customHeight="1">
      <c r="A97" s="48"/>
      <c r="B97" s="401"/>
      <c r="C97" s="196"/>
      <c r="D97" s="410"/>
      <c r="E97" s="208"/>
      <c r="F97" s="197"/>
      <c r="G97" s="211"/>
      <c r="H97" s="95">
        <f t="shared" si="8"/>
        <v>0</v>
      </c>
      <c r="I97" s="212"/>
      <c r="J97" s="96">
        <f t="shared" si="9"/>
        <v>0</v>
      </c>
      <c r="K97" s="404">
        <f t="shared" si="3"/>
        <v>0</v>
      </c>
      <c r="L97" s="98">
        <f t="shared" si="3"/>
        <v>0</v>
      </c>
      <c r="M97" s="647"/>
      <c r="N97" s="99"/>
    </row>
    <row r="98" spans="1:14" ht="18.75" customHeight="1">
      <c r="A98" s="48"/>
      <c r="B98" s="401"/>
      <c r="C98" s="196"/>
      <c r="D98" s="410"/>
      <c r="E98" s="208"/>
      <c r="F98" s="197"/>
      <c r="G98" s="211"/>
      <c r="H98" s="95">
        <f t="shared" si="8"/>
        <v>0</v>
      </c>
      <c r="I98" s="212"/>
      <c r="J98" s="96">
        <f t="shared" si="9"/>
        <v>0</v>
      </c>
      <c r="K98" s="404">
        <f t="shared" si="3"/>
        <v>0</v>
      </c>
      <c r="L98" s="98">
        <f t="shared" si="3"/>
        <v>0</v>
      </c>
      <c r="M98" s="647"/>
      <c r="N98" s="99"/>
    </row>
    <row r="99" spans="1:14" ht="18.75" customHeight="1">
      <c r="A99" s="48"/>
      <c r="B99" s="401"/>
      <c r="C99" s="196"/>
      <c r="D99" s="410"/>
      <c r="E99" s="208"/>
      <c r="F99" s="197"/>
      <c r="G99" s="211"/>
      <c r="H99" s="95">
        <f t="shared" si="8"/>
        <v>0</v>
      </c>
      <c r="I99" s="212"/>
      <c r="J99" s="96">
        <f t="shared" si="9"/>
        <v>0</v>
      </c>
      <c r="K99" s="404">
        <f t="shared" si="3"/>
        <v>0</v>
      </c>
      <c r="L99" s="98">
        <f t="shared" si="3"/>
        <v>0</v>
      </c>
      <c r="M99" s="647"/>
      <c r="N99" s="99"/>
    </row>
    <row r="100" spans="1:14" ht="18.75" customHeight="1">
      <c r="A100" s="48"/>
      <c r="B100" s="401"/>
      <c r="C100" s="196"/>
      <c r="D100" s="410"/>
      <c r="E100" s="208"/>
      <c r="F100" s="197"/>
      <c r="G100" s="211"/>
      <c r="H100" s="95">
        <f t="shared" si="8"/>
        <v>0</v>
      </c>
      <c r="I100" s="212"/>
      <c r="J100" s="96">
        <f t="shared" si="9"/>
        <v>0</v>
      </c>
      <c r="K100" s="404">
        <f t="shared" si="3"/>
        <v>0</v>
      </c>
      <c r="L100" s="98">
        <f t="shared" si="3"/>
        <v>0</v>
      </c>
      <c r="M100" s="647"/>
      <c r="N100" s="99"/>
    </row>
    <row r="101" spans="1:14" ht="18.75" customHeight="1">
      <c r="A101" s="48"/>
      <c r="B101" s="401"/>
      <c r="C101" s="196"/>
      <c r="D101" s="410"/>
      <c r="E101" s="208"/>
      <c r="F101" s="197"/>
      <c r="G101" s="211"/>
      <c r="H101" s="95">
        <f t="shared" si="8"/>
        <v>0</v>
      </c>
      <c r="I101" s="212"/>
      <c r="J101" s="96">
        <f t="shared" si="9"/>
        <v>0</v>
      </c>
      <c r="K101" s="404">
        <f t="shared" si="3"/>
        <v>0</v>
      </c>
      <c r="L101" s="98">
        <f t="shared" si="3"/>
        <v>0</v>
      </c>
      <c r="M101" s="647"/>
      <c r="N101" s="99"/>
    </row>
    <row r="102" spans="1:14" ht="18.75" customHeight="1">
      <c r="A102" s="48"/>
      <c r="B102" s="401"/>
      <c r="C102" s="196"/>
      <c r="D102" s="410"/>
      <c r="E102" s="208"/>
      <c r="F102" s="197"/>
      <c r="G102" s="211"/>
      <c r="H102" s="95">
        <f t="shared" si="8"/>
        <v>0</v>
      </c>
      <c r="I102" s="212"/>
      <c r="J102" s="96">
        <f t="shared" si="9"/>
        <v>0</v>
      </c>
      <c r="K102" s="404">
        <f t="shared" si="3"/>
        <v>0</v>
      </c>
      <c r="L102" s="98">
        <f t="shared" si="3"/>
        <v>0</v>
      </c>
      <c r="M102" s="647"/>
      <c r="N102" s="99"/>
    </row>
    <row r="103" spans="1:14" ht="18.75" customHeight="1">
      <c r="A103" s="48"/>
      <c r="B103" s="401"/>
      <c r="C103" s="196"/>
      <c r="D103" s="410"/>
      <c r="E103" s="208"/>
      <c r="F103" s="197"/>
      <c r="G103" s="211"/>
      <c r="H103" s="95">
        <f>F103*G103</f>
        <v>0</v>
      </c>
      <c r="I103" s="212"/>
      <c r="J103" s="96">
        <f>F103*I103</f>
        <v>0</v>
      </c>
      <c r="K103" s="404">
        <f t="shared" si="3"/>
        <v>0</v>
      </c>
      <c r="L103" s="98">
        <f>H103-J103</f>
        <v>0</v>
      </c>
      <c r="M103" s="647"/>
      <c r="N103" s="99"/>
    </row>
    <row r="104" spans="1:14" ht="18.75" customHeight="1">
      <c r="A104" s="48"/>
      <c r="B104" s="401"/>
      <c r="C104" s="196"/>
      <c r="D104" s="410"/>
      <c r="E104" s="208"/>
      <c r="F104" s="197"/>
      <c r="G104" s="211"/>
      <c r="H104" s="95">
        <f t="shared" ref="H104:H111" si="10">F104*G104</f>
        <v>0</v>
      </c>
      <c r="I104" s="212"/>
      <c r="J104" s="96">
        <f t="shared" ref="J104:J111" si="11">F104*I104</f>
        <v>0</v>
      </c>
      <c r="K104" s="404">
        <f t="shared" si="3"/>
        <v>0</v>
      </c>
      <c r="L104" s="98">
        <f t="shared" si="3"/>
        <v>0</v>
      </c>
      <c r="M104" s="647"/>
      <c r="N104" s="99"/>
    </row>
    <row r="105" spans="1:14" ht="18.75" customHeight="1">
      <c r="A105" s="48"/>
      <c r="B105" s="401"/>
      <c r="C105" s="196"/>
      <c r="D105" s="410"/>
      <c r="E105" s="208"/>
      <c r="F105" s="197"/>
      <c r="G105" s="211"/>
      <c r="H105" s="95">
        <f t="shared" si="10"/>
        <v>0</v>
      </c>
      <c r="I105" s="212"/>
      <c r="J105" s="96">
        <f t="shared" si="11"/>
        <v>0</v>
      </c>
      <c r="K105" s="404">
        <f t="shared" si="3"/>
        <v>0</v>
      </c>
      <c r="L105" s="98">
        <f t="shared" si="3"/>
        <v>0</v>
      </c>
      <c r="M105" s="647"/>
      <c r="N105" s="99"/>
    </row>
    <row r="106" spans="1:14" ht="18.75" customHeight="1">
      <c r="A106" s="48"/>
      <c r="B106" s="401"/>
      <c r="C106" s="196"/>
      <c r="D106" s="410"/>
      <c r="E106" s="208"/>
      <c r="F106" s="197"/>
      <c r="G106" s="211"/>
      <c r="H106" s="95">
        <f t="shared" si="10"/>
        <v>0</v>
      </c>
      <c r="I106" s="212"/>
      <c r="J106" s="96">
        <f t="shared" si="11"/>
        <v>0</v>
      </c>
      <c r="K106" s="404">
        <f t="shared" si="3"/>
        <v>0</v>
      </c>
      <c r="L106" s="98">
        <f t="shared" si="3"/>
        <v>0</v>
      </c>
      <c r="M106" s="647"/>
      <c r="N106" s="106"/>
    </row>
    <row r="107" spans="1:14" ht="18.75" customHeight="1">
      <c r="A107" s="48"/>
      <c r="B107" s="401"/>
      <c r="C107" s="196"/>
      <c r="D107" s="410"/>
      <c r="E107" s="208"/>
      <c r="F107" s="197"/>
      <c r="G107" s="211"/>
      <c r="H107" s="95">
        <f t="shared" si="10"/>
        <v>0</v>
      </c>
      <c r="I107" s="212"/>
      <c r="J107" s="96">
        <f t="shared" si="11"/>
        <v>0</v>
      </c>
      <c r="K107" s="404">
        <f t="shared" si="3"/>
        <v>0</v>
      </c>
      <c r="L107" s="98">
        <f>H107-J107</f>
        <v>0</v>
      </c>
      <c r="M107" s="647"/>
      <c r="N107" s="59"/>
    </row>
    <row r="108" spans="1:14" ht="18.75" customHeight="1">
      <c r="A108" s="48"/>
      <c r="B108" s="401"/>
      <c r="C108" s="196"/>
      <c r="D108" s="410"/>
      <c r="E108" s="208"/>
      <c r="F108" s="197"/>
      <c r="G108" s="211"/>
      <c r="H108" s="95">
        <f t="shared" si="10"/>
        <v>0</v>
      </c>
      <c r="I108" s="212"/>
      <c r="J108" s="96">
        <f t="shared" si="11"/>
        <v>0</v>
      </c>
      <c r="K108" s="404">
        <f t="shared" si="3"/>
        <v>0</v>
      </c>
      <c r="L108" s="98">
        <f t="shared" si="3"/>
        <v>0</v>
      </c>
      <c r="M108" s="647"/>
      <c r="N108" s="106"/>
    </row>
    <row r="109" spans="1:14" ht="18.75" customHeight="1">
      <c r="A109" s="48"/>
      <c r="B109" s="401"/>
      <c r="C109" s="196"/>
      <c r="D109" s="410"/>
      <c r="E109" s="208"/>
      <c r="F109" s="197"/>
      <c r="G109" s="211"/>
      <c r="H109" s="95">
        <f t="shared" si="10"/>
        <v>0</v>
      </c>
      <c r="I109" s="212"/>
      <c r="J109" s="96">
        <f t="shared" si="11"/>
        <v>0</v>
      </c>
      <c r="K109" s="404">
        <f t="shared" si="3"/>
        <v>0</v>
      </c>
      <c r="L109" s="98">
        <f t="shared" si="3"/>
        <v>0</v>
      </c>
      <c r="M109" s="647"/>
    </row>
    <row r="110" spans="1:14" ht="18.75" customHeight="1">
      <c r="A110" s="48"/>
      <c r="B110" s="401"/>
      <c r="C110" s="196"/>
      <c r="D110" s="410"/>
      <c r="E110" s="208"/>
      <c r="F110" s="197"/>
      <c r="G110" s="211"/>
      <c r="H110" s="95">
        <f t="shared" si="10"/>
        <v>0</v>
      </c>
      <c r="I110" s="212"/>
      <c r="J110" s="96">
        <f t="shared" si="11"/>
        <v>0</v>
      </c>
      <c r="K110" s="404">
        <f t="shared" si="3"/>
        <v>0</v>
      </c>
      <c r="L110" s="98">
        <f t="shared" si="3"/>
        <v>0</v>
      </c>
      <c r="M110" s="647"/>
    </row>
    <row r="111" spans="1:14" ht="18.75" customHeight="1">
      <c r="A111" s="48"/>
      <c r="B111" s="401"/>
      <c r="C111" s="196"/>
      <c r="D111" s="410"/>
      <c r="E111" s="208"/>
      <c r="F111" s="197"/>
      <c r="G111" s="211"/>
      <c r="H111" s="95">
        <f t="shared" si="10"/>
        <v>0</v>
      </c>
      <c r="I111" s="212"/>
      <c r="J111" s="96">
        <f t="shared" si="11"/>
        <v>0</v>
      </c>
      <c r="K111" s="404">
        <f t="shared" si="3"/>
        <v>0</v>
      </c>
      <c r="L111" s="98">
        <f t="shared" si="3"/>
        <v>0</v>
      </c>
      <c r="M111" s="647"/>
      <c r="N111" s="99"/>
    </row>
    <row r="112" spans="1:14" ht="18.75" customHeight="1">
      <c r="A112" s="48"/>
      <c r="B112" s="399"/>
      <c r="C112" s="405" t="s">
        <v>736</v>
      </c>
      <c r="D112" s="101" t="s">
        <v>737</v>
      </c>
      <c r="E112" s="93"/>
      <c r="F112" s="94"/>
      <c r="G112" s="408"/>
      <c r="H112" s="102">
        <f>SUMIFS(H71:H111,B71:B111,"設備")</f>
        <v>0</v>
      </c>
      <c r="I112" s="96"/>
      <c r="J112" s="103">
        <f>SUMIFS(J71:J111,B71:B111,"設備")</f>
        <v>0</v>
      </c>
      <c r="K112" s="404">
        <f t="shared" si="3"/>
        <v>0</v>
      </c>
      <c r="L112" s="105">
        <f>H112-J112</f>
        <v>0</v>
      </c>
      <c r="M112" s="648"/>
      <c r="N112" s="99"/>
    </row>
    <row r="113" spans="1:14" ht="18.75" customHeight="1">
      <c r="A113" s="48"/>
      <c r="B113" s="399"/>
      <c r="C113" s="405" t="s">
        <v>738</v>
      </c>
      <c r="D113" s="101" t="s">
        <v>737</v>
      </c>
      <c r="E113" s="93"/>
      <c r="F113" s="94"/>
      <c r="G113" s="95"/>
      <c r="H113" s="102">
        <f>SUMIFS(H71:H111,B71:B111,"工事")</f>
        <v>0</v>
      </c>
      <c r="I113" s="96"/>
      <c r="J113" s="103">
        <f>SUMIFS(J71:J111,B71:B111,"工事")</f>
        <v>0</v>
      </c>
      <c r="K113" s="404">
        <f t="shared" si="3"/>
        <v>0</v>
      </c>
      <c r="L113" s="105">
        <f>H113-J113</f>
        <v>0</v>
      </c>
      <c r="M113" s="648"/>
      <c r="N113" s="99"/>
    </row>
    <row r="114" spans="1:14" ht="18.75" customHeight="1" thickBot="1">
      <c r="A114" s="48"/>
      <c r="B114" s="411"/>
      <c r="C114" s="412" t="s">
        <v>731</v>
      </c>
      <c r="D114" s="413" t="s">
        <v>732</v>
      </c>
      <c r="E114" s="414"/>
      <c r="F114" s="415"/>
      <c r="G114" s="416"/>
      <c r="H114" s="417">
        <f>H112+H113</f>
        <v>0</v>
      </c>
      <c r="I114" s="418"/>
      <c r="J114" s="419">
        <f>J112+J113</f>
        <v>0</v>
      </c>
      <c r="K114" s="420">
        <f t="shared" si="3"/>
        <v>0</v>
      </c>
      <c r="L114" s="421">
        <f>H114-J114</f>
        <v>0</v>
      </c>
      <c r="M114" s="659"/>
      <c r="N114" s="99"/>
    </row>
    <row r="115" spans="1:14" ht="18.75" customHeight="1">
      <c r="A115" s="48"/>
      <c r="B115" s="470"/>
      <c r="C115" s="471" t="s">
        <v>739</v>
      </c>
      <c r="D115" s="472" t="s">
        <v>735</v>
      </c>
      <c r="E115" s="473"/>
      <c r="F115" s="474"/>
      <c r="G115" s="394"/>
      <c r="H115" s="394"/>
      <c r="I115" s="395"/>
      <c r="J115" s="395"/>
      <c r="K115" s="469"/>
      <c r="L115" s="397"/>
      <c r="M115" s="660"/>
      <c r="N115" s="99"/>
    </row>
    <row r="116" spans="1:14" ht="18.75" customHeight="1">
      <c r="A116" s="48"/>
      <c r="B116" s="401"/>
      <c r="C116" s="402"/>
      <c r="D116" s="410"/>
      <c r="E116" s="208"/>
      <c r="F116" s="197"/>
      <c r="G116" s="211"/>
      <c r="H116" s="95">
        <f>F116*G116</f>
        <v>0</v>
      </c>
      <c r="I116" s="212"/>
      <c r="J116" s="409">
        <f>F116*I116</f>
        <v>0</v>
      </c>
      <c r="K116" s="404">
        <f>G116-I116</f>
        <v>0</v>
      </c>
      <c r="L116" s="98">
        <f>H116-J116</f>
        <v>0</v>
      </c>
      <c r="M116" s="647"/>
      <c r="N116" s="99"/>
    </row>
    <row r="117" spans="1:14" ht="18.75" customHeight="1">
      <c r="A117" s="48"/>
      <c r="B117" s="401"/>
      <c r="C117" s="196"/>
      <c r="D117" s="410"/>
      <c r="E117" s="208"/>
      <c r="F117" s="197"/>
      <c r="G117" s="211"/>
      <c r="H117" s="95">
        <f>F117*G117</f>
        <v>0</v>
      </c>
      <c r="I117" s="212"/>
      <c r="J117" s="409">
        <f>F117*I117</f>
        <v>0</v>
      </c>
      <c r="K117" s="404">
        <f t="shared" ref="K117:L158" si="12">G117-I117</f>
        <v>0</v>
      </c>
      <c r="L117" s="98">
        <f>H117-J117</f>
        <v>0</v>
      </c>
      <c r="M117" s="647"/>
      <c r="N117" s="99"/>
    </row>
    <row r="118" spans="1:14" ht="18.75" customHeight="1">
      <c r="A118" s="48"/>
      <c r="B118" s="401"/>
      <c r="C118" s="196"/>
      <c r="D118" s="410"/>
      <c r="E118" s="208"/>
      <c r="F118" s="197"/>
      <c r="G118" s="211"/>
      <c r="H118" s="95">
        <f t="shared" ref="H118:H126" si="13">F118*G118</f>
        <v>0</v>
      </c>
      <c r="I118" s="212"/>
      <c r="J118" s="409">
        <f t="shared" ref="J118:J126" si="14">F118*I118</f>
        <v>0</v>
      </c>
      <c r="K118" s="404">
        <f t="shared" si="12"/>
        <v>0</v>
      </c>
      <c r="L118" s="98">
        <f t="shared" si="12"/>
        <v>0</v>
      </c>
      <c r="M118" s="647"/>
      <c r="N118" s="99"/>
    </row>
    <row r="119" spans="1:14" ht="18.75" customHeight="1">
      <c r="A119" s="48"/>
      <c r="B119" s="401"/>
      <c r="C119" s="196"/>
      <c r="D119" s="410"/>
      <c r="E119" s="208"/>
      <c r="F119" s="197"/>
      <c r="G119" s="211"/>
      <c r="H119" s="95">
        <f t="shared" si="13"/>
        <v>0</v>
      </c>
      <c r="I119" s="212"/>
      <c r="J119" s="409">
        <f t="shared" si="14"/>
        <v>0</v>
      </c>
      <c r="K119" s="404">
        <f t="shared" si="12"/>
        <v>0</v>
      </c>
      <c r="L119" s="98">
        <f t="shared" si="12"/>
        <v>0</v>
      </c>
      <c r="M119" s="647"/>
      <c r="N119" s="99"/>
    </row>
    <row r="120" spans="1:14" ht="18.75" customHeight="1">
      <c r="A120" s="48"/>
      <c r="B120" s="401"/>
      <c r="C120" s="196"/>
      <c r="D120" s="410"/>
      <c r="E120" s="208"/>
      <c r="F120" s="197"/>
      <c r="G120" s="211"/>
      <c r="H120" s="95">
        <f t="shared" si="13"/>
        <v>0</v>
      </c>
      <c r="I120" s="212"/>
      <c r="J120" s="409">
        <f t="shared" si="14"/>
        <v>0</v>
      </c>
      <c r="K120" s="404">
        <f t="shared" si="12"/>
        <v>0</v>
      </c>
      <c r="L120" s="98">
        <f t="shared" si="12"/>
        <v>0</v>
      </c>
      <c r="M120" s="647"/>
      <c r="N120" s="99"/>
    </row>
    <row r="121" spans="1:14" ht="18.75" customHeight="1">
      <c r="A121" s="48"/>
      <c r="B121" s="401"/>
      <c r="C121" s="196"/>
      <c r="D121" s="410"/>
      <c r="E121" s="208"/>
      <c r="F121" s="197"/>
      <c r="G121" s="211"/>
      <c r="H121" s="95">
        <f t="shared" si="13"/>
        <v>0</v>
      </c>
      <c r="I121" s="212"/>
      <c r="J121" s="409">
        <f t="shared" si="14"/>
        <v>0</v>
      </c>
      <c r="K121" s="404">
        <f t="shared" si="12"/>
        <v>0</v>
      </c>
      <c r="L121" s="98">
        <f t="shared" si="12"/>
        <v>0</v>
      </c>
      <c r="M121" s="647"/>
      <c r="N121" s="99"/>
    </row>
    <row r="122" spans="1:14" ht="18.75" customHeight="1">
      <c r="A122" s="48"/>
      <c r="B122" s="401"/>
      <c r="C122" s="196"/>
      <c r="D122" s="410"/>
      <c r="E122" s="208"/>
      <c r="F122" s="197"/>
      <c r="G122" s="211"/>
      <c r="H122" s="95">
        <f t="shared" si="13"/>
        <v>0</v>
      </c>
      <c r="I122" s="212"/>
      <c r="J122" s="409">
        <f t="shared" si="14"/>
        <v>0</v>
      </c>
      <c r="K122" s="404">
        <f t="shared" si="12"/>
        <v>0</v>
      </c>
      <c r="L122" s="98">
        <f t="shared" si="12"/>
        <v>0</v>
      </c>
      <c r="M122" s="647"/>
      <c r="N122" s="99"/>
    </row>
    <row r="123" spans="1:14" ht="18.75" customHeight="1">
      <c r="A123" s="48"/>
      <c r="B123" s="401"/>
      <c r="C123" s="196"/>
      <c r="D123" s="410"/>
      <c r="E123" s="208"/>
      <c r="F123" s="197"/>
      <c r="G123" s="211"/>
      <c r="H123" s="95">
        <f t="shared" si="13"/>
        <v>0</v>
      </c>
      <c r="I123" s="212"/>
      <c r="J123" s="409">
        <f t="shared" si="14"/>
        <v>0</v>
      </c>
      <c r="K123" s="404">
        <f t="shared" si="12"/>
        <v>0</v>
      </c>
      <c r="L123" s="98">
        <f t="shared" si="12"/>
        <v>0</v>
      </c>
      <c r="M123" s="647"/>
      <c r="N123" s="99"/>
    </row>
    <row r="124" spans="1:14" ht="18.75" customHeight="1">
      <c r="A124" s="48"/>
      <c r="B124" s="401"/>
      <c r="C124" s="196"/>
      <c r="D124" s="410"/>
      <c r="E124" s="208"/>
      <c r="F124" s="197"/>
      <c r="G124" s="211"/>
      <c r="H124" s="95">
        <f t="shared" si="13"/>
        <v>0</v>
      </c>
      <c r="I124" s="212"/>
      <c r="J124" s="409">
        <f t="shared" si="14"/>
        <v>0</v>
      </c>
      <c r="K124" s="404">
        <f t="shared" si="12"/>
        <v>0</v>
      </c>
      <c r="L124" s="98">
        <f t="shared" si="12"/>
        <v>0</v>
      </c>
      <c r="M124" s="647"/>
      <c r="N124" s="99"/>
    </row>
    <row r="125" spans="1:14" ht="18.75" customHeight="1">
      <c r="A125" s="48"/>
      <c r="B125" s="401"/>
      <c r="C125" s="196"/>
      <c r="D125" s="410"/>
      <c r="E125" s="208"/>
      <c r="F125" s="197"/>
      <c r="G125" s="211"/>
      <c r="H125" s="95">
        <f t="shared" si="13"/>
        <v>0</v>
      </c>
      <c r="I125" s="212"/>
      <c r="J125" s="409">
        <f t="shared" si="14"/>
        <v>0</v>
      </c>
      <c r="K125" s="404">
        <f t="shared" si="12"/>
        <v>0</v>
      </c>
      <c r="L125" s="98">
        <f t="shared" si="12"/>
        <v>0</v>
      </c>
      <c r="M125" s="647"/>
      <c r="N125" s="99"/>
    </row>
    <row r="126" spans="1:14" ht="18.75" customHeight="1">
      <c r="A126" s="48"/>
      <c r="B126" s="401"/>
      <c r="C126" s="196"/>
      <c r="D126" s="410"/>
      <c r="E126" s="208"/>
      <c r="F126" s="197"/>
      <c r="G126" s="211"/>
      <c r="H126" s="95">
        <f t="shared" si="13"/>
        <v>0</v>
      </c>
      <c r="I126" s="212"/>
      <c r="J126" s="409">
        <f t="shared" si="14"/>
        <v>0</v>
      </c>
      <c r="K126" s="404">
        <f t="shared" si="12"/>
        <v>0</v>
      </c>
      <c r="L126" s="98">
        <f t="shared" si="12"/>
        <v>0</v>
      </c>
      <c r="M126" s="647"/>
      <c r="N126" s="99"/>
    </row>
    <row r="127" spans="1:14" ht="18.75" customHeight="1">
      <c r="A127" s="48"/>
      <c r="B127" s="401"/>
      <c r="C127" s="196"/>
      <c r="D127" s="410"/>
      <c r="E127" s="208"/>
      <c r="F127" s="197"/>
      <c r="G127" s="211"/>
      <c r="H127" s="95">
        <f>F127*G127</f>
        <v>0</v>
      </c>
      <c r="I127" s="212"/>
      <c r="J127" s="409">
        <f>F127*I127</f>
        <v>0</v>
      </c>
      <c r="K127" s="404">
        <f t="shared" si="12"/>
        <v>0</v>
      </c>
      <c r="L127" s="98">
        <f>H127-J127</f>
        <v>0</v>
      </c>
      <c r="M127" s="647"/>
      <c r="N127" s="99"/>
    </row>
    <row r="128" spans="1:14" ht="18.75" customHeight="1">
      <c r="A128" s="48"/>
      <c r="B128" s="401"/>
      <c r="C128" s="196"/>
      <c r="D128" s="410"/>
      <c r="E128" s="208"/>
      <c r="F128" s="197"/>
      <c r="G128" s="211"/>
      <c r="H128" s="95">
        <f t="shared" ref="H128:H136" si="15">F128*G128</f>
        <v>0</v>
      </c>
      <c r="I128" s="212"/>
      <c r="J128" s="409">
        <f t="shared" ref="J128:J136" si="16">F128*I128</f>
        <v>0</v>
      </c>
      <c r="K128" s="404">
        <f t="shared" si="12"/>
        <v>0</v>
      </c>
      <c r="L128" s="98">
        <f t="shared" si="12"/>
        <v>0</v>
      </c>
      <c r="M128" s="647"/>
      <c r="N128" s="99"/>
    </row>
    <row r="129" spans="1:14" ht="18.75" customHeight="1">
      <c r="A129" s="48"/>
      <c r="B129" s="401"/>
      <c r="C129" s="196"/>
      <c r="D129" s="410"/>
      <c r="E129" s="208"/>
      <c r="F129" s="197"/>
      <c r="G129" s="211"/>
      <c r="H129" s="95">
        <f t="shared" si="15"/>
        <v>0</v>
      </c>
      <c r="I129" s="212"/>
      <c r="J129" s="409">
        <f t="shared" si="16"/>
        <v>0</v>
      </c>
      <c r="K129" s="404">
        <f t="shared" si="12"/>
        <v>0</v>
      </c>
      <c r="L129" s="98">
        <f t="shared" si="12"/>
        <v>0</v>
      </c>
      <c r="M129" s="647"/>
      <c r="N129" s="99"/>
    </row>
    <row r="130" spans="1:14" ht="18.75" customHeight="1">
      <c r="A130" s="48"/>
      <c r="B130" s="401"/>
      <c r="C130" s="196"/>
      <c r="D130" s="410"/>
      <c r="E130" s="208"/>
      <c r="F130" s="197"/>
      <c r="G130" s="211"/>
      <c r="H130" s="95">
        <f t="shared" si="15"/>
        <v>0</v>
      </c>
      <c r="I130" s="212"/>
      <c r="J130" s="409">
        <f t="shared" si="16"/>
        <v>0</v>
      </c>
      <c r="K130" s="404">
        <f t="shared" si="12"/>
        <v>0</v>
      </c>
      <c r="L130" s="98">
        <f t="shared" si="12"/>
        <v>0</v>
      </c>
      <c r="M130" s="647"/>
      <c r="N130" s="99"/>
    </row>
    <row r="131" spans="1:14" ht="18.75" customHeight="1">
      <c r="A131" s="48"/>
      <c r="B131" s="401"/>
      <c r="C131" s="196"/>
      <c r="D131" s="410"/>
      <c r="E131" s="208"/>
      <c r="F131" s="197"/>
      <c r="G131" s="211"/>
      <c r="H131" s="95">
        <f t="shared" si="15"/>
        <v>0</v>
      </c>
      <c r="I131" s="212"/>
      <c r="J131" s="409">
        <f t="shared" si="16"/>
        <v>0</v>
      </c>
      <c r="K131" s="404">
        <f t="shared" si="12"/>
        <v>0</v>
      </c>
      <c r="L131" s="98">
        <f t="shared" si="12"/>
        <v>0</v>
      </c>
      <c r="M131" s="647"/>
      <c r="N131" s="99"/>
    </row>
    <row r="132" spans="1:14" ht="18.75" customHeight="1">
      <c r="A132" s="48"/>
      <c r="B132" s="401"/>
      <c r="C132" s="196"/>
      <c r="D132" s="410"/>
      <c r="E132" s="208"/>
      <c r="F132" s="197"/>
      <c r="G132" s="211"/>
      <c r="H132" s="95">
        <f t="shared" si="15"/>
        <v>0</v>
      </c>
      <c r="I132" s="212"/>
      <c r="J132" s="409">
        <f t="shared" si="16"/>
        <v>0</v>
      </c>
      <c r="K132" s="404">
        <f t="shared" si="12"/>
        <v>0</v>
      </c>
      <c r="L132" s="98">
        <f t="shared" si="12"/>
        <v>0</v>
      </c>
      <c r="M132" s="647"/>
      <c r="N132" s="99"/>
    </row>
    <row r="133" spans="1:14" ht="18.75" customHeight="1">
      <c r="A133" s="48"/>
      <c r="B133" s="401"/>
      <c r="C133" s="196"/>
      <c r="D133" s="410"/>
      <c r="E133" s="208"/>
      <c r="F133" s="197"/>
      <c r="G133" s="211"/>
      <c r="H133" s="95">
        <f t="shared" si="15"/>
        <v>0</v>
      </c>
      <c r="I133" s="212"/>
      <c r="J133" s="409">
        <f t="shared" si="16"/>
        <v>0</v>
      </c>
      <c r="K133" s="404">
        <f t="shared" si="12"/>
        <v>0</v>
      </c>
      <c r="L133" s="98">
        <f t="shared" si="12"/>
        <v>0</v>
      </c>
      <c r="M133" s="647"/>
      <c r="N133" s="99"/>
    </row>
    <row r="134" spans="1:14" ht="18.75" customHeight="1">
      <c r="A134" s="48"/>
      <c r="B134" s="401"/>
      <c r="C134" s="196"/>
      <c r="D134" s="410"/>
      <c r="E134" s="208"/>
      <c r="F134" s="197"/>
      <c r="G134" s="211"/>
      <c r="H134" s="95">
        <f t="shared" si="15"/>
        <v>0</v>
      </c>
      <c r="I134" s="212"/>
      <c r="J134" s="409">
        <f t="shared" si="16"/>
        <v>0</v>
      </c>
      <c r="K134" s="404">
        <f t="shared" si="12"/>
        <v>0</v>
      </c>
      <c r="L134" s="98">
        <f t="shared" si="12"/>
        <v>0</v>
      </c>
      <c r="M134" s="647"/>
      <c r="N134" s="99"/>
    </row>
    <row r="135" spans="1:14" ht="18.75" customHeight="1">
      <c r="A135" s="48"/>
      <c r="B135" s="401"/>
      <c r="C135" s="196"/>
      <c r="D135" s="410"/>
      <c r="E135" s="208"/>
      <c r="F135" s="197"/>
      <c r="G135" s="211"/>
      <c r="H135" s="95">
        <f t="shared" si="15"/>
        <v>0</v>
      </c>
      <c r="I135" s="212"/>
      <c r="J135" s="409">
        <f t="shared" si="16"/>
        <v>0</v>
      </c>
      <c r="K135" s="404">
        <f t="shared" si="12"/>
        <v>0</v>
      </c>
      <c r="L135" s="98">
        <f t="shared" si="12"/>
        <v>0</v>
      </c>
      <c r="M135" s="647"/>
      <c r="N135" s="99"/>
    </row>
    <row r="136" spans="1:14" ht="18.75" customHeight="1">
      <c r="A136" s="48"/>
      <c r="B136" s="401"/>
      <c r="C136" s="196"/>
      <c r="D136" s="410"/>
      <c r="E136" s="208"/>
      <c r="F136" s="197"/>
      <c r="G136" s="211"/>
      <c r="H136" s="95">
        <f t="shared" si="15"/>
        <v>0</v>
      </c>
      <c r="I136" s="212"/>
      <c r="J136" s="409">
        <f t="shared" si="16"/>
        <v>0</v>
      </c>
      <c r="K136" s="404">
        <f t="shared" si="12"/>
        <v>0</v>
      </c>
      <c r="L136" s="98">
        <f t="shared" si="12"/>
        <v>0</v>
      </c>
      <c r="M136" s="647"/>
      <c r="N136" s="99"/>
    </row>
    <row r="137" spans="1:14" ht="18.75" customHeight="1">
      <c r="A137" s="48"/>
      <c r="B137" s="401"/>
      <c r="C137" s="196"/>
      <c r="D137" s="410"/>
      <c r="E137" s="208"/>
      <c r="F137" s="197"/>
      <c r="G137" s="211"/>
      <c r="H137" s="95">
        <f>F137*G137</f>
        <v>0</v>
      </c>
      <c r="I137" s="212"/>
      <c r="J137" s="409">
        <f>F137*I137</f>
        <v>0</v>
      </c>
      <c r="K137" s="404">
        <f t="shared" si="12"/>
        <v>0</v>
      </c>
      <c r="L137" s="98">
        <f>H137-J137</f>
        <v>0</v>
      </c>
      <c r="M137" s="647"/>
      <c r="N137" s="99"/>
    </row>
    <row r="138" spans="1:14" ht="18.75" customHeight="1">
      <c r="A138" s="48"/>
      <c r="B138" s="401"/>
      <c r="C138" s="196"/>
      <c r="D138" s="410"/>
      <c r="E138" s="208"/>
      <c r="F138" s="197"/>
      <c r="G138" s="211"/>
      <c r="H138" s="95">
        <f t="shared" ref="H138:H146" si="17">F138*G138</f>
        <v>0</v>
      </c>
      <c r="I138" s="212"/>
      <c r="J138" s="409">
        <f t="shared" ref="J138:J146" si="18">F138*I138</f>
        <v>0</v>
      </c>
      <c r="K138" s="404">
        <f t="shared" si="12"/>
        <v>0</v>
      </c>
      <c r="L138" s="98">
        <f t="shared" si="12"/>
        <v>0</v>
      </c>
      <c r="M138" s="647"/>
      <c r="N138" s="99"/>
    </row>
    <row r="139" spans="1:14" ht="18.75" customHeight="1">
      <c r="A139" s="48"/>
      <c r="B139" s="401"/>
      <c r="C139" s="196"/>
      <c r="D139" s="410"/>
      <c r="E139" s="208"/>
      <c r="F139" s="197"/>
      <c r="G139" s="211"/>
      <c r="H139" s="95">
        <f t="shared" si="17"/>
        <v>0</v>
      </c>
      <c r="I139" s="212"/>
      <c r="J139" s="409">
        <f t="shared" si="18"/>
        <v>0</v>
      </c>
      <c r="K139" s="404">
        <f t="shared" si="12"/>
        <v>0</v>
      </c>
      <c r="L139" s="98">
        <f t="shared" si="12"/>
        <v>0</v>
      </c>
      <c r="M139" s="647"/>
      <c r="N139" s="99"/>
    </row>
    <row r="140" spans="1:14" ht="18.75" customHeight="1">
      <c r="A140" s="48"/>
      <c r="B140" s="401"/>
      <c r="C140" s="196"/>
      <c r="D140" s="410"/>
      <c r="E140" s="208"/>
      <c r="F140" s="197"/>
      <c r="G140" s="211"/>
      <c r="H140" s="95">
        <f t="shared" si="17"/>
        <v>0</v>
      </c>
      <c r="I140" s="212"/>
      <c r="J140" s="409">
        <f t="shared" si="18"/>
        <v>0</v>
      </c>
      <c r="K140" s="404">
        <f t="shared" si="12"/>
        <v>0</v>
      </c>
      <c r="L140" s="98">
        <f t="shared" si="12"/>
        <v>0</v>
      </c>
      <c r="M140" s="647"/>
      <c r="N140" s="99"/>
    </row>
    <row r="141" spans="1:14" ht="18.75" customHeight="1">
      <c r="A141" s="48"/>
      <c r="B141" s="401"/>
      <c r="C141" s="196"/>
      <c r="D141" s="410"/>
      <c r="E141" s="208"/>
      <c r="F141" s="197"/>
      <c r="G141" s="211"/>
      <c r="H141" s="95">
        <f t="shared" si="17"/>
        <v>0</v>
      </c>
      <c r="I141" s="212"/>
      <c r="J141" s="409">
        <f t="shared" si="18"/>
        <v>0</v>
      </c>
      <c r="K141" s="404">
        <f t="shared" si="12"/>
        <v>0</v>
      </c>
      <c r="L141" s="98">
        <f t="shared" si="12"/>
        <v>0</v>
      </c>
      <c r="M141" s="647"/>
      <c r="N141" s="99"/>
    </row>
    <row r="142" spans="1:14" ht="18.75" customHeight="1">
      <c r="A142" s="48"/>
      <c r="B142" s="401"/>
      <c r="C142" s="196"/>
      <c r="D142" s="410"/>
      <c r="E142" s="208"/>
      <c r="F142" s="197"/>
      <c r="G142" s="211"/>
      <c r="H142" s="95">
        <f t="shared" si="17"/>
        <v>0</v>
      </c>
      <c r="I142" s="212"/>
      <c r="J142" s="409">
        <f t="shared" si="18"/>
        <v>0</v>
      </c>
      <c r="K142" s="404">
        <f t="shared" si="12"/>
        <v>0</v>
      </c>
      <c r="L142" s="98">
        <f t="shared" si="12"/>
        <v>0</v>
      </c>
      <c r="M142" s="647"/>
      <c r="N142" s="99"/>
    </row>
    <row r="143" spans="1:14" ht="18.75" customHeight="1">
      <c r="A143" s="48"/>
      <c r="B143" s="401"/>
      <c r="C143" s="196"/>
      <c r="D143" s="410"/>
      <c r="E143" s="208"/>
      <c r="F143" s="197"/>
      <c r="G143" s="211"/>
      <c r="H143" s="95">
        <f t="shared" si="17"/>
        <v>0</v>
      </c>
      <c r="I143" s="212"/>
      <c r="J143" s="409">
        <f t="shared" si="18"/>
        <v>0</v>
      </c>
      <c r="K143" s="404">
        <f t="shared" si="12"/>
        <v>0</v>
      </c>
      <c r="L143" s="98">
        <f t="shared" si="12"/>
        <v>0</v>
      </c>
      <c r="M143" s="647"/>
      <c r="N143" s="99"/>
    </row>
    <row r="144" spans="1:14" ht="18.75" customHeight="1">
      <c r="A144" s="48"/>
      <c r="B144" s="401"/>
      <c r="C144" s="196"/>
      <c r="D144" s="410"/>
      <c r="E144" s="208"/>
      <c r="F144" s="197"/>
      <c r="G144" s="211"/>
      <c r="H144" s="95">
        <f t="shared" si="17"/>
        <v>0</v>
      </c>
      <c r="I144" s="212"/>
      <c r="J144" s="409">
        <f t="shared" si="18"/>
        <v>0</v>
      </c>
      <c r="K144" s="404">
        <f t="shared" si="12"/>
        <v>0</v>
      </c>
      <c r="L144" s="98">
        <f t="shared" si="12"/>
        <v>0</v>
      </c>
      <c r="M144" s="647"/>
      <c r="N144" s="99"/>
    </row>
    <row r="145" spans="1:14" ht="18.75" customHeight="1">
      <c r="A145" s="48"/>
      <c r="B145" s="401"/>
      <c r="C145" s="196"/>
      <c r="D145" s="410"/>
      <c r="E145" s="208"/>
      <c r="F145" s="197"/>
      <c r="G145" s="211"/>
      <c r="H145" s="95">
        <f t="shared" si="17"/>
        <v>0</v>
      </c>
      <c r="I145" s="212"/>
      <c r="J145" s="409">
        <f t="shared" si="18"/>
        <v>0</v>
      </c>
      <c r="K145" s="404">
        <f t="shared" si="12"/>
        <v>0</v>
      </c>
      <c r="L145" s="98">
        <f t="shared" si="12"/>
        <v>0</v>
      </c>
      <c r="M145" s="647"/>
      <c r="N145" s="99"/>
    </row>
    <row r="146" spans="1:14" ht="18.75" customHeight="1">
      <c r="A146" s="48"/>
      <c r="B146" s="401"/>
      <c r="C146" s="196"/>
      <c r="D146" s="410"/>
      <c r="E146" s="208"/>
      <c r="F146" s="197"/>
      <c r="G146" s="211"/>
      <c r="H146" s="95">
        <f t="shared" si="17"/>
        <v>0</v>
      </c>
      <c r="I146" s="212"/>
      <c r="J146" s="409">
        <f t="shared" si="18"/>
        <v>0</v>
      </c>
      <c r="K146" s="404">
        <f t="shared" si="12"/>
        <v>0</v>
      </c>
      <c r="L146" s="98">
        <f t="shared" si="12"/>
        <v>0</v>
      </c>
      <c r="M146" s="647"/>
      <c r="N146" s="99"/>
    </row>
    <row r="147" spans="1:14" ht="18.75" customHeight="1">
      <c r="A147" s="48"/>
      <c r="B147" s="401"/>
      <c r="C147" s="196"/>
      <c r="D147" s="410"/>
      <c r="E147" s="208"/>
      <c r="F147" s="197"/>
      <c r="G147" s="211"/>
      <c r="H147" s="95">
        <f>F147*G147</f>
        <v>0</v>
      </c>
      <c r="I147" s="212"/>
      <c r="J147" s="409">
        <f>F147*I147</f>
        <v>0</v>
      </c>
      <c r="K147" s="404">
        <f t="shared" si="12"/>
        <v>0</v>
      </c>
      <c r="L147" s="98">
        <f>H147-J147</f>
        <v>0</v>
      </c>
      <c r="M147" s="647"/>
      <c r="N147" s="99"/>
    </row>
    <row r="148" spans="1:14" ht="18.75" customHeight="1">
      <c r="A148" s="48"/>
      <c r="B148" s="401"/>
      <c r="C148" s="196"/>
      <c r="D148" s="410"/>
      <c r="E148" s="208"/>
      <c r="F148" s="197"/>
      <c r="G148" s="211"/>
      <c r="H148" s="95">
        <f t="shared" ref="H148:H155" si="19">F148*G148</f>
        <v>0</v>
      </c>
      <c r="I148" s="212"/>
      <c r="J148" s="409">
        <f t="shared" ref="J148:J155" si="20">F148*I148</f>
        <v>0</v>
      </c>
      <c r="K148" s="404">
        <f t="shared" si="12"/>
        <v>0</v>
      </c>
      <c r="L148" s="98">
        <f t="shared" si="12"/>
        <v>0</v>
      </c>
      <c r="M148" s="647"/>
      <c r="N148" s="99"/>
    </row>
    <row r="149" spans="1:14" ht="18.75" customHeight="1">
      <c r="A149" s="48"/>
      <c r="B149" s="401"/>
      <c r="C149" s="196"/>
      <c r="D149" s="410"/>
      <c r="E149" s="208"/>
      <c r="F149" s="197"/>
      <c r="G149" s="211"/>
      <c r="H149" s="95">
        <f t="shared" si="19"/>
        <v>0</v>
      </c>
      <c r="I149" s="212"/>
      <c r="J149" s="409">
        <f t="shared" si="20"/>
        <v>0</v>
      </c>
      <c r="K149" s="404">
        <f t="shared" si="12"/>
        <v>0</v>
      </c>
      <c r="L149" s="98">
        <f t="shared" si="12"/>
        <v>0</v>
      </c>
      <c r="M149" s="647"/>
      <c r="N149" s="99"/>
    </row>
    <row r="150" spans="1:14" ht="18.75" customHeight="1">
      <c r="A150" s="48"/>
      <c r="B150" s="401"/>
      <c r="C150" s="196"/>
      <c r="D150" s="410"/>
      <c r="E150" s="208"/>
      <c r="F150" s="197"/>
      <c r="G150" s="211"/>
      <c r="H150" s="95">
        <f t="shared" si="19"/>
        <v>0</v>
      </c>
      <c r="I150" s="212"/>
      <c r="J150" s="409">
        <f t="shared" si="20"/>
        <v>0</v>
      </c>
      <c r="K150" s="404">
        <f t="shared" si="12"/>
        <v>0</v>
      </c>
      <c r="L150" s="98">
        <f t="shared" si="12"/>
        <v>0</v>
      </c>
      <c r="M150" s="647"/>
      <c r="N150" s="99"/>
    </row>
    <row r="151" spans="1:14" ht="18.75" customHeight="1">
      <c r="A151" s="48"/>
      <c r="B151" s="401"/>
      <c r="C151" s="196"/>
      <c r="D151" s="410"/>
      <c r="E151" s="208"/>
      <c r="F151" s="197"/>
      <c r="G151" s="211"/>
      <c r="H151" s="95">
        <f t="shared" si="19"/>
        <v>0</v>
      </c>
      <c r="I151" s="212"/>
      <c r="J151" s="409">
        <f t="shared" si="20"/>
        <v>0</v>
      </c>
      <c r="K151" s="404">
        <f t="shared" si="12"/>
        <v>0</v>
      </c>
      <c r="L151" s="98">
        <f t="shared" si="12"/>
        <v>0</v>
      </c>
      <c r="M151" s="647"/>
      <c r="N151" s="99"/>
    </row>
    <row r="152" spans="1:14" ht="18.75" customHeight="1">
      <c r="A152" s="48"/>
      <c r="B152" s="401"/>
      <c r="C152" s="196"/>
      <c r="D152" s="410"/>
      <c r="E152" s="208"/>
      <c r="F152" s="197"/>
      <c r="G152" s="211"/>
      <c r="H152" s="95">
        <f t="shared" si="19"/>
        <v>0</v>
      </c>
      <c r="I152" s="212"/>
      <c r="J152" s="409">
        <f t="shared" si="20"/>
        <v>0</v>
      </c>
      <c r="K152" s="404">
        <f t="shared" si="12"/>
        <v>0</v>
      </c>
      <c r="L152" s="98">
        <f t="shared" si="12"/>
        <v>0</v>
      </c>
      <c r="M152" s="647"/>
      <c r="N152" s="99"/>
    </row>
    <row r="153" spans="1:14" ht="18.75" customHeight="1">
      <c r="A153" s="48"/>
      <c r="B153" s="401"/>
      <c r="C153" s="196"/>
      <c r="D153" s="410"/>
      <c r="E153" s="208"/>
      <c r="F153" s="197"/>
      <c r="G153" s="211"/>
      <c r="H153" s="95">
        <f t="shared" si="19"/>
        <v>0</v>
      </c>
      <c r="I153" s="212"/>
      <c r="J153" s="409">
        <f t="shared" si="20"/>
        <v>0</v>
      </c>
      <c r="K153" s="404">
        <f t="shared" si="12"/>
        <v>0</v>
      </c>
      <c r="L153" s="98">
        <f t="shared" si="12"/>
        <v>0</v>
      </c>
      <c r="M153" s="647"/>
      <c r="N153" s="99"/>
    </row>
    <row r="154" spans="1:14" ht="18.75" customHeight="1">
      <c r="A154" s="48"/>
      <c r="B154" s="401"/>
      <c r="C154" s="196"/>
      <c r="D154" s="410"/>
      <c r="E154" s="208"/>
      <c r="F154" s="197"/>
      <c r="G154" s="211"/>
      <c r="H154" s="95">
        <f t="shared" si="19"/>
        <v>0</v>
      </c>
      <c r="I154" s="212"/>
      <c r="J154" s="409">
        <f t="shared" si="20"/>
        <v>0</v>
      </c>
      <c r="K154" s="404">
        <f t="shared" si="12"/>
        <v>0</v>
      </c>
      <c r="L154" s="98">
        <f t="shared" si="12"/>
        <v>0</v>
      </c>
      <c r="M154" s="647"/>
      <c r="N154" s="99"/>
    </row>
    <row r="155" spans="1:14" ht="18.75" customHeight="1">
      <c r="A155" s="48"/>
      <c r="B155" s="401"/>
      <c r="C155" s="196"/>
      <c r="D155" s="410"/>
      <c r="E155" s="208"/>
      <c r="F155" s="197"/>
      <c r="G155" s="211"/>
      <c r="H155" s="95">
        <f t="shared" si="19"/>
        <v>0</v>
      </c>
      <c r="I155" s="212"/>
      <c r="J155" s="409">
        <f t="shared" si="20"/>
        <v>0</v>
      </c>
      <c r="K155" s="404">
        <f t="shared" si="12"/>
        <v>0</v>
      </c>
      <c r="L155" s="98">
        <f t="shared" si="12"/>
        <v>0</v>
      </c>
      <c r="M155" s="647"/>
      <c r="N155" s="99"/>
    </row>
    <row r="156" spans="1:14" ht="18.75" customHeight="1">
      <c r="A156" s="48"/>
      <c r="B156" s="399"/>
      <c r="C156" s="405" t="s">
        <v>736</v>
      </c>
      <c r="D156" s="101" t="s">
        <v>737</v>
      </c>
      <c r="E156" s="93"/>
      <c r="F156" s="94"/>
      <c r="G156" s="95"/>
      <c r="H156" s="102">
        <f>SUMIFS(H115:H155,B115:B155,"設備")</f>
        <v>0</v>
      </c>
      <c r="I156" s="96"/>
      <c r="J156" s="103">
        <f>SUMIFS(J115:J155,B115:B155,"設備")</f>
        <v>0</v>
      </c>
      <c r="K156" s="404">
        <f t="shared" si="12"/>
        <v>0</v>
      </c>
      <c r="L156" s="105">
        <f>H156-J156</f>
        <v>0</v>
      </c>
      <c r="M156" s="648"/>
      <c r="N156" s="99"/>
    </row>
    <row r="157" spans="1:14" ht="18.75" customHeight="1">
      <c r="A157" s="48"/>
      <c r="B157" s="399"/>
      <c r="C157" s="405" t="s">
        <v>738</v>
      </c>
      <c r="D157" s="101" t="s">
        <v>737</v>
      </c>
      <c r="E157" s="93"/>
      <c r="F157" s="94"/>
      <c r="G157" s="95"/>
      <c r="H157" s="102">
        <f>SUMIFS(H115:H155,B115:B155,"工事")</f>
        <v>0</v>
      </c>
      <c r="I157" s="96"/>
      <c r="J157" s="103">
        <f>SUMIFS(J115:J155,B115:B155,"工事")</f>
        <v>0</v>
      </c>
      <c r="K157" s="404">
        <f t="shared" si="12"/>
        <v>0</v>
      </c>
      <c r="L157" s="105">
        <f>H157-J157</f>
        <v>0</v>
      </c>
      <c r="M157" s="648"/>
      <c r="N157" s="99"/>
    </row>
    <row r="158" spans="1:14" ht="18.75" customHeight="1" thickBot="1">
      <c r="A158" s="48"/>
      <c r="B158" s="411"/>
      <c r="C158" s="412" t="s">
        <v>731</v>
      </c>
      <c r="D158" s="413" t="s">
        <v>732</v>
      </c>
      <c r="E158" s="414"/>
      <c r="F158" s="415"/>
      <c r="G158" s="416"/>
      <c r="H158" s="417">
        <f>H156+H157</f>
        <v>0</v>
      </c>
      <c r="I158" s="418"/>
      <c r="J158" s="419">
        <f>J156+J157</f>
        <v>0</v>
      </c>
      <c r="K158" s="420">
        <f t="shared" si="12"/>
        <v>0</v>
      </c>
      <c r="L158" s="421">
        <f>H158-J158</f>
        <v>0</v>
      </c>
      <c r="M158" s="659"/>
      <c r="N158" s="99"/>
    </row>
    <row r="159" spans="1:14" ht="18.75" customHeight="1">
      <c r="A159" s="48"/>
      <c r="B159" s="470"/>
      <c r="C159" s="476" t="s">
        <v>50</v>
      </c>
      <c r="D159" s="472" t="s">
        <v>735</v>
      </c>
      <c r="E159" s="473"/>
      <c r="F159" s="474"/>
      <c r="G159" s="394"/>
      <c r="H159" s="394"/>
      <c r="I159" s="395"/>
      <c r="J159" s="395"/>
      <c r="K159" s="469"/>
      <c r="L159" s="397"/>
      <c r="M159" s="660"/>
      <c r="N159" s="99"/>
    </row>
    <row r="160" spans="1:14" ht="18.75" customHeight="1">
      <c r="A160" s="48"/>
      <c r="B160" s="401"/>
      <c r="C160" s="196"/>
      <c r="D160" s="410"/>
      <c r="E160" s="208"/>
      <c r="F160" s="197"/>
      <c r="G160" s="211"/>
      <c r="H160" s="95">
        <f t="shared" ref="H160:H189" si="21">F160*G160</f>
        <v>0</v>
      </c>
      <c r="I160" s="212"/>
      <c r="J160" s="96">
        <f t="shared" ref="J160:J189" si="22">F160*I160</f>
        <v>0</v>
      </c>
      <c r="K160" s="404">
        <f>G160-I160</f>
        <v>0</v>
      </c>
      <c r="L160" s="98">
        <f>H160-J160</f>
        <v>0</v>
      </c>
      <c r="M160" s="647"/>
      <c r="N160" s="99"/>
    </row>
    <row r="161" spans="1:14" ht="18.75" customHeight="1">
      <c r="A161" s="48"/>
      <c r="B161" s="401"/>
      <c r="C161" s="196"/>
      <c r="D161" s="410"/>
      <c r="E161" s="208"/>
      <c r="F161" s="197"/>
      <c r="G161" s="211"/>
      <c r="H161" s="95">
        <f t="shared" si="21"/>
        <v>0</v>
      </c>
      <c r="I161" s="212"/>
      <c r="J161" s="96">
        <f t="shared" si="22"/>
        <v>0</v>
      </c>
      <c r="K161" s="404">
        <f t="shared" ref="K161:L192" si="23">G161-I161</f>
        <v>0</v>
      </c>
      <c r="L161" s="98">
        <f t="shared" si="23"/>
        <v>0</v>
      </c>
      <c r="M161" s="647"/>
      <c r="N161" s="99"/>
    </row>
    <row r="162" spans="1:14" ht="18.75" customHeight="1">
      <c r="A162" s="48"/>
      <c r="B162" s="401"/>
      <c r="C162" s="196"/>
      <c r="D162" s="410"/>
      <c r="E162" s="208"/>
      <c r="F162" s="197"/>
      <c r="G162" s="211"/>
      <c r="H162" s="95">
        <f t="shared" si="21"/>
        <v>0</v>
      </c>
      <c r="I162" s="212"/>
      <c r="J162" s="96">
        <f t="shared" si="22"/>
        <v>0</v>
      </c>
      <c r="K162" s="404">
        <f t="shared" si="23"/>
        <v>0</v>
      </c>
      <c r="L162" s="98">
        <f t="shared" si="23"/>
        <v>0</v>
      </c>
      <c r="M162" s="647"/>
      <c r="N162" s="99"/>
    </row>
    <row r="163" spans="1:14" ht="18.75" customHeight="1">
      <c r="A163" s="48"/>
      <c r="B163" s="401"/>
      <c r="C163" s="196"/>
      <c r="D163" s="410"/>
      <c r="E163" s="208"/>
      <c r="F163" s="197"/>
      <c r="G163" s="211"/>
      <c r="H163" s="95">
        <f t="shared" si="21"/>
        <v>0</v>
      </c>
      <c r="I163" s="212"/>
      <c r="J163" s="96">
        <f t="shared" si="22"/>
        <v>0</v>
      </c>
      <c r="K163" s="404">
        <f t="shared" si="23"/>
        <v>0</v>
      </c>
      <c r="L163" s="98">
        <f t="shared" si="23"/>
        <v>0</v>
      </c>
      <c r="M163" s="647"/>
      <c r="N163" s="99"/>
    </row>
    <row r="164" spans="1:14" ht="18.75" customHeight="1">
      <c r="A164" s="48"/>
      <c r="B164" s="401"/>
      <c r="C164" s="196"/>
      <c r="D164" s="410"/>
      <c r="E164" s="208"/>
      <c r="F164" s="197"/>
      <c r="G164" s="211"/>
      <c r="H164" s="95">
        <f t="shared" si="21"/>
        <v>0</v>
      </c>
      <c r="I164" s="212"/>
      <c r="J164" s="96">
        <f t="shared" si="22"/>
        <v>0</v>
      </c>
      <c r="K164" s="404">
        <f t="shared" si="23"/>
        <v>0</v>
      </c>
      <c r="L164" s="98">
        <f t="shared" si="23"/>
        <v>0</v>
      </c>
      <c r="M164" s="647"/>
      <c r="N164" s="99"/>
    </row>
    <row r="165" spans="1:14" ht="18.75" customHeight="1">
      <c r="A165" s="48"/>
      <c r="B165" s="401"/>
      <c r="C165" s="196"/>
      <c r="D165" s="410"/>
      <c r="E165" s="208"/>
      <c r="F165" s="197"/>
      <c r="G165" s="211"/>
      <c r="H165" s="95">
        <f t="shared" si="21"/>
        <v>0</v>
      </c>
      <c r="I165" s="212"/>
      <c r="J165" s="96">
        <f t="shared" si="22"/>
        <v>0</v>
      </c>
      <c r="K165" s="404">
        <f t="shared" si="23"/>
        <v>0</v>
      </c>
      <c r="L165" s="98">
        <f t="shared" si="23"/>
        <v>0</v>
      </c>
      <c r="M165" s="647"/>
      <c r="N165" s="99"/>
    </row>
    <row r="166" spans="1:14" ht="18.75" customHeight="1">
      <c r="A166" s="48"/>
      <c r="B166" s="401"/>
      <c r="C166" s="196"/>
      <c r="D166" s="410"/>
      <c r="E166" s="208"/>
      <c r="F166" s="197"/>
      <c r="G166" s="211"/>
      <c r="H166" s="95">
        <f t="shared" si="21"/>
        <v>0</v>
      </c>
      <c r="I166" s="212"/>
      <c r="J166" s="96">
        <f t="shared" si="22"/>
        <v>0</v>
      </c>
      <c r="K166" s="404">
        <f t="shared" si="23"/>
        <v>0</v>
      </c>
      <c r="L166" s="98">
        <f t="shared" si="23"/>
        <v>0</v>
      </c>
      <c r="M166" s="647"/>
      <c r="N166" s="99"/>
    </row>
    <row r="167" spans="1:14" ht="18.75" customHeight="1">
      <c r="A167" s="48"/>
      <c r="B167" s="401"/>
      <c r="C167" s="196"/>
      <c r="D167" s="410"/>
      <c r="E167" s="208"/>
      <c r="F167" s="197"/>
      <c r="G167" s="211"/>
      <c r="H167" s="95">
        <f t="shared" si="21"/>
        <v>0</v>
      </c>
      <c r="I167" s="212"/>
      <c r="J167" s="96">
        <f t="shared" si="22"/>
        <v>0</v>
      </c>
      <c r="K167" s="404">
        <f t="shared" si="23"/>
        <v>0</v>
      </c>
      <c r="L167" s="98">
        <f t="shared" si="23"/>
        <v>0</v>
      </c>
      <c r="M167" s="647"/>
      <c r="N167" s="99"/>
    </row>
    <row r="168" spans="1:14" ht="18.75" customHeight="1">
      <c r="A168" s="48"/>
      <c r="B168" s="401"/>
      <c r="C168" s="196"/>
      <c r="D168" s="410"/>
      <c r="E168" s="208"/>
      <c r="F168" s="197"/>
      <c r="G168" s="211"/>
      <c r="H168" s="95">
        <f t="shared" si="21"/>
        <v>0</v>
      </c>
      <c r="I168" s="212"/>
      <c r="J168" s="96">
        <f t="shared" si="22"/>
        <v>0</v>
      </c>
      <c r="K168" s="404">
        <f t="shared" si="23"/>
        <v>0</v>
      </c>
      <c r="L168" s="98">
        <f t="shared" si="23"/>
        <v>0</v>
      </c>
      <c r="M168" s="647"/>
      <c r="N168" s="99"/>
    </row>
    <row r="169" spans="1:14" ht="18.75" customHeight="1">
      <c r="A169" s="48"/>
      <c r="B169" s="401"/>
      <c r="C169" s="196"/>
      <c r="D169" s="410"/>
      <c r="E169" s="208"/>
      <c r="F169" s="197"/>
      <c r="G169" s="211"/>
      <c r="H169" s="95">
        <f t="shared" si="21"/>
        <v>0</v>
      </c>
      <c r="I169" s="212"/>
      <c r="J169" s="96">
        <f t="shared" si="22"/>
        <v>0</v>
      </c>
      <c r="K169" s="404">
        <f t="shared" si="23"/>
        <v>0</v>
      </c>
      <c r="L169" s="98">
        <f t="shared" si="23"/>
        <v>0</v>
      </c>
      <c r="M169" s="647"/>
      <c r="N169" s="99"/>
    </row>
    <row r="170" spans="1:14" ht="18.75" customHeight="1">
      <c r="A170" s="48"/>
      <c r="B170" s="401"/>
      <c r="C170" s="196"/>
      <c r="D170" s="410"/>
      <c r="E170" s="208"/>
      <c r="F170" s="197"/>
      <c r="G170" s="211"/>
      <c r="H170" s="95">
        <f t="shared" si="21"/>
        <v>0</v>
      </c>
      <c r="I170" s="212"/>
      <c r="J170" s="96">
        <f t="shared" si="22"/>
        <v>0</v>
      </c>
      <c r="K170" s="404">
        <f t="shared" si="23"/>
        <v>0</v>
      </c>
      <c r="L170" s="98">
        <f t="shared" si="23"/>
        <v>0</v>
      </c>
      <c r="M170" s="647"/>
      <c r="N170" s="99"/>
    </row>
    <row r="171" spans="1:14" ht="18.75" customHeight="1">
      <c r="A171" s="48"/>
      <c r="B171" s="401"/>
      <c r="C171" s="196"/>
      <c r="D171" s="410"/>
      <c r="E171" s="208"/>
      <c r="F171" s="197"/>
      <c r="G171" s="211"/>
      <c r="H171" s="95">
        <f t="shared" si="21"/>
        <v>0</v>
      </c>
      <c r="I171" s="212"/>
      <c r="J171" s="96">
        <f t="shared" si="22"/>
        <v>0</v>
      </c>
      <c r="K171" s="404">
        <f t="shared" si="23"/>
        <v>0</v>
      </c>
      <c r="L171" s="98">
        <f t="shared" si="23"/>
        <v>0</v>
      </c>
      <c r="M171" s="647"/>
      <c r="N171" s="99"/>
    </row>
    <row r="172" spans="1:14" ht="18.75" customHeight="1">
      <c r="A172" s="48"/>
      <c r="B172" s="401"/>
      <c r="C172" s="196"/>
      <c r="D172" s="410"/>
      <c r="E172" s="208"/>
      <c r="F172" s="197"/>
      <c r="G172" s="211"/>
      <c r="H172" s="95">
        <f t="shared" si="21"/>
        <v>0</v>
      </c>
      <c r="I172" s="212"/>
      <c r="J172" s="96">
        <f t="shared" si="22"/>
        <v>0</v>
      </c>
      <c r="K172" s="404">
        <f t="shared" si="23"/>
        <v>0</v>
      </c>
      <c r="L172" s="98">
        <f t="shared" si="23"/>
        <v>0</v>
      </c>
      <c r="M172" s="647"/>
      <c r="N172" s="99"/>
    </row>
    <row r="173" spans="1:14" ht="18.75" customHeight="1">
      <c r="A173" s="48"/>
      <c r="B173" s="401"/>
      <c r="C173" s="196"/>
      <c r="D173" s="410"/>
      <c r="E173" s="208"/>
      <c r="F173" s="197"/>
      <c r="G173" s="211"/>
      <c r="H173" s="95">
        <f t="shared" si="21"/>
        <v>0</v>
      </c>
      <c r="I173" s="212"/>
      <c r="J173" s="96">
        <f t="shared" si="22"/>
        <v>0</v>
      </c>
      <c r="K173" s="404">
        <f t="shared" si="23"/>
        <v>0</v>
      </c>
      <c r="L173" s="98">
        <f t="shared" si="23"/>
        <v>0</v>
      </c>
      <c r="M173" s="647"/>
      <c r="N173" s="99"/>
    </row>
    <row r="174" spans="1:14" ht="18.75" customHeight="1">
      <c r="A174" s="48"/>
      <c r="B174" s="401"/>
      <c r="C174" s="196"/>
      <c r="D174" s="410"/>
      <c r="E174" s="208"/>
      <c r="F174" s="197"/>
      <c r="G174" s="211"/>
      <c r="H174" s="95">
        <f t="shared" si="21"/>
        <v>0</v>
      </c>
      <c r="I174" s="212"/>
      <c r="J174" s="96">
        <f t="shared" si="22"/>
        <v>0</v>
      </c>
      <c r="K174" s="404">
        <f t="shared" si="23"/>
        <v>0</v>
      </c>
      <c r="L174" s="98">
        <f t="shared" si="23"/>
        <v>0</v>
      </c>
      <c r="M174" s="647"/>
      <c r="N174" s="99"/>
    </row>
    <row r="175" spans="1:14" ht="18.75" customHeight="1">
      <c r="A175" s="48"/>
      <c r="B175" s="401"/>
      <c r="C175" s="196"/>
      <c r="D175" s="410"/>
      <c r="E175" s="208"/>
      <c r="F175" s="197"/>
      <c r="G175" s="211"/>
      <c r="H175" s="95">
        <f t="shared" si="21"/>
        <v>0</v>
      </c>
      <c r="I175" s="212"/>
      <c r="J175" s="96">
        <f t="shared" si="22"/>
        <v>0</v>
      </c>
      <c r="K175" s="404">
        <f t="shared" si="23"/>
        <v>0</v>
      </c>
      <c r="L175" s="98">
        <f t="shared" si="23"/>
        <v>0</v>
      </c>
      <c r="M175" s="647"/>
      <c r="N175" s="99"/>
    </row>
    <row r="176" spans="1:14" ht="18.75" customHeight="1">
      <c r="A176" s="48"/>
      <c r="B176" s="401"/>
      <c r="C176" s="196"/>
      <c r="D176" s="410"/>
      <c r="E176" s="208"/>
      <c r="F176" s="197"/>
      <c r="G176" s="211"/>
      <c r="H176" s="95">
        <f t="shared" si="21"/>
        <v>0</v>
      </c>
      <c r="I176" s="212"/>
      <c r="J176" s="96">
        <f t="shared" si="22"/>
        <v>0</v>
      </c>
      <c r="K176" s="404">
        <f t="shared" si="23"/>
        <v>0</v>
      </c>
      <c r="L176" s="98">
        <f t="shared" si="23"/>
        <v>0</v>
      </c>
      <c r="M176" s="647"/>
      <c r="N176" s="99"/>
    </row>
    <row r="177" spans="1:27" ht="18.75" customHeight="1">
      <c r="A177" s="48"/>
      <c r="B177" s="401"/>
      <c r="C177" s="196"/>
      <c r="D177" s="410"/>
      <c r="E177" s="208"/>
      <c r="F177" s="197"/>
      <c r="G177" s="211"/>
      <c r="H177" s="95">
        <f t="shared" si="21"/>
        <v>0</v>
      </c>
      <c r="I177" s="212"/>
      <c r="J177" s="96">
        <f t="shared" si="22"/>
        <v>0</v>
      </c>
      <c r="K177" s="404">
        <f t="shared" si="23"/>
        <v>0</v>
      </c>
      <c r="L177" s="98">
        <f t="shared" si="23"/>
        <v>0</v>
      </c>
      <c r="M177" s="647"/>
      <c r="N177" s="99"/>
    </row>
    <row r="178" spans="1:27" ht="18.75" customHeight="1">
      <c r="A178" s="48"/>
      <c r="B178" s="401"/>
      <c r="C178" s="196"/>
      <c r="D178" s="410"/>
      <c r="E178" s="208"/>
      <c r="F178" s="197"/>
      <c r="G178" s="211"/>
      <c r="H178" s="95">
        <f t="shared" si="21"/>
        <v>0</v>
      </c>
      <c r="I178" s="212"/>
      <c r="J178" s="96">
        <f t="shared" si="22"/>
        <v>0</v>
      </c>
      <c r="K178" s="404">
        <f t="shared" si="23"/>
        <v>0</v>
      </c>
      <c r="L178" s="98">
        <f t="shared" si="23"/>
        <v>0</v>
      </c>
      <c r="M178" s="647"/>
      <c r="N178" s="99"/>
    </row>
    <row r="179" spans="1:27" ht="18.75" customHeight="1">
      <c r="A179" s="48"/>
      <c r="B179" s="401"/>
      <c r="C179" s="196"/>
      <c r="D179" s="410"/>
      <c r="E179" s="208"/>
      <c r="F179" s="197"/>
      <c r="G179" s="211"/>
      <c r="H179" s="95">
        <f t="shared" si="21"/>
        <v>0</v>
      </c>
      <c r="I179" s="212"/>
      <c r="J179" s="96">
        <f t="shared" si="22"/>
        <v>0</v>
      </c>
      <c r="K179" s="404">
        <f t="shared" si="23"/>
        <v>0</v>
      </c>
      <c r="L179" s="98">
        <f t="shared" si="23"/>
        <v>0</v>
      </c>
      <c r="M179" s="647"/>
      <c r="N179" s="99"/>
    </row>
    <row r="180" spans="1:27" ht="18.75" customHeight="1">
      <c r="A180" s="48"/>
      <c r="B180" s="401"/>
      <c r="C180" s="196"/>
      <c r="D180" s="410"/>
      <c r="E180" s="208"/>
      <c r="F180" s="197"/>
      <c r="G180" s="211"/>
      <c r="H180" s="95">
        <f t="shared" si="21"/>
        <v>0</v>
      </c>
      <c r="I180" s="212"/>
      <c r="J180" s="96">
        <f t="shared" si="22"/>
        <v>0</v>
      </c>
      <c r="K180" s="404">
        <f t="shared" si="23"/>
        <v>0</v>
      </c>
      <c r="L180" s="98">
        <f t="shared" si="23"/>
        <v>0</v>
      </c>
      <c r="M180" s="647"/>
      <c r="N180" s="99"/>
    </row>
    <row r="181" spans="1:27" ht="18.75" customHeight="1">
      <c r="A181" s="48"/>
      <c r="B181" s="401"/>
      <c r="C181" s="196"/>
      <c r="D181" s="410"/>
      <c r="E181" s="208"/>
      <c r="F181" s="197"/>
      <c r="G181" s="211"/>
      <c r="H181" s="95">
        <f t="shared" si="21"/>
        <v>0</v>
      </c>
      <c r="I181" s="212"/>
      <c r="J181" s="96">
        <f t="shared" si="22"/>
        <v>0</v>
      </c>
      <c r="K181" s="404">
        <f t="shared" si="23"/>
        <v>0</v>
      </c>
      <c r="L181" s="98">
        <f t="shared" si="23"/>
        <v>0</v>
      </c>
      <c r="M181" s="647"/>
      <c r="N181" s="99"/>
    </row>
    <row r="182" spans="1:27" ht="18.75" customHeight="1">
      <c r="A182" s="48"/>
      <c r="B182" s="401"/>
      <c r="C182" s="196"/>
      <c r="D182" s="410"/>
      <c r="E182" s="208"/>
      <c r="F182" s="197"/>
      <c r="G182" s="211"/>
      <c r="H182" s="95">
        <f t="shared" si="21"/>
        <v>0</v>
      </c>
      <c r="I182" s="212"/>
      <c r="J182" s="96">
        <f t="shared" si="22"/>
        <v>0</v>
      </c>
      <c r="K182" s="404">
        <f t="shared" si="23"/>
        <v>0</v>
      </c>
      <c r="L182" s="98">
        <f t="shared" si="23"/>
        <v>0</v>
      </c>
      <c r="M182" s="647"/>
      <c r="N182" s="99"/>
    </row>
    <row r="183" spans="1:27" ht="18.75" customHeight="1">
      <c r="A183" s="48"/>
      <c r="B183" s="401"/>
      <c r="C183" s="196"/>
      <c r="D183" s="410"/>
      <c r="E183" s="208"/>
      <c r="F183" s="197"/>
      <c r="G183" s="211"/>
      <c r="H183" s="95">
        <f t="shared" si="21"/>
        <v>0</v>
      </c>
      <c r="I183" s="212"/>
      <c r="J183" s="96">
        <f t="shared" si="22"/>
        <v>0</v>
      </c>
      <c r="K183" s="404">
        <f t="shared" si="23"/>
        <v>0</v>
      </c>
      <c r="L183" s="98">
        <f t="shared" si="23"/>
        <v>0</v>
      </c>
      <c r="M183" s="647"/>
      <c r="N183" s="99"/>
    </row>
    <row r="184" spans="1:27" ht="18.75" customHeight="1">
      <c r="A184" s="48"/>
      <c r="B184" s="401"/>
      <c r="C184" s="196"/>
      <c r="D184" s="410"/>
      <c r="E184" s="208"/>
      <c r="F184" s="197"/>
      <c r="G184" s="211"/>
      <c r="H184" s="95">
        <f t="shared" si="21"/>
        <v>0</v>
      </c>
      <c r="I184" s="212"/>
      <c r="J184" s="96">
        <f t="shared" si="22"/>
        <v>0</v>
      </c>
      <c r="K184" s="404">
        <f t="shared" si="23"/>
        <v>0</v>
      </c>
      <c r="L184" s="98">
        <f t="shared" si="23"/>
        <v>0</v>
      </c>
      <c r="M184" s="647"/>
      <c r="N184" s="106"/>
    </row>
    <row r="185" spans="1:27" ht="18.75" customHeight="1">
      <c r="A185" s="48"/>
      <c r="B185" s="401"/>
      <c r="C185" s="196"/>
      <c r="D185" s="410"/>
      <c r="E185" s="208"/>
      <c r="F185" s="197"/>
      <c r="G185" s="211"/>
      <c r="H185" s="95">
        <f t="shared" si="21"/>
        <v>0</v>
      </c>
      <c r="I185" s="212"/>
      <c r="J185" s="96">
        <f t="shared" si="22"/>
        <v>0</v>
      </c>
      <c r="K185" s="404">
        <f t="shared" si="23"/>
        <v>0</v>
      </c>
      <c r="L185" s="98">
        <f t="shared" si="23"/>
        <v>0</v>
      </c>
      <c r="M185" s="647"/>
      <c r="N185" s="59"/>
    </row>
    <row r="186" spans="1:27" ht="18.75" customHeight="1">
      <c r="A186" s="48"/>
      <c r="B186" s="401"/>
      <c r="C186" s="196"/>
      <c r="D186" s="410"/>
      <c r="E186" s="208"/>
      <c r="F186" s="197"/>
      <c r="G186" s="211"/>
      <c r="H186" s="95">
        <f t="shared" si="21"/>
        <v>0</v>
      </c>
      <c r="I186" s="212"/>
      <c r="J186" s="96">
        <f t="shared" si="22"/>
        <v>0</v>
      </c>
      <c r="K186" s="404">
        <f t="shared" si="23"/>
        <v>0</v>
      </c>
      <c r="L186" s="98">
        <f t="shared" si="23"/>
        <v>0</v>
      </c>
      <c r="M186" s="647"/>
      <c r="N186" s="106"/>
    </row>
    <row r="187" spans="1:27" s="47" customFormat="1" ht="18.75" customHeight="1">
      <c r="A187" s="48"/>
      <c r="B187" s="401"/>
      <c r="C187" s="196"/>
      <c r="D187" s="410"/>
      <c r="E187" s="208"/>
      <c r="F187" s="197"/>
      <c r="G187" s="211"/>
      <c r="H187" s="95">
        <f t="shared" si="21"/>
        <v>0</v>
      </c>
      <c r="I187" s="212"/>
      <c r="J187" s="96">
        <f t="shared" si="22"/>
        <v>0</v>
      </c>
      <c r="K187" s="404">
        <f t="shared" si="23"/>
        <v>0</v>
      </c>
      <c r="L187" s="98">
        <f t="shared" si="23"/>
        <v>0</v>
      </c>
      <c r="M187" s="647"/>
      <c r="O187" s="35"/>
      <c r="P187" s="35"/>
      <c r="Q187" s="35"/>
      <c r="R187" s="35"/>
      <c r="S187" s="35"/>
      <c r="T187" s="35"/>
      <c r="U187" s="35"/>
      <c r="V187" s="35"/>
      <c r="W187" s="35"/>
      <c r="X187" s="35"/>
      <c r="Y187" s="35"/>
      <c r="Z187" s="35"/>
      <c r="AA187" s="35"/>
    </row>
    <row r="188" spans="1:27" s="47" customFormat="1" ht="18.75" customHeight="1">
      <c r="A188" s="48"/>
      <c r="B188" s="401"/>
      <c r="C188" s="196"/>
      <c r="D188" s="410"/>
      <c r="E188" s="208"/>
      <c r="F188" s="197"/>
      <c r="G188" s="211"/>
      <c r="H188" s="95">
        <f t="shared" si="21"/>
        <v>0</v>
      </c>
      <c r="I188" s="212"/>
      <c r="J188" s="96">
        <f t="shared" si="22"/>
        <v>0</v>
      </c>
      <c r="K188" s="404">
        <f t="shared" si="23"/>
        <v>0</v>
      </c>
      <c r="L188" s="98">
        <f t="shared" si="23"/>
        <v>0</v>
      </c>
      <c r="M188" s="647"/>
      <c r="O188" s="35"/>
      <c r="P188" s="35"/>
      <c r="Q188" s="35"/>
      <c r="R188" s="35"/>
      <c r="S188" s="35"/>
      <c r="T188" s="35"/>
      <c r="U188" s="35"/>
      <c r="V188" s="35"/>
      <c r="W188" s="35"/>
      <c r="X188" s="35"/>
      <c r="Y188" s="35"/>
      <c r="Z188" s="35"/>
      <c r="AA188" s="35"/>
    </row>
    <row r="189" spans="1:27" s="47" customFormat="1" ht="18.75" customHeight="1">
      <c r="A189" s="48"/>
      <c r="B189" s="401"/>
      <c r="C189" s="196"/>
      <c r="D189" s="410"/>
      <c r="E189" s="208"/>
      <c r="F189" s="197"/>
      <c r="G189" s="211"/>
      <c r="H189" s="95">
        <f t="shared" si="21"/>
        <v>0</v>
      </c>
      <c r="I189" s="212"/>
      <c r="J189" s="96">
        <f t="shared" si="22"/>
        <v>0</v>
      </c>
      <c r="K189" s="404">
        <f t="shared" si="23"/>
        <v>0</v>
      </c>
      <c r="L189" s="98">
        <f t="shared" si="23"/>
        <v>0</v>
      </c>
      <c r="M189" s="647"/>
      <c r="O189" s="35"/>
      <c r="P189" s="35"/>
      <c r="Q189" s="35"/>
      <c r="R189" s="35"/>
      <c r="S189" s="35"/>
      <c r="T189" s="35"/>
      <c r="U189" s="35"/>
      <c r="V189" s="35"/>
      <c r="W189" s="35"/>
      <c r="X189" s="35"/>
      <c r="Y189" s="35"/>
      <c r="Z189" s="35"/>
      <c r="AA189" s="35"/>
    </row>
    <row r="190" spans="1:27" s="47" customFormat="1" ht="18.75" customHeight="1">
      <c r="A190" s="48"/>
      <c r="B190" s="399"/>
      <c r="C190" s="405" t="s">
        <v>736</v>
      </c>
      <c r="D190" s="101" t="s">
        <v>737</v>
      </c>
      <c r="E190" s="93"/>
      <c r="F190" s="94"/>
      <c r="G190" s="95"/>
      <c r="H190" s="102">
        <f>SUMIFS(H159:H189,B159:B189,"設備")</f>
        <v>0</v>
      </c>
      <c r="I190" s="96"/>
      <c r="J190" s="103">
        <f>SUMIFS(J159:J189,B159:B189,"設備")</f>
        <v>0</v>
      </c>
      <c r="K190" s="404">
        <f t="shared" si="23"/>
        <v>0</v>
      </c>
      <c r="L190" s="105">
        <f>H190-J190</f>
        <v>0</v>
      </c>
      <c r="M190" s="648"/>
      <c r="O190" s="35"/>
      <c r="P190" s="35"/>
      <c r="Q190" s="35"/>
      <c r="R190" s="35"/>
      <c r="S190" s="35"/>
      <c r="T190" s="35"/>
      <c r="U190" s="35"/>
      <c r="V190" s="35"/>
      <c r="W190" s="35"/>
      <c r="X190" s="35"/>
      <c r="Y190" s="35"/>
      <c r="Z190" s="35"/>
      <c r="AA190" s="35"/>
    </row>
    <row r="191" spans="1:27" s="47" customFormat="1" ht="18.75" customHeight="1">
      <c r="A191" s="48"/>
      <c r="B191" s="399"/>
      <c r="C191" s="405" t="s">
        <v>738</v>
      </c>
      <c r="D191" s="101" t="s">
        <v>737</v>
      </c>
      <c r="E191" s="93"/>
      <c r="F191" s="94"/>
      <c r="G191" s="95"/>
      <c r="H191" s="102">
        <f>SUMIFS(H159:H189,B159:B189,"工事")</f>
        <v>0</v>
      </c>
      <c r="I191" s="96"/>
      <c r="J191" s="103">
        <f>SUMIFS(J159:J189,B159:B189,"工事")</f>
        <v>0</v>
      </c>
      <c r="K191" s="404">
        <f t="shared" si="23"/>
        <v>0</v>
      </c>
      <c r="L191" s="105">
        <f>H191-J191</f>
        <v>0</v>
      </c>
      <c r="M191" s="648"/>
      <c r="O191" s="35"/>
      <c r="P191" s="35"/>
      <c r="Q191" s="35"/>
      <c r="R191" s="35"/>
      <c r="S191" s="35"/>
      <c r="T191" s="35"/>
      <c r="U191" s="35"/>
      <c r="V191" s="35"/>
      <c r="W191" s="35"/>
      <c r="X191" s="35"/>
      <c r="Y191" s="35"/>
      <c r="Z191" s="35"/>
      <c r="AA191" s="35"/>
    </row>
    <row r="192" spans="1:27" s="47" customFormat="1" ht="18.75" customHeight="1" thickBot="1">
      <c r="A192" s="48"/>
      <c r="B192" s="411"/>
      <c r="C192" s="412" t="s">
        <v>731</v>
      </c>
      <c r="D192" s="413" t="s">
        <v>732</v>
      </c>
      <c r="E192" s="414"/>
      <c r="F192" s="415"/>
      <c r="G192" s="416"/>
      <c r="H192" s="417">
        <f>H190+H191</f>
        <v>0</v>
      </c>
      <c r="I192" s="418"/>
      <c r="J192" s="419">
        <f>J190+J191</f>
        <v>0</v>
      </c>
      <c r="K192" s="420">
        <f t="shared" si="23"/>
        <v>0</v>
      </c>
      <c r="L192" s="421">
        <f>H192-J192</f>
        <v>0</v>
      </c>
      <c r="M192" s="659"/>
      <c r="O192" s="35"/>
      <c r="P192" s="35"/>
      <c r="Q192" s="35"/>
      <c r="R192" s="35"/>
      <c r="S192" s="35"/>
      <c r="T192" s="35"/>
      <c r="U192" s="35"/>
      <c r="V192" s="35"/>
      <c r="W192" s="35"/>
      <c r="X192" s="35"/>
      <c r="Y192" s="35"/>
      <c r="Z192" s="35"/>
      <c r="AA192" s="35"/>
    </row>
    <row r="193" spans="1:27" ht="18.75" customHeight="1">
      <c r="A193" s="48"/>
      <c r="B193" s="401"/>
      <c r="C193" s="196" t="s">
        <v>740</v>
      </c>
      <c r="D193" s="407" t="s">
        <v>735</v>
      </c>
      <c r="E193" s="208"/>
      <c r="F193" s="197"/>
      <c r="G193" s="95"/>
      <c r="H193" s="95"/>
      <c r="I193" s="96"/>
      <c r="J193" s="96"/>
      <c r="K193" s="404"/>
      <c r="L193" s="98"/>
      <c r="M193" s="647"/>
      <c r="N193" s="99"/>
    </row>
    <row r="194" spans="1:27" ht="18.75" customHeight="1">
      <c r="A194" s="48"/>
      <c r="B194" s="401"/>
      <c r="C194" s="196"/>
      <c r="D194" s="410"/>
      <c r="E194" s="208"/>
      <c r="F194" s="197"/>
      <c r="G194" s="211"/>
      <c r="H194" s="95">
        <f t="shared" ref="H194:H203" si="24">F194*G194</f>
        <v>0</v>
      </c>
      <c r="I194" s="212"/>
      <c r="J194" s="96">
        <f t="shared" ref="J194:J203" si="25">F194*I194</f>
        <v>0</v>
      </c>
      <c r="K194" s="404">
        <f t="shared" ref="K194:L206" si="26">G194-I194</f>
        <v>0</v>
      </c>
      <c r="L194" s="98">
        <f t="shared" si="26"/>
        <v>0</v>
      </c>
      <c r="M194" s="647"/>
      <c r="N194" s="99"/>
    </row>
    <row r="195" spans="1:27" ht="18.75" customHeight="1">
      <c r="A195" s="48"/>
      <c r="B195" s="401"/>
      <c r="C195" s="196"/>
      <c r="D195" s="410"/>
      <c r="E195" s="208"/>
      <c r="F195" s="197"/>
      <c r="G195" s="211"/>
      <c r="H195" s="95">
        <f t="shared" si="24"/>
        <v>0</v>
      </c>
      <c r="I195" s="212"/>
      <c r="J195" s="96">
        <f t="shared" si="25"/>
        <v>0</v>
      </c>
      <c r="K195" s="404">
        <f t="shared" si="26"/>
        <v>0</v>
      </c>
      <c r="L195" s="98">
        <f t="shared" si="26"/>
        <v>0</v>
      </c>
      <c r="M195" s="647"/>
      <c r="N195" s="99"/>
    </row>
    <row r="196" spans="1:27" ht="18.75" customHeight="1">
      <c r="A196" s="48"/>
      <c r="B196" s="401"/>
      <c r="C196" s="196"/>
      <c r="D196" s="410"/>
      <c r="E196" s="208"/>
      <c r="F196" s="197"/>
      <c r="G196" s="211"/>
      <c r="H196" s="95">
        <f t="shared" si="24"/>
        <v>0</v>
      </c>
      <c r="I196" s="212"/>
      <c r="J196" s="96">
        <f t="shared" si="25"/>
        <v>0</v>
      </c>
      <c r="K196" s="404">
        <f t="shared" si="26"/>
        <v>0</v>
      </c>
      <c r="L196" s="98">
        <f t="shared" si="26"/>
        <v>0</v>
      </c>
      <c r="M196" s="647"/>
      <c r="N196" s="99"/>
    </row>
    <row r="197" spans="1:27" ht="18.75" customHeight="1">
      <c r="A197" s="48"/>
      <c r="B197" s="401"/>
      <c r="C197" s="196"/>
      <c r="D197" s="410"/>
      <c r="E197" s="208"/>
      <c r="F197" s="197"/>
      <c r="G197" s="211"/>
      <c r="H197" s="95">
        <f t="shared" si="24"/>
        <v>0</v>
      </c>
      <c r="I197" s="212"/>
      <c r="J197" s="96">
        <f t="shared" si="25"/>
        <v>0</v>
      </c>
      <c r="K197" s="404">
        <f t="shared" si="26"/>
        <v>0</v>
      </c>
      <c r="L197" s="98">
        <f t="shared" si="26"/>
        <v>0</v>
      </c>
      <c r="M197" s="647"/>
      <c r="N197" s="99"/>
    </row>
    <row r="198" spans="1:27" ht="18.75" customHeight="1">
      <c r="A198" s="48"/>
      <c r="B198" s="401"/>
      <c r="C198" s="196"/>
      <c r="D198" s="410"/>
      <c r="E198" s="208"/>
      <c r="F198" s="197"/>
      <c r="G198" s="211"/>
      <c r="H198" s="95">
        <f t="shared" si="24"/>
        <v>0</v>
      </c>
      <c r="I198" s="212"/>
      <c r="J198" s="96">
        <f t="shared" si="25"/>
        <v>0</v>
      </c>
      <c r="K198" s="404">
        <f t="shared" si="26"/>
        <v>0</v>
      </c>
      <c r="L198" s="98">
        <f t="shared" si="26"/>
        <v>0</v>
      </c>
      <c r="M198" s="647"/>
      <c r="N198" s="99"/>
    </row>
    <row r="199" spans="1:27" ht="18.75" customHeight="1">
      <c r="A199" s="48"/>
      <c r="B199" s="401"/>
      <c r="C199" s="196"/>
      <c r="D199" s="410"/>
      <c r="E199" s="208"/>
      <c r="F199" s="197"/>
      <c r="G199" s="211"/>
      <c r="H199" s="95">
        <f t="shared" si="24"/>
        <v>0</v>
      </c>
      <c r="I199" s="212"/>
      <c r="J199" s="96">
        <f t="shared" si="25"/>
        <v>0</v>
      </c>
      <c r="K199" s="404">
        <f t="shared" si="26"/>
        <v>0</v>
      </c>
      <c r="L199" s="98">
        <f t="shared" si="26"/>
        <v>0</v>
      </c>
      <c r="M199" s="647"/>
      <c r="N199" s="99"/>
    </row>
    <row r="200" spans="1:27" ht="18.75" customHeight="1">
      <c r="A200" s="48"/>
      <c r="B200" s="401"/>
      <c r="C200" s="196"/>
      <c r="D200" s="410"/>
      <c r="E200" s="208"/>
      <c r="F200" s="197"/>
      <c r="G200" s="211"/>
      <c r="H200" s="95">
        <f t="shared" si="24"/>
        <v>0</v>
      </c>
      <c r="I200" s="212"/>
      <c r="J200" s="96">
        <f t="shared" si="25"/>
        <v>0</v>
      </c>
      <c r="K200" s="404">
        <f t="shared" si="26"/>
        <v>0</v>
      </c>
      <c r="L200" s="98">
        <f t="shared" si="26"/>
        <v>0</v>
      </c>
      <c r="M200" s="647"/>
      <c r="N200" s="99"/>
    </row>
    <row r="201" spans="1:27" ht="18.75" customHeight="1">
      <c r="A201" s="48"/>
      <c r="B201" s="401"/>
      <c r="C201" s="196"/>
      <c r="D201" s="410"/>
      <c r="E201" s="208"/>
      <c r="F201" s="197"/>
      <c r="G201" s="211"/>
      <c r="H201" s="95">
        <f t="shared" si="24"/>
        <v>0</v>
      </c>
      <c r="I201" s="212"/>
      <c r="J201" s="96">
        <f t="shared" si="25"/>
        <v>0</v>
      </c>
      <c r="K201" s="404">
        <f t="shared" si="26"/>
        <v>0</v>
      </c>
      <c r="L201" s="98">
        <f t="shared" si="26"/>
        <v>0</v>
      </c>
      <c r="M201" s="647"/>
      <c r="N201" s="99"/>
    </row>
    <row r="202" spans="1:27" ht="18.75" customHeight="1">
      <c r="A202" s="48"/>
      <c r="B202" s="401"/>
      <c r="C202" s="196"/>
      <c r="D202" s="410"/>
      <c r="E202" s="208"/>
      <c r="F202" s="197"/>
      <c r="G202" s="211"/>
      <c r="H202" s="95">
        <f t="shared" si="24"/>
        <v>0</v>
      </c>
      <c r="I202" s="212"/>
      <c r="J202" s="96">
        <f t="shared" si="25"/>
        <v>0</v>
      </c>
      <c r="K202" s="404">
        <f t="shared" si="26"/>
        <v>0</v>
      </c>
      <c r="L202" s="98">
        <f t="shared" si="26"/>
        <v>0</v>
      </c>
      <c r="M202" s="647"/>
      <c r="N202" s="99"/>
    </row>
    <row r="203" spans="1:27" ht="18.75" customHeight="1">
      <c r="A203" s="48"/>
      <c r="B203" s="401"/>
      <c r="C203" s="196"/>
      <c r="D203" s="410"/>
      <c r="E203" s="208"/>
      <c r="F203" s="197"/>
      <c r="G203" s="211"/>
      <c r="H203" s="95">
        <f t="shared" si="24"/>
        <v>0</v>
      </c>
      <c r="I203" s="212"/>
      <c r="J203" s="96">
        <f t="shared" si="25"/>
        <v>0</v>
      </c>
      <c r="K203" s="404">
        <f t="shared" si="26"/>
        <v>0</v>
      </c>
      <c r="L203" s="98">
        <f t="shared" si="26"/>
        <v>0</v>
      </c>
      <c r="M203" s="647"/>
      <c r="N203" s="99"/>
    </row>
    <row r="204" spans="1:27" s="47" customFormat="1" ht="18.75" customHeight="1">
      <c r="A204" s="48"/>
      <c r="B204" s="399"/>
      <c r="C204" s="405" t="s">
        <v>736</v>
      </c>
      <c r="D204" s="101" t="s">
        <v>737</v>
      </c>
      <c r="E204" s="93"/>
      <c r="F204" s="94"/>
      <c r="G204" s="95"/>
      <c r="H204" s="102">
        <f>SUMIFS(H193:H203,B193:B203,"設備")</f>
        <v>0</v>
      </c>
      <c r="I204" s="96"/>
      <c r="J204" s="103">
        <f>SUMIFS(J193:J203,B193:B203,"設備")</f>
        <v>0</v>
      </c>
      <c r="K204" s="404">
        <f t="shared" si="26"/>
        <v>0</v>
      </c>
      <c r="L204" s="105">
        <f>H204-J204</f>
        <v>0</v>
      </c>
      <c r="M204" s="648"/>
      <c r="O204" s="35"/>
      <c r="P204" s="35"/>
      <c r="Q204" s="35"/>
      <c r="R204" s="35"/>
      <c r="S204" s="35"/>
      <c r="T204" s="35"/>
      <c r="U204" s="35"/>
      <c r="V204" s="35"/>
      <c r="W204" s="35"/>
      <c r="X204" s="35"/>
      <c r="Y204" s="35"/>
      <c r="Z204" s="35"/>
      <c r="AA204" s="35"/>
    </row>
    <row r="205" spans="1:27" s="47" customFormat="1" ht="18.75" customHeight="1">
      <c r="A205" s="48"/>
      <c r="B205" s="399"/>
      <c r="C205" s="405" t="s">
        <v>738</v>
      </c>
      <c r="D205" s="101" t="s">
        <v>737</v>
      </c>
      <c r="E205" s="93"/>
      <c r="F205" s="94"/>
      <c r="G205" s="95"/>
      <c r="H205" s="102">
        <f>SUMIFS(H193:H203,B193:B203,"工事")</f>
        <v>0</v>
      </c>
      <c r="I205" s="96"/>
      <c r="J205" s="103">
        <f>SUMIFS(J193:J203,B193:B203,"工事")</f>
        <v>0</v>
      </c>
      <c r="K205" s="404">
        <f t="shared" si="26"/>
        <v>0</v>
      </c>
      <c r="L205" s="105">
        <f>H205-J205</f>
        <v>0</v>
      </c>
      <c r="M205" s="648"/>
      <c r="O205" s="35"/>
      <c r="P205" s="35"/>
      <c r="Q205" s="35"/>
      <c r="R205" s="35"/>
      <c r="S205" s="35"/>
      <c r="T205" s="35"/>
      <c r="U205" s="35"/>
      <c r="V205" s="35"/>
      <c r="W205" s="35"/>
      <c r="X205" s="35"/>
      <c r="Y205" s="35"/>
      <c r="Z205" s="35"/>
      <c r="AA205" s="35"/>
    </row>
    <row r="206" spans="1:27" s="47" customFormat="1" ht="18.75" customHeight="1" thickBot="1">
      <c r="A206" s="48"/>
      <c r="B206" s="411"/>
      <c r="C206" s="412" t="s">
        <v>731</v>
      </c>
      <c r="D206" s="413" t="s">
        <v>732</v>
      </c>
      <c r="E206" s="414"/>
      <c r="F206" s="415"/>
      <c r="G206" s="416"/>
      <c r="H206" s="417">
        <f>H204+H205</f>
        <v>0</v>
      </c>
      <c r="I206" s="418"/>
      <c r="J206" s="419">
        <f>J204+J205</f>
        <v>0</v>
      </c>
      <c r="K206" s="420">
        <f t="shared" si="26"/>
        <v>0</v>
      </c>
      <c r="L206" s="421">
        <f>H206-J206</f>
        <v>0</v>
      </c>
      <c r="M206" s="659"/>
      <c r="O206" s="35"/>
      <c r="P206" s="35"/>
      <c r="Q206" s="35"/>
      <c r="R206" s="35"/>
      <c r="S206" s="35"/>
      <c r="T206" s="35"/>
      <c r="U206" s="35"/>
      <c r="V206" s="35"/>
      <c r="W206" s="35"/>
      <c r="X206" s="35"/>
      <c r="Y206" s="35"/>
      <c r="Z206" s="35"/>
      <c r="AA206" s="35"/>
    </row>
    <row r="207" spans="1:27" ht="18.75" customHeight="1">
      <c r="A207" s="48"/>
      <c r="B207" s="401"/>
      <c r="C207" s="196" t="s">
        <v>741</v>
      </c>
      <c r="D207" s="407" t="s">
        <v>735</v>
      </c>
      <c r="E207" s="208"/>
      <c r="F207" s="197"/>
      <c r="G207" s="95"/>
      <c r="H207" s="95"/>
      <c r="I207" s="96"/>
      <c r="J207" s="96"/>
      <c r="K207" s="404"/>
      <c r="L207" s="98"/>
      <c r="M207" s="647"/>
      <c r="N207" s="99"/>
    </row>
    <row r="208" spans="1:27" ht="18.75" customHeight="1">
      <c r="A208" s="48"/>
      <c r="B208" s="401"/>
      <c r="C208" s="196"/>
      <c r="D208" s="410"/>
      <c r="E208" s="208"/>
      <c r="F208" s="197"/>
      <c r="G208" s="211"/>
      <c r="H208" s="95">
        <f t="shared" ref="H208:H217" si="27">F208*G208</f>
        <v>0</v>
      </c>
      <c r="I208" s="212"/>
      <c r="J208" s="96">
        <f t="shared" ref="J208:J217" si="28">F208*I208</f>
        <v>0</v>
      </c>
      <c r="K208" s="404">
        <f t="shared" ref="K208:L220" si="29">G208-I208</f>
        <v>0</v>
      </c>
      <c r="L208" s="98">
        <f t="shared" si="29"/>
        <v>0</v>
      </c>
      <c r="M208" s="647"/>
      <c r="N208" s="99"/>
    </row>
    <row r="209" spans="1:27" ht="18.75" customHeight="1">
      <c r="A209" s="48"/>
      <c r="B209" s="401"/>
      <c r="C209" s="196"/>
      <c r="D209" s="410"/>
      <c r="E209" s="208"/>
      <c r="F209" s="197"/>
      <c r="G209" s="211"/>
      <c r="H209" s="95">
        <f t="shared" si="27"/>
        <v>0</v>
      </c>
      <c r="I209" s="212"/>
      <c r="J209" s="96">
        <f t="shared" si="28"/>
        <v>0</v>
      </c>
      <c r="K209" s="404">
        <f t="shared" si="29"/>
        <v>0</v>
      </c>
      <c r="L209" s="98">
        <f t="shared" si="29"/>
        <v>0</v>
      </c>
      <c r="M209" s="647"/>
      <c r="N209" s="99"/>
    </row>
    <row r="210" spans="1:27" ht="18.75" customHeight="1">
      <c r="A210" s="48"/>
      <c r="B210" s="401"/>
      <c r="C210" s="196"/>
      <c r="D210" s="410"/>
      <c r="E210" s="208"/>
      <c r="F210" s="197"/>
      <c r="G210" s="211"/>
      <c r="H210" s="95">
        <f t="shared" si="27"/>
        <v>0</v>
      </c>
      <c r="I210" s="212"/>
      <c r="J210" s="96">
        <f t="shared" si="28"/>
        <v>0</v>
      </c>
      <c r="K210" s="404">
        <f t="shared" si="29"/>
        <v>0</v>
      </c>
      <c r="L210" s="98">
        <f t="shared" si="29"/>
        <v>0</v>
      </c>
      <c r="M210" s="647"/>
      <c r="N210" s="99"/>
    </row>
    <row r="211" spans="1:27" ht="18.75" customHeight="1">
      <c r="A211" s="48"/>
      <c r="B211" s="401"/>
      <c r="C211" s="196"/>
      <c r="D211" s="410"/>
      <c r="E211" s="208"/>
      <c r="F211" s="197"/>
      <c r="G211" s="211"/>
      <c r="H211" s="95">
        <f t="shared" si="27"/>
        <v>0</v>
      </c>
      <c r="I211" s="212"/>
      <c r="J211" s="96">
        <f t="shared" si="28"/>
        <v>0</v>
      </c>
      <c r="K211" s="404">
        <f t="shared" si="29"/>
        <v>0</v>
      </c>
      <c r="L211" s="98">
        <f t="shared" si="29"/>
        <v>0</v>
      </c>
      <c r="M211" s="647"/>
      <c r="N211" s="99"/>
    </row>
    <row r="212" spans="1:27" ht="18.75" customHeight="1">
      <c r="A212" s="48"/>
      <c r="B212" s="401"/>
      <c r="C212" s="196"/>
      <c r="D212" s="410"/>
      <c r="E212" s="208"/>
      <c r="F212" s="197"/>
      <c r="G212" s="211"/>
      <c r="H212" s="95">
        <f t="shared" si="27"/>
        <v>0</v>
      </c>
      <c r="I212" s="212"/>
      <c r="J212" s="96">
        <f t="shared" si="28"/>
        <v>0</v>
      </c>
      <c r="K212" s="404">
        <f t="shared" si="29"/>
        <v>0</v>
      </c>
      <c r="L212" s="98">
        <f t="shared" si="29"/>
        <v>0</v>
      </c>
      <c r="M212" s="647"/>
      <c r="N212" s="99"/>
    </row>
    <row r="213" spans="1:27" ht="18.75" customHeight="1">
      <c r="A213" s="48"/>
      <c r="B213" s="401"/>
      <c r="C213" s="196"/>
      <c r="D213" s="410"/>
      <c r="E213" s="208"/>
      <c r="F213" s="197"/>
      <c r="G213" s="211"/>
      <c r="H213" s="95">
        <f t="shared" si="27"/>
        <v>0</v>
      </c>
      <c r="I213" s="212"/>
      <c r="J213" s="96">
        <f t="shared" si="28"/>
        <v>0</v>
      </c>
      <c r="K213" s="404">
        <f t="shared" si="29"/>
        <v>0</v>
      </c>
      <c r="L213" s="98">
        <f t="shared" si="29"/>
        <v>0</v>
      </c>
      <c r="M213" s="647"/>
      <c r="N213" s="99"/>
    </row>
    <row r="214" spans="1:27" ht="18.75" customHeight="1">
      <c r="A214" s="48"/>
      <c r="B214" s="401"/>
      <c r="C214" s="196"/>
      <c r="D214" s="410"/>
      <c r="E214" s="208"/>
      <c r="F214" s="197"/>
      <c r="G214" s="211"/>
      <c r="H214" s="95">
        <f t="shared" si="27"/>
        <v>0</v>
      </c>
      <c r="I214" s="212"/>
      <c r="J214" s="96">
        <f t="shared" si="28"/>
        <v>0</v>
      </c>
      <c r="K214" s="404">
        <f t="shared" si="29"/>
        <v>0</v>
      </c>
      <c r="L214" s="98">
        <f t="shared" si="29"/>
        <v>0</v>
      </c>
      <c r="M214" s="647"/>
      <c r="N214" s="99"/>
    </row>
    <row r="215" spans="1:27" ht="18.75" customHeight="1">
      <c r="A215" s="48"/>
      <c r="B215" s="401"/>
      <c r="C215" s="196"/>
      <c r="D215" s="410"/>
      <c r="E215" s="208"/>
      <c r="F215" s="197"/>
      <c r="G215" s="211"/>
      <c r="H215" s="95">
        <f t="shared" si="27"/>
        <v>0</v>
      </c>
      <c r="I215" s="212"/>
      <c r="J215" s="96">
        <f t="shared" si="28"/>
        <v>0</v>
      </c>
      <c r="K215" s="404">
        <f t="shared" si="29"/>
        <v>0</v>
      </c>
      <c r="L215" s="98">
        <f t="shared" si="29"/>
        <v>0</v>
      </c>
      <c r="M215" s="647"/>
      <c r="N215" s="99"/>
    </row>
    <row r="216" spans="1:27" ht="18.75" customHeight="1">
      <c r="A216" s="48"/>
      <c r="B216" s="401"/>
      <c r="C216" s="196"/>
      <c r="D216" s="410"/>
      <c r="E216" s="208"/>
      <c r="F216" s="197"/>
      <c r="G216" s="211"/>
      <c r="H216" s="95">
        <f t="shared" si="27"/>
        <v>0</v>
      </c>
      <c r="I216" s="212"/>
      <c r="J216" s="96">
        <f t="shared" si="28"/>
        <v>0</v>
      </c>
      <c r="K216" s="404">
        <f t="shared" si="29"/>
        <v>0</v>
      </c>
      <c r="L216" s="98">
        <f t="shared" si="29"/>
        <v>0</v>
      </c>
      <c r="M216" s="647"/>
      <c r="N216" s="99"/>
    </row>
    <row r="217" spans="1:27" ht="18.75" customHeight="1">
      <c r="A217" s="48"/>
      <c r="B217" s="401"/>
      <c r="C217" s="196"/>
      <c r="D217" s="410"/>
      <c r="E217" s="208"/>
      <c r="F217" s="197"/>
      <c r="G217" s="211"/>
      <c r="H217" s="95">
        <f t="shared" si="27"/>
        <v>0</v>
      </c>
      <c r="I217" s="212"/>
      <c r="J217" s="96">
        <f t="shared" si="28"/>
        <v>0</v>
      </c>
      <c r="K217" s="404">
        <f t="shared" si="29"/>
        <v>0</v>
      </c>
      <c r="L217" s="98">
        <f t="shared" si="29"/>
        <v>0</v>
      </c>
      <c r="M217" s="647"/>
      <c r="N217" s="99"/>
    </row>
    <row r="218" spans="1:27" s="47" customFormat="1" ht="18.75" customHeight="1">
      <c r="A218" s="48"/>
      <c r="B218" s="399"/>
      <c r="C218" s="405" t="s">
        <v>736</v>
      </c>
      <c r="D218" s="101" t="s">
        <v>737</v>
      </c>
      <c r="E218" s="93"/>
      <c r="F218" s="94"/>
      <c r="G218" s="95"/>
      <c r="H218" s="102">
        <f>SUMIFS(H207:H217,B207:B217,"設備")</f>
        <v>0</v>
      </c>
      <c r="I218" s="96"/>
      <c r="J218" s="103">
        <f>SUMIFS(J207:J217,B207:B217,"設備")</f>
        <v>0</v>
      </c>
      <c r="K218" s="404">
        <f t="shared" si="29"/>
        <v>0</v>
      </c>
      <c r="L218" s="105">
        <f>H218-J218</f>
        <v>0</v>
      </c>
      <c r="M218" s="648"/>
      <c r="O218" s="35"/>
      <c r="P218" s="35"/>
      <c r="Q218" s="35"/>
      <c r="R218" s="35"/>
      <c r="S218" s="35"/>
      <c r="T218" s="35"/>
      <c r="U218" s="35"/>
      <c r="V218" s="35"/>
      <c r="W218" s="35"/>
      <c r="X218" s="35"/>
      <c r="Y218" s="35"/>
      <c r="Z218" s="35"/>
      <c r="AA218" s="35"/>
    </row>
    <row r="219" spans="1:27" s="47" customFormat="1" ht="18.75" customHeight="1">
      <c r="A219" s="48"/>
      <c r="B219" s="399"/>
      <c r="C219" s="405" t="s">
        <v>738</v>
      </c>
      <c r="D219" s="101" t="s">
        <v>737</v>
      </c>
      <c r="E219" s="93"/>
      <c r="F219" s="94"/>
      <c r="G219" s="95"/>
      <c r="H219" s="102">
        <f>SUMIFS(H207:H217,B207:B217,"工事")</f>
        <v>0</v>
      </c>
      <c r="I219" s="96"/>
      <c r="J219" s="103">
        <f>SUMIFS(J207:J217,B207:B217,"工事")</f>
        <v>0</v>
      </c>
      <c r="K219" s="404">
        <f t="shared" si="29"/>
        <v>0</v>
      </c>
      <c r="L219" s="105">
        <f>H219-J219</f>
        <v>0</v>
      </c>
      <c r="M219" s="648"/>
      <c r="O219" s="35"/>
      <c r="P219" s="35"/>
      <c r="Q219" s="35"/>
      <c r="R219" s="35"/>
      <c r="S219" s="35"/>
      <c r="T219" s="35"/>
      <c r="U219" s="35"/>
      <c r="V219" s="35"/>
      <c r="W219" s="35"/>
      <c r="X219" s="35"/>
      <c r="Y219" s="35"/>
      <c r="Z219" s="35"/>
      <c r="AA219" s="35"/>
    </row>
    <row r="220" spans="1:27" s="47" customFormat="1" ht="18.75" customHeight="1" thickBot="1">
      <c r="A220" s="48"/>
      <c r="B220" s="411"/>
      <c r="C220" s="412" t="s">
        <v>731</v>
      </c>
      <c r="D220" s="413" t="s">
        <v>732</v>
      </c>
      <c r="E220" s="414"/>
      <c r="F220" s="415"/>
      <c r="G220" s="416"/>
      <c r="H220" s="417">
        <f>H218+H219</f>
        <v>0</v>
      </c>
      <c r="I220" s="418"/>
      <c r="J220" s="419">
        <f>J218+J219</f>
        <v>0</v>
      </c>
      <c r="K220" s="420">
        <f t="shared" si="29"/>
        <v>0</v>
      </c>
      <c r="L220" s="421">
        <f>H220-J220</f>
        <v>0</v>
      </c>
      <c r="M220" s="659"/>
      <c r="O220" s="35"/>
      <c r="P220" s="35"/>
      <c r="Q220" s="35"/>
      <c r="R220" s="35"/>
      <c r="S220" s="35"/>
      <c r="T220" s="35"/>
      <c r="U220" s="35"/>
      <c r="V220" s="35"/>
      <c r="W220" s="35"/>
      <c r="X220" s="35"/>
      <c r="Y220" s="35"/>
      <c r="Z220" s="35"/>
      <c r="AA220" s="35"/>
    </row>
    <row r="221" spans="1:27" ht="18.75" customHeight="1">
      <c r="A221" s="48"/>
      <c r="B221" s="401"/>
      <c r="C221" s="196" t="s">
        <v>742</v>
      </c>
      <c r="D221" s="407" t="s">
        <v>735</v>
      </c>
      <c r="E221" s="208"/>
      <c r="F221" s="197"/>
      <c r="G221" s="95"/>
      <c r="H221" s="95"/>
      <c r="I221" s="96"/>
      <c r="J221" s="96"/>
      <c r="K221" s="404"/>
      <c r="L221" s="98"/>
      <c r="M221" s="647"/>
      <c r="N221" s="99"/>
    </row>
    <row r="222" spans="1:27" ht="18.75" customHeight="1">
      <c r="A222" s="48"/>
      <c r="B222" s="401"/>
      <c r="C222" s="196"/>
      <c r="D222" s="410"/>
      <c r="E222" s="208"/>
      <c r="F222" s="197"/>
      <c r="G222" s="211"/>
      <c r="H222" s="95">
        <f t="shared" ref="H222:H231" si="30">F222*G222</f>
        <v>0</v>
      </c>
      <c r="I222" s="212"/>
      <c r="J222" s="96">
        <f t="shared" ref="J222:J231" si="31">F222*I222</f>
        <v>0</v>
      </c>
      <c r="K222" s="404">
        <f t="shared" ref="K222:L234" si="32">G222-I222</f>
        <v>0</v>
      </c>
      <c r="L222" s="98">
        <f t="shared" si="32"/>
        <v>0</v>
      </c>
      <c r="M222" s="647"/>
      <c r="N222" s="99"/>
    </row>
    <row r="223" spans="1:27" ht="18.75" customHeight="1">
      <c r="A223" s="48"/>
      <c r="B223" s="401"/>
      <c r="C223" s="196"/>
      <c r="D223" s="410"/>
      <c r="E223" s="208"/>
      <c r="F223" s="197"/>
      <c r="G223" s="211"/>
      <c r="H223" s="95">
        <f t="shared" si="30"/>
        <v>0</v>
      </c>
      <c r="I223" s="212"/>
      <c r="J223" s="96">
        <f t="shared" si="31"/>
        <v>0</v>
      </c>
      <c r="K223" s="404">
        <f t="shared" si="32"/>
        <v>0</v>
      </c>
      <c r="L223" s="98">
        <f t="shared" si="32"/>
        <v>0</v>
      </c>
      <c r="M223" s="647"/>
      <c r="N223" s="99"/>
    </row>
    <row r="224" spans="1:27" ht="18.75" customHeight="1">
      <c r="A224" s="48"/>
      <c r="B224" s="401"/>
      <c r="C224" s="196"/>
      <c r="D224" s="410"/>
      <c r="E224" s="208"/>
      <c r="F224" s="197"/>
      <c r="G224" s="211"/>
      <c r="H224" s="95">
        <f t="shared" si="30"/>
        <v>0</v>
      </c>
      <c r="I224" s="212"/>
      <c r="J224" s="96">
        <f t="shared" si="31"/>
        <v>0</v>
      </c>
      <c r="K224" s="404">
        <f t="shared" si="32"/>
        <v>0</v>
      </c>
      <c r="L224" s="98">
        <f t="shared" si="32"/>
        <v>0</v>
      </c>
      <c r="M224" s="647"/>
      <c r="N224" s="99"/>
    </row>
    <row r="225" spans="1:27" ht="18.75" customHeight="1">
      <c r="A225" s="48"/>
      <c r="B225" s="401"/>
      <c r="C225" s="196"/>
      <c r="D225" s="410"/>
      <c r="E225" s="208"/>
      <c r="F225" s="197"/>
      <c r="G225" s="211"/>
      <c r="H225" s="95">
        <f t="shared" si="30"/>
        <v>0</v>
      </c>
      <c r="I225" s="212"/>
      <c r="J225" s="96">
        <f t="shared" si="31"/>
        <v>0</v>
      </c>
      <c r="K225" s="404">
        <f>G225-I225</f>
        <v>0</v>
      </c>
      <c r="L225" s="98">
        <f t="shared" si="32"/>
        <v>0</v>
      </c>
      <c r="M225" s="647"/>
      <c r="N225" s="99"/>
    </row>
    <row r="226" spans="1:27" ht="18.75" customHeight="1">
      <c r="A226" s="48"/>
      <c r="B226" s="401"/>
      <c r="C226" s="196"/>
      <c r="D226" s="410"/>
      <c r="E226" s="208"/>
      <c r="F226" s="197"/>
      <c r="G226" s="211"/>
      <c r="H226" s="95">
        <f t="shared" si="30"/>
        <v>0</v>
      </c>
      <c r="I226" s="212"/>
      <c r="J226" s="96">
        <f t="shared" si="31"/>
        <v>0</v>
      </c>
      <c r="K226" s="404">
        <f t="shared" si="32"/>
        <v>0</v>
      </c>
      <c r="L226" s="98">
        <f t="shared" si="32"/>
        <v>0</v>
      </c>
      <c r="M226" s="647"/>
      <c r="N226" s="99"/>
    </row>
    <row r="227" spans="1:27" ht="18.75" customHeight="1">
      <c r="A227" s="48"/>
      <c r="B227" s="401"/>
      <c r="C227" s="196"/>
      <c r="D227" s="410"/>
      <c r="E227" s="208"/>
      <c r="F227" s="197"/>
      <c r="G227" s="211"/>
      <c r="H227" s="95">
        <f t="shared" si="30"/>
        <v>0</v>
      </c>
      <c r="I227" s="212"/>
      <c r="J227" s="96">
        <f t="shared" si="31"/>
        <v>0</v>
      </c>
      <c r="K227" s="404">
        <f t="shared" si="32"/>
        <v>0</v>
      </c>
      <c r="L227" s="98">
        <f t="shared" si="32"/>
        <v>0</v>
      </c>
      <c r="M227" s="647"/>
      <c r="N227" s="99"/>
    </row>
    <row r="228" spans="1:27" ht="18.75" customHeight="1">
      <c r="A228" s="48"/>
      <c r="B228" s="401"/>
      <c r="C228" s="196"/>
      <c r="D228" s="410"/>
      <c r="E228" s="208"/>
      <c r="F228" s="197"/>
      <c r="G228" s="211"/>
      <c r="H228" s="95">
        <f t="shared" si="30"/>
        <v>0</v>
      </c>
      <c r="I228" s="212"/>
      <c r="J228" s="96">
        <f t="shared" si="31"/>
        <v>0</v>
      </c>
      <c r="K228" s="404">
        <f t="shared" si="32"/>
        <v>0</v>
      </c>
      <c r="L228" s="98">
        <f t="shared" si="32"/>
        <v>0</v>
      </c>
      <c r="M228" s="647"/>
      <c r="N228" s="99"/>
    </row>
    <row r="229" spans="1:27" ht="18.75" customHeight="1">
      <c r="A229" s="48"/>
      <c r="B229" s="401"/>
      <c r="C229" s="196"/>
      <c r="D229" s="410"/>
      <c r="E229" s="208"/>
      <c r="F229" s="197"/>
      <c r="G229" s="211"/>
      <c r="H229" s="95">
        <f t="shared" si="30"/>
        <v>0</v>
      </c>
      <c r="I229" s="212"/>
      <c r="J229" s="96">
        <f t="shared" si="31"/>
        <v>0</v>
      </c>
      <c r="K229" s="404">
        <f t="shared" si="32"/>
        <v>0</v>
      </c>
      <c r="L229" s="98">
        <f t="shared" si="32"/>
        <v>0</v>
      </c>
      <c r="M229" s="647"/>
      <c r="N229" s="99"/>
    </row>
    <row r="230" spans="1:27" ht="18.75" customHeight="1">
      <c r="A230" s="48"/>
      <c r="B230" s="401"/>
      <c r="C230" s="196"/>
      <c r="D230" s="410"/>
      <c r="E230" s="208"/>
      <c r="F230" s="197"/>
      <c r="G230" s="211"/>
      <c r="H230" s="95">
        <f t="shared" si="30"/>
        <v>0</v>
      </c>
      <c r="I230" s="212"/>
      <c r="J230" s="96">
        <f t="shared" si="31"/>
        <v>0</v>
      </c>
      <c r="K230" s="404">
        <f t="shared" si="32"/>
        <v>0</v>
      </c>
      <c r="L230" s="98">
        <f t="shared" si="32"/>
        <v>0</v>
      </c>
      <c r="M230" s="647"/>
      <c r="N230" s="99"/>
    </row>
    <row r="231" spans="1:27" ht="18.75" customHeight="1">
      <c r="A231" s="48"/>
      <c r="B231" s="401"/>
      <c r="C231" s="196"/>
      <c r="D231" s="410"/>
      <c r="E231" s="208"/>
      <c r="F231" s="197"/>
      <c r="G231" s="211"/>
      <c r="H231" s="95">
        <f t="shared" si="30"/>
        <v>0</v>
      </c>
      <c r="I231" s="212"/>
      <c r="J231" s="96">
        <f t="shared" si="31"/>
        <v>0</v>
      </c>
      <c r="K231" s="404">
        <f t="shared" si="32"/>
        <v>0</v>
      </c>
      <c r="L231" s="98">
        <f t="shared" si="32"/>
        <v>0</v>
      </c>
      <c r="M231" s="647"/>
      <c r="N231" s="99"/>
    </row>
    <row r="232" spans="1:27" s="47" customFormat="1" ht="18.75" customHeight="1">
      <c r="A232" s="48"/>
      <c r="B232" s="399"/>
      <c r="C232" s="405" t="s">
        <v>736</v>
      </c>
      <c r="D232" s="101" t="s">
        <v>737</v>
      </c>
      <c r="E232" s="93"/>
      <c r="F232" s="94"/>
      <c r="G232" s="95"/>
      <c r="H232" s="102">
        <f>SUMIFS(H221:H231,B221:B231,"設備")</f>
        <v>0</v>
      </c>
      <c r="I232" s="96"/>
      <c r="J232" s="103">
        <f>SUMIFS(J221:J231,B221:B231,"設備")</f>
        <v>0</v>
      </c>
      <c r="K232" s="404">
        <f t="shared" si="32"/>
        <v>0</v>
      </c>
      <c r="L232" s="105">
        <f>H232-J232</f>
        <v>0</v>
      </c>
      <c r="M232" s="648"/>
      <c r="O232" s="35"/>
      <c r="P232" s="35"/>
      <c r="Q232" s="35"/>
      <c r="R232" s="35"/>
      <c r="S232" s="35"/>
      <c r="T232" s="35"/>
      <c r="U232" s="35"/>
      <c r="V232" s="35"/>
      <c r="W232" s="35"/>
      <c r="X232" s="35"/>
      <c r="Y232" s="35"/>
      <c r="Z232" s="35"/>
      <c r="AA232" s="35"/>
    </row>
    <row r="233" spans="1:27" s="47" customFormat="1" ht="18.75" customHeight="1">
      <c r="A233" s="48"/>
      <c r="B233" s="399"/>
      <c r="C233" s="405" t="s">
        <v>738</v>
      </c>
      <c r="D233" s="101" t="s">
        <v>737</v>
      </c>
      <c r="E233" s="93"/>
      <c r="F233" s="94"/>
      <c r="G233" s="95"/>
      <c r="H233" s="102">
        <f>SUMIFS(H221:H231,B221:B231,"工事")</f>
        <v>0</v>
      </c>
      <c r="I233" s="96"/>
      <c r="J233" s="103">
        <f>SUMIFS(J221:J231,B221:B231,"工事")</f>
        <v>0</v>
      </c>
      <c r="K233" s="404">
        <f t="shared" si="32"/>
        <v>0</v>
      </c>
      <c r="L233" s="105">
        <f>H233-J233</f>
        <v>0</v>
      </c>
      <c r="M233" s="648"/>
      <c r="O233" s="35"/>
      <c r="P233" s="35"/>
      <c r="Q233" s="35"/>
      <c r="R233" s="35"/>
      <c r="S233" s="35"/>
      <c r="T233" s="35"/>
      <c r="U233" s="35"/>
      <c r="V233" s="35"/>
      <c r="W233" s="35"/>
      <c r="X233" s="35"/>
      <c r="Y233" s="35"/>
      <c r="Z233" s="35"/>
      <c r="AA233" s="35"/>
    </row>
    <row r="234" spans="1:27" s="47" customFormat="1" ht="18.75" customHeight="1" thickBot="1">
      <c r="A234" s="48"/>
      <c r="B234" s="411"/>
      <c r="C234" s="412" t="s">
        <v>731</v>
      </c>
      <c r="D234" s="413" t="s">
        <v>732</v>
      </c>
      <c r="E234" s="414"/>
      <c r="F234" s="415"/>
      <c r="G234" s="416"/>
      <c r="H234" s="417">
        <f>H232+H233</f>
        <v>0</v>
      </c>
      <c r="I234" s="418"/>
      <c r="J234" s="419">
        <f>J232+J233</f>
        <v>0</v>
      </c>
      <c r="K234" s="420">
        <f t="shared" si="32"/>
        <v>0</v>
      </c>
      <c r="L234" s="421">
        <f>H234-J234</f>
        <v>0</v>
      </c>
      <c r="M234" s="659"/>
      <c r="O234" s="35"/>
      <c r="P234" s="35"/>
      <c r="Q234" s="35"/>
      <c r="R234" s="35"/>
      <c r="S234" s="35"/>
      <c r="T234" s="35"/>
      <c r="U234" s="35"/>
      <c r="V234" s="35"/>
      <c r="W234" s="35"/>
      <c r="X234" s="35"/>
      <c r="Y234" s="35"/>
      <c r="Z234" s="35"/>
      <c r="AA234" s="35"/>
    </row>
    <row r="235" spans="1:27" ht="18.75" customHeight="1">
      <c r="A235" s="48"/>
      <c r="B235" s="401"/>
      <c r="C235" s="196" t="s">
        <v>743</v>
      </c>
      <c r="D235" s="407" t="s">
        <v>735</v>
      </c>
      <c r="E235" s="208"/>
      <c r="F235" s="197"/>
      <c r="G235" s="95"/>
      <c r="H235" s="95"/>
      <c r="I235" s="96"/>
      <c r="J235" s="96"/>
      <c r="K235" s="404"/>
      <c r="L235" s="98"/>
      <c r="M235" s="647"/>
      <c r="N235" s="99"/>
    </row>
    <row r="236" spans="1:27" ht="18.75" customHeight="1">
      <c r="A236" s="48"/>
      <c r="B236" s="401"/>
      <c r="C236" s="196"/>
      <c r="D236" s="410"/>
      <c r="E236" s="208"/>
      <c r="F236" s="197"/>
      <c r="G236" s="211"/>
      <c r="H236" s="95">
        <f t="shared" ref="H236:H245" si="33">F236*G236</f>
        <v>0</v>
      </c>
      <c r="I236" s="212"/>
      <c r="J236" s="96">
        <f t="shared" ref="J236:J245" si="34">F236*I236</f>
        <v>0</v>
      </c>
      <c r="K236" s="404">
        <f t="shared" ref="K236:L248" si="35">G236-I236</f>
        <v>0</v>
      </c>
      <c r="L236" s="98">
        <f t="shared" si="35"/>
        <v>0</v>
      </c>
      <c r="M236" s="647"/>
      <c r="N236" s="99"/>
    </row>
    <row r="237" spans="1:27" ht="18.75" customHeight="1">
      <c r="A237" s="48"/>
      <c r="B237" s="401"/>
      <c r="C237" s="196"/>
      <c r="D237" s="410"/>
      <c r="E237" s="208"/>
      <c r="F237" s="197"/>
      <c r="G237" s="211"/>
      <c r="H237" s="95">
        <f t="shared" si="33"/>
        <v>0</v>
      </c>
      <c r="I237" s="212"/>
      <c r="J237" s="96">
        <f t="shared" si="34"/>
        <v>0</v>
      </c>
      <c r="K237" s="404">
        <f t="shared" si="35"/>
        <v>0</v>
      </c>
      <c r="L237" s="98">
        <f t="shared" si="35"/>
        <v>0</v>
      </c>
      <c r="M237" s="647"/>
      <c r="N237" s="99"/>
    </row>
    <row r="238" spans="1:27" ht="18.75" customHeight="1">
      <c r="A238" s="48"/>
      <c r="B238" s="401"/>
      <c r="C238" s="196"/>
      <c r="D238" s="410"/>
      <c r="E238" s="208"/>
      <c r="F238" s="197"/>
      <c r="G238" s="211"/>
      <c r="H238" s="95">
        <f t="shared" si="33"/>
        <v>0</v>
      </c>
      <c r="I238" s="212"/>
      <c r="J238" s="96">
        <f t="shared" si="34"/>
        <v>0</v>
      </c>
      <c r="K238" s="404">
        <f t="shared" si="35"/>
        <v>0</v>
      </c>
      <c r="L238" s="98">
        <f t="shared" si="35"/>
        <v>0</v>
      </c>
      <c r="M238" s="647"/>
      <c r="N238" s="99"/>
    </row>
    <row r="239" spans="1:27" ht="18.75" customHeight="1">
      <c r="A239" s="48"/>
      <c r="B239" s="401"/>
      <c r="C239" s="196"/>
      <c r="D239" s="410"/>
      <c r="E239" s="208"/>
      <c r="F239" s="197"/>
      <c r="G239" s="211"/>
      <c r="H239" s="95">
        <f t="shared" si="33"/>
        <v>0</v>
      </c>
      <c r="I239" s="212"/>
      <c r="J239" s="96">
        <f t="shared" si="34"/>
        <v>0</v>
      </c>
      <c r="K239" s="404">
        <f t="shared" si="35"/>
        <v>0</v>
      </c>
      <c r="L239" s="98">
        <f t="shared" si="35"/>
        <v>0</v>
      </c>
      <c r="M239" s="647"/>
      <c r="N239" s="99"/>
    </row>
    <row r="240" spans="1:27" ht="18.75" customHeight="1">
      <c r="A240" s="48"/>
      <c r="B240" s="401"/>
      <c r="C240" s="196"/>
      <c r="D240" s="410"/>
      <c r="E240" s="208"/>
      <c r="F240" s="197"/>
      <c r="G240" s="211"/>
      <c r="H240" s="95">
        <f t="shared" si="33"/>
        <v>0</v>
      </c>
      <c r="I240" s="212"/>
      <c r="J240" s="96">
        <f t="shared" si="34"/>
        <v>0</v>
      </c>
      <c r="K240" s="404">
        <f t="shared" si="35"/>
        <v>0</v>
      </c>
      <c r="L240" s="98">
        <f t="shared" si="35"/>
        <v>0</v>
      </c>
      <c r="M240" s="647"/>
      <c r="N240" s="99"/>
    </row>
    <row r="241" spans="1:27" ht="18.75" customHeight="1">
      <c r="A241" s="48"/>
      <c r="B241" s="401"/>
      <c r="C241" s="196"/>
      <c r="D241" s="410"/>
      <c r="E241" s="208"/>
      <c r="F241" s="197"/>
      <c r="G241" s="211"/>
      <c r="H241" s="95">
        <f t="shared" si="33"/>
        <v>0</v>
      </c>
      <c r="I241" s="212"/>
      <c r="J241" s="96">
        <f t="shared" si="34"/>
        <v>0</v>
      </c>
      <c r="K241" s="404">
        <f t="shared" si="35"/>
        <v>0</v>
      </c>
      <c r="L241" s="98">
        <f t="shared" si="35"/>
        <v>0</v>
      </c>
      <c r="M241" s="647"/>
      <c r="N241" s="99"/>
    </row>
    <row r="242" spans="1:27" ht="18.75" customHeight="1">
      <c r="A242" s="48"/>
      <c r="B242" s="401"/>
      <c r="C242" s="196"/>
      <c r="D242" s="410"/>
      <c r="E242" s="208"/>
      <c r="F242" s="197"/>
      <c r="G242" s="211"/>
      <c r="H242" s="95">
        <f t="shared" si="33"/>
        <v>0</v>
      </c>
      <c r="I242" s="212"/>
      <c r="J242" s="96">
        <f t="shared" si="34"/>
        <v>0</v>
      </c>
      <c r="K242" s="404">
        <f t="shared" si="35"/>
        <v>0</v>
      </c>
      <c r="L242" s="98">
        <f t="shared" si="35"/>
        <v>0</v>
      </c>
      <c r="M242" s="647"/>
      <c r="N242" s="99"/>
    </row>
    <row r="243" spans="1:27" ht="18.75" customHeight="1">
      <c r="A243" s="48"/>
      <c r="B243" s="401"/>
      <c r="C243" s="196"/>
      <c r="D243" s="410"/>
      <c r="E243" s="208"/>
      <c r="F243" s="197"/>
      <c r="G243" s="211"/>
      <c r="H243" s="95">
        <f t="shared" si="33"/>
        <v>0</v>
      </c>
      <c r="I243" s="212"/>
      <c r="J243" s="96">
        <f t="shared" si="34"/>
        <v>0</v>
      </c>
      <c r="K243" s="404">
        <f t="shared" si="35"/>
        <v>0</v>
      </c>
      <c r="L243" s="98">
        <f t="shared" si="35"/>
        <v>0</v>
      </c>
      <c r="M243" s="647"/>
      <c r="N243" s="99"/>
    </row>
    <row r="244" spans="1:27" ht="18.75" customHeight="1">
      <c r="A244" s="48"/>
      <c r="B244" s="401"/>
      <c r="C244" s="196"/>
      <c r="D244" s="410"/>
      <c r="E244" s="208"/>
      <c r="F244" s="197"/>
      <c r="G244" s="211"/>
      <c r="H244" s="95">
        <f t="shared" si="33"/>
        <v>0</v>
      </c>
      <c r="I244" s="212"/>
      <c r="J244" s="96">
        <f t="shared" si="34"/>
        <v>0</v>
      </c>
      <c r="K244" s="404">
        <f t="shared" si="35"/>
        <v>0</v>
      </c>
      <c r="L244" s="98">
        <f t="shared" si="35"/>
        <v>0</v>
      </c>
      <c r="M244" s="647"/>
      <c r="N244" s="99"/>
    </row>
    <row r="245" spans="1:27" ht="18.75" customHeight="1">
      <c r="A245" s="48"/>
      <c r="B245" s="401"/>
      <c r="C245" s="196"/>
      <c r="D245" s="410"/>
      <c r="E245" s="208"/>
      <c r="F245" s="197"/>
      <c r="G245" s="211"/>
      <c r="H245" s="95">
        <f t="shared" si="33"/>
        <v>0</v>
      </c>
      <c r="I245" s="212"/>
      <c r="J245" s="96">
        <f t="shared" si="34"/>
        <v>0</v>
      </c>
      <c r="K245" s="404">
        <f t="shared" si="35"/>
        <v>0</v>
      </c>
      <c r="L245" s="98">
        <f t="shared" si="35"/>
        <v>0</v>
      </c>
      <c r="M245" s="647"/>
      <c r="N245" s="99"/>
    </row>
    <row r="246" spans="1:27" s="47" customFormat="1" ht="18.75" customHeight="1">
      <c r="A246" s="48"/>
      <c r="B246" s="399"/>
      <c r="C246" s="405" t="s">
        <v>736</v>
      </c>
      <c r="D246" s="101" t="s">
        <v>737</v>
      </c>
      <c r="E246" s="93"/>
      <c r="F246" s="94"/>
      <c r="G246" s="95"/>
      <c r="H246" s="102">
        <f>SUMIFS(H235:H245,B235:B245,"設備")</f>
        <v>0</v>
      </c>
      <c r="I246" s="96"/>
      <c r="J246" s="103">
        <f>SUMIFS(J235:J245,B235:B245,"設備")</f>
        <v>0</v>
      </c>
      <c r="K246" s="404">
        <f t="shared" si="35"/>
        <v>0</v>
      </c>
      <c r="L246" s="105">
        <f>H246-J246</f>
        <v>0</v>
      </c>
      <c r="M246" s="648"/>
      <c r="O246" s="35"/>
      <c r="P246" s="35"/>
      <c r="Q246" s="35"/>
      <c r="R246" s="35"/>
      <c r="S246" s="35"/>
      <c r="T246" s="35"/>
      <c r="U246" s="35"/>
      <c r="V246" s="35"/>
      <c r="W246" s="35"/>
      <c r="X246" s="35"/>
      <c r="Y246" s="35"/>
      <c r="Z246" s="35"/>
      <c r="AA246" s="35"/>
    </row>
    <row r="247" spans="1:27" s="47" customFormat="1" ht="18.75" customHeight="1">
      <c r="A247" s="48"/>
      <c r="B247" s="399"/>
      <c r="C247" s="405" t="s">
        <v>738</v>
      </c>
      <c r="D247" s="101" t="s">
        <v>737</v>
      </c>
      <c r="E247" s="93"/>
      <c r="F247" s="94"/>
      <c r="G247" s="95"/>
      <c r="H247" s="102">
        <f>SUMIFS(H235:H245,B235:B245,"工事")</f>
        <v>0</v>
      </c>
      <c r="I247" s="96"/>
      <c r="J247" s="103">
        <f>SUMIFS(J235:J245,B235:B245,"工事")</f>
        <v>0</v>
      </c>
      <c r="K247" s="404">
        <f t="shared" si="35"/>
        <v>0</v>
      </c>
      <c r="L247" s="105">
        <f>H247-J247</f>
        <v>0</v>
      </c>
      <c r="M247" s="648"/>
      <c r="O247" s="35"/>
      <c r="P247" s="35"/>
      <c r="Q247" s="35"/>
      <c r="R247" s="35"/>
      <c r="S247" s="35"/>
      <c r="T247" s="35"/>
      <c r="U247" s="35"/>
      <c r="V247" s="35"/>
      <c r="W247" s="35"/>
      <c r="X247" s="35"/>
      <c r="Y247" s="35"/>
      <c r="Z247" s="35"/>
      <c r="AA247" s="35"/>
    </row>
    <row r="248" spans="1:27" s="47" customFormat="1" ht="18.75" customHeight="1" thickBot="1">
      <c r="A248" s="48"/>
      <c r="B248" s="411"/>
      <c r="C248" s="412" t="s">
        <v>731</v>
      </c>
      <c r="D248" s="413" t="s">
        <v>732</v>
      </c>
      <c r="E248" s="414"/>
      <c r="F248" s="415"/>
      <c r="G248" s="416"/>
      <c r="H248" s="417">
        <f>H246+H247</f>
        <v>0</v>
      </c>
      <c r="I248" s="418"/>
      <c r="J248" s="419">
        <f>J246+J247</f>
        <v>0</v>
      </c>
      <c r="K248" s="420">
        <f t="shared" si="35"/>
        <v>0</v>
      </c>
      <c r="L248" s="421">
        <f>H248-J248</f>
        <v>0</v>
      </c>
      <c r="M248" s="659"/>
      <c r="O248" s="35"/>
      <c r="P248" s="35"/>
      <c r="Q248" s="35"/>
      <c r="R248" s="35"/>
      <c r="S248" s="35"/>
      <c r="T248" s="35"/>
      <c r="U248" s="35"/>
      <c r="V248" s="35"/>
      <c r="W248" s="35"/>
      <c r="X248" s="35"/>
      <c r="Y248" s="35"/>
      <c r="Z248" s="35"/>
      <c r="AA248" s="35"/>
    </row>
    <row r="249" spans="1:27" ht="18.75" customHeight="1">
      <c r="A249" s="48"/>
      <c r="B249" s="401"/>
      <c r="C249" s="196" t="s">
        <v>744</v>
      </c>
      <c r="D249" s="407" t="s">
        <v>735</v>
      </c>
      <c r="E249" s="208"/>
      <c r="F249" s="197"/>
      <c r="G249" s="95"/>
      <c r="H249" s="95"/>
      <c r="I249" s="96"/>
      <c r="J249" s="96"/>
      <c r="K249" s="404"/>
      <c r="L249" s="98"/>
      <c r="M249" s="647"/>
      <c r="N249" s="99"/>
    </row>
    <row r="250" spans="1:27" ht="18.75" customHeight="1">
      <c r="A250" s="48"/>
      <c r="B250" s="401"/>
      <c r="C250" s="196"/>
      <c r="D250" s="410"/>
      <c r="E250" s="208"/>
      <c r="F250" s="197"/>
      <c r="G250" s="211"/>
      <c r="H250" s="95">
        <f t="shared" ref="H250:H259" si="36">F250*G250</f>
        <v>0</v>
      </c>
      <c r="I250" s="212"/>
      <c r="J250" s="96">
        <f t="shared" ref="J250:J259" si="37">F250*I250</f>
        <v>0</v>
      </c>
      <c r="K250" s="404">
        <f t="shared" ref="K250:L262" si="38">G250-I250</f>
        <v>0</v>
      </c>
      <c r="L250" s="98">
        <f t="shared" si="38"/>
        <v>0</v>
      </c>
      <c r="M250" s="647"/>
      <c r="N250" s="99"/>
    </row>
    <row r="251" spans="1:27" ht="18.75" customHeight="1">
      <c r="A251" s="48"/>
      <c r="B251" s="401"/>
      <c r="C251" s="196"/>
      <c r="D251" s="410"/>
      <c r="E251" s="208"/>
      <c r="F251" s="197"/>
      <c r="G251" s="211"/>
      <c r="H251" s="95">
        <f t="shared" si="36"/>
        <v>0</v>
      </c>
      <c r="I251" s="212"/>
      <c r="J251" s="96">
        <f t="shared" si="37"/>
        <v>0</v>
      </c>
      <c r="K251" s="404">
        <f t="shared" si="38"/>
        <v>0</v>
      </c>
      <c r="L251" s="98">
        <f t="shared" si="38"/>
        <v>0</v>
      </c>
      <c r="M251" s="647"/>
      <c r="N251" s="99"/>
    </row>
    <row r="252" spans="1:27" ht="18.75" customHeight="1">
      <c r="A252" s="48"/>
      <c r="B252" s="401"/>
      <c r="C252" s="196"/>
      <c r="D252" s="410"/>
      <c r="E252" s="208"/>
      <c r="F252" s="197"/>
      <c r="G252" s="211"/>
      <c r="H252" s="95">
        <f t="shared" si="36"/>
        <v>0</v>
      </c>
      <c r="I252" s="212"/>
      <c r="J252" s="96">
        <f t="shared" si="37"/>
        <v>0</v>
      </c>
      <c r="K252" s="404">
        <f t="shared" si="38"/>
        <v>0</v>
      </c>
      <c r="L252" s="98">
        <f t="shared" si="38"/>
        <v>0</v>
      </c>
      <c r="M252" s="647"/>
      <c r="N252" s="99"/>
    </row>
    <row r="253" spans="1:27" ht="18.75" customHeight="1">
      <c r="A253" s="48"/>
      <c r="B253" s="401"/>
      <c r="C253" s="196"/>
      <c r="D253" s="410"/>
      <c r="E253" s="208"/>
      <c r="F253" s="197"/>
      <c r="G253" s="211"/>
      <c r="H253" s="95">
        <f t="shared" si="36"/>
        <v>0</v>
      </c>
      <c r="I253" s="212"/>
      <c r="J253" s="96">
        <f t="shared" si="37"/>
        <v>0</v>
      </c>
      <c r="K253" s="404">
        <f t="shared" si="38"/>
        <v>0</v>
      </c>
      <c r="L253" s="98">
        <f t="shared" si="38"/>
        <v>0</v>
      </c>
      <c r="M253" s="647"/>
      <c r="N253" s="99"/>
    </row>
    <row r="254" spans="1:27" ht="18.75" customHeight="1">
      <c r="A254" s="48"/>
      <c r="B254" s="401"/>
      <c r="C254" s="196"/>
      <c r="D254" s="410"/>
      <c r="E254" s="208"/>
      <c r="F254" s="197"/>
      <c r="G254" s="211"/>
      <c r="H254" s="95">
        <f t="shared" si="36"/>
        <v>0</v>
      </c>
      <c r="I254" s="212"/>
      <c r="J254" s="96">
        <f t="shared" si="37"/>
        <v>0</v>
      </c>
      <c r="K254" s="404">
        <f t="shared" si="38"/>
        <v>0</v>
      </c>
      <c r="L254" s="98">
        <f t="shared" si="38"/>
        <v>0</v>
      </c>
      <c r="M254" s="647"/>
      <c r="N254" s="99"/>
    </row>
    <row r="255" spans="1:27" ht="18.75" customHeight="1">
      <c r="A255" s="48"/>
      <c r="B255" s="401"/>
      <c r="C255" s="196"/>
      <c r="D255" s="410"/>
      <c r="E255" s="208"/>
      <c r="F255" s="197"/>
      <c r="G255" s="211"/>
      <c r="H255" s="95">
        <f t="shared" si="36"/>
        <v>0</v>
      </c>
      <c r="I255" s="212"/>
      <c r="J255" s="96">
        <f t="shared" si="37"/>
        <v>0</v>
      </c>
      <c r="K255" s="404">
        <f t="shared" si="38"/>
        <v>0</v>
      </c>
      <c r="L255" s="98">
        <f t="shared" si="38"/>
        <v>0</v>
      </c>
      <c r="M255" s="647"/>
      <c r="N255" s="99"/>
    </row>
    <row r="256" spans="1:27" ht="18.75" customHeight="1">
      <c r="A256" s="48"/>
      <c r="B256" s="401"/>
      <c r="C256" s="196"/>
      <c r="D256" s="410"/>
      <c r="E256" s="208"/>
      <c r="F256" s="197"/>
      <c r="G256" s="211"/>
      <c r="H256" s="95">
        <f t="shared" si="36"/>
        <v>0</v>
      </c>
      <c r="I256" s="212"/>
      <c r="J256" s="96">
        <f t="shared" si="37"/>
        <v>0</v>
      </c>
      <c r="K256" s="404">
        <f t="shared" si="38"/>
        <v>0</v>
      </c>
      <c r="L256" s="98">
        <f t="shared" si="38"/>
        <v>0</v>
      </c>
      <c r="M256" s="647"/>
      <c r="N256" s="99"/>
    </row>
    <row r="257" spans="1:27" ht="18.75" customHeight="1">
      <c r="A257" s="48"/>
      <c r="B257" s="401"/>
      <c r="C257" s="196"/>
      <c r="D257" s="410"/>
      <c r="E257" s="208"/>
      <c r="F257" s="197"/>
      <c r="G257" s="211"/>
      <c r="H257" s="95">
        <f t="shared" si="36"/>
        <v>0</v>
      </c>
      <c r="I257" s="212"/>
      <c r="J257" s="96">
        <f t="shared" si="37"/>
        <v>0</v>
      </c>
      <c r="K257" s="404">
        <f t="shared" si="38"/>
        <v>0</v>
      </c>
      <c r="L257" s="98">
        <f t="shared" si="38"/>
        <v>0</v>
      </c>
      <c r="M257" s="647"/>
      <c r="N257" s="99"/>
    </row>
    <row r="258" spans="1:27" ht="18.75" customHeight="1">
      <c r="A258" s="48"/>
      <c r="B258" s="401"/>
      <c r="C258" s="196"/>
      <c r="D258" s="410"/>
      <c r="E258" s="208"/>
      <c r="F258" s="197"/>
      <c r="G258" s="211"/>
      <c r="H258" s="95">
        <f t="shared" si="36"/>
        <v>0</v>
      </c>
      <c r="I258" s="212"/>
      <c r="J258" s="96">
        <f t="shared" si="37"/>
        <v>0</v>
      </c>
      <c r="K258" s="404">
        <f t="shared" si="38"/>
        <v>0</v>
      </c>
      <c r="L258" s="98">
        <f t="shared" si="38"/>
        <v>0</v>
      </c>
      <c r="M258" s="647"/>
      <c r="N258" s="99"/>
    </row>
    <row r="259" spans="1:27" ht="18.75" customHeight="1">
      <c r="A259" s="48"/>
      <c r="B259" s="401"/>
      <c r="C259" s="196"/>
      <c r="D259" s="410"/>
      <c r="E259" s="208"/>
      <c r="F259" s="197"/>
      <c r="G259" s="211"/>
      <c r="H259" s="95">
        <f t="shared" si="36"/>
        <v>0</v>
      </c>
      <c r="I259" s="212"/>
      <c r="J259" s="96">
        <f t="shared" si="37"/>
        <v>0</v>
      </c>
      <c r="K259" s="404">
        <f t="shared" si="38"/>
        <v>0</v>
      </c>
      <c r="L259" s="98">
        <f t="shared" si="38"/>
        <v>0</v>
      </c>
      <c r="M259" s="647"/>
      <c r="N259" s="99"/>
    </row>
    <row r="260" spans="1:27" s="47" customFormat="1" ht="18.75" customHeight="1">
      <c r="A260" s="48"/>
      <c r="B260" s="399"/>
      <c r="C260" s="405" t="s">
        <v>736</v>
      </c>
      <c r="D260" s="101" t="s">
        <v>737</v>
      </c>
      <c r="E260" s="93"/>
      <c r="F260" s="94"/>
      <c r="G260" s="95"/>
      <c r="H260" s="102">
        <f>SUMIFS(H249:H259,B249:B259,"設備")</f>
        <v>0</v>
      </c>
      <c r="I260" s="96"/>
      <c r="J260" s="103">
        <f>SUMIFS(J249:J259,B249:B259,"設備")</f>
        <v>0</v>
      </c>
      <c r="K260" s="404">
        <f t="shared" si="38"/>
        <v>0</v>
      </c>
      <c r="L260" s="105">
        <f>H260-J260</f>
        <v>0</v>
      </c>
      <c r="M260" s="648"/>
      <c r="O260" s="35"/>
      <c r="P260" s="35"/>
      <c r="Q260" s="35"/>
      <c r="R260" s="35"/>
      <c r="S260" s="35"/>
      <c r="T260" s="35"/>
      <c r="U260" s="35"/>
      <c r="V260" s="35"/>
      <c r="W260" s="35"/>
      <c r="X260" s="35"/>
      <c r="Y260" s="35"/>
      <c r="Z260" s="35"/>
      <c r="AA260" s="35"/>
    </row>
    <row r="261" spans="1:27" s="47" customFormat="1" ht="18.75" customHeight="1">
      <c r="A261" s="48"/>
      <c r="B261" s="399"/>
      <c r="C261" s="405" t="s">
        <v>738</v>
      </c>
      <c r="D261" s="101" t="s">
        <v>737</v>
      </c>
      <c r="E261" s="93"/>
      <c r="F261" s="94"/>
      <c r="G261" s="95"/>
      <c r="H261" s="102">
        <f>SUMIFS(H249:H259,B249:B259,"工事")</f>
        <v>0</v>
      </c>
      <c r="I261" s="96"/>
      <c r="J261" s="103">
        <f>SUMIFS(J249:J259,B249:B259,"工事")</f>
        <v>0</v>
      </c>
      <c r="K261" s="404">
        <f>G261-I261</f>
        <v>0</v>
      </c>
      <c r="L261" s="105">
        <f>H261-J261</f>
        <v>0</v>
      </c>
      <c r="M261" s="648"/>
      <c r="O261" s="35"/>
      <c r="P261" s="35"/>
      <c r="Q261" s="35"/>
      <c r="R261" s="35"/>
      <c r="S261" s="35"/>
      <c r="T261" s="35"/>
      <c r="U261" s="35"/>
      <c r="V261" s="35"/>
      <c r="W261" s="35"/>
      <c r="X261" s="35"/>
      <c r="Y261" s="35"/>
      <c r="Z261" s="35"/>
      <c r="AA261" s="35"/>
    </row>
    <row r="262" spans="1:27" s="47" customFormat="1" ht="18.75" customHeight="1" thickBot="1">
      <c r="A262" s="48"/>
      <c r="B262" s="411"/>
      <c r="C262" s="412" t="s">
        <v>731</v>
      </c>
      <c r="D262" s="413" t="s">
        <v>732</v>
      </c>
      <c r="E262" s="414"/>
      <c r="F262" s="415"/>
      <c r="G262" s="416"/>
      <c r="H262" s="417">
        <f>H260+H261</f>
        <v>0</v>
      </c>
      <c r="I262" s="418"/>
      <c r="J262" s="419">
        <f>J260+J261</f>
        <v>0</v>
      </c>
      <c r="K262" s="420">
        <f t="shared" si="38"/>
        <v>0</v>
      </c>
      <c r="L262" s="421">
        <f>H262-J262</f>
        <v>0</v>
      </c>
      <c r="M262" s="659"/>
      <c r="O262" s="35"/>
      <c r="P262" s="35"/>
      <c r="Q262" s="35"/>
      <c r="R262" s="35"/>
      <c r="S262" s="35"/>
      <c r="T262" s="35"/>
      <c r="U262" s="35"/>
      <c r="V262" s="35"/>
      <c r="W262" s="35"/>
      <c r="X262" s="35"/>
      <c r="Y262" s="35"/>
      <c r="Z262" s="35"/>
      <c r="AA262" s="35"/>
    </row>
    <row r="263" spans="1:27" s="47" customFormat="1" ht="18.75" customHeight="1">
      <c r="A263" s="59"/>
      <c r="B263" s="170"/>
      <c r="C263" s="171"/>
      <c r="D263" s="172"/>
      <c r="E263" s="173"/>
      <c r="F263" s="133"/>
      <c r="G263" s="174"/>
      <c r="H263" s="175"/>
      <c r="I263" s="176"/>
      <c r="J263" s="177"/>
      <c r="K263" s="133"/>
      <c r="L263" s="178"/>
      <c r="M263" s="195"/>
      <c r="O263" s="35"/>
      <c r="P263" s="35"/>
      <c r="Q263" s="35"/>
      <c r="R263" s="35"/>
      <c r="S263" s="35"/>
      <c r="T263" s="35"/>
      <c r="U263" s="35"/>
      <c r="V263" s="35"/>
      <c r="W263" s="35"/>
      <c r="X263" s="35"/>
      <c r="Y263" s="35"/>
      <c r="Z263" s="35"/>
      <c r="AA263" s="35"/>
    </row>
  </sheetData>
  <mergeCells count="8">
    <mergeCell ref="B9:C9"/>
    <mergeCell ref="B10:B12"/>
    <mergeCell ref="E10:E12"/>
    <mergeCell ref="F10:L10"/>
    <mergeCell ref="F11:F12"/>
    <mergeCell ref="G11:H11"/>
    <mergeCell ref="I11:J11"/>
    <mergeCell ref="K11:L11"/>
  </mergeCells>
  <phoneticPr fontId="13"/>
  <dataValidations count="3">
    <dataValidation type="list" allowBlank="1" showInputMessage="1" showErrorMessage="1" sqref="B263">
      <formula1>$AA$9:$AA$11</formula1>
    </dataValidation>
    <dataValidation type="list" allowBlank="1" showInputMessage="1" showErrorMessage="1" sqref="B64:B67">
      <formula1>設計</formula1>
    </dataValidation>
    <dataValidation type="list" allowBlank="1" showInputMessage="1" showErrorMessage="1" sqref="B250:B259 B236:B245 B222:B231 B208:B217 B194:B203 B160:B189 B116:B155 B72:B111">
      <formula1>区分</formula1>
    </dataValidation>
  </dataValidations>
  <pageMargins left="0.62992125984251968" right="0" top="0.98425196850393704" bottom="0.98425196850393704" header="0.51181102362204722" footer="0.51181102362204722"/>
  <pageSetup paperSize="9" scale="65" fitToWidth="0" orientation="portrait" cellComments="asDisplayed" r:id="rId1"/>
  <headerFooter alignWithMargins="0">
    <oddFooter>&amp;P / &amp;N ページ</oddFooter>
  </headerFooter>
  <rowBreaks count="2" manualBreakCount="2">
    <brk id="61" min="1" max="12" man="1"/>
    <brk id="114" min="1" max="12"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48"/>
  <sheetViews>
    <sheetView showGridLines="0" view="pageBreakPreview" zoomScaleNormal="90" zoomScaleSheetLayoutView="100" workbookViewId="0">
      <selection activeCell="I6" sqref="I6:AH6"/>
    </sheetView>
  </sheetViews>
  <sheetFormatPr defaultColWidth="2.875" defaultRowHeight="16.5" customHeight="1"/>
  <cols>
    <col min="1" max="1" width="2.875" style="258" customWidth="1"/>
    <col min="2" max="27" width="2.875" style="258"/>
    <col min="28" max="28" width="2.875" style="262"/>
    <col min="29" max="16384" width="2.875" style="258"/>
  </cols>
  <sheetData>
    <row r="1" spans="1:35" ht="22.5" customHeight="1">
      <c r="B1" s="638" t="s">
        <v>966</v>
      </c>
    </row>
    <row r="3" spans="1:35" s="253" customFormat="1" ht="16.5" customHeight="1">
      <c r="B3" s="263"/>
      <c r="C3" s="263"/>
      <c r="D3" s="263" t="s">
        <v>90</v>
      </c>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row>
    <row r="4" spans="1:35" s="253" customFormat="1" ht="16.5" customHeight="1">
      <c r="A4" s="2658" t="s">
        <v>91</v>
      </c>
      <c r="B4" s="2658"/>
      <c r="C4" s="2658"/>
      <c r="D4" s="2658"/>
      <c r="E4" s="2658"/>
      <c r="F4" s="2658"/>
      <c r="G4" s="2658"/>
      <c r="H4" s="2658"/>
      <c r="I4" s="2658"/>
      <c r="J4" s="2658"/>
      <c r="K4" s="2658"/>
      <c r="L4" s="2658"/>
      <c r="M4" s="2658"/>
      <c r="N4" s="2658"/>
      <c r="O4" s="2658"/>
      <c r="P4" s="2658"/>
      <c r="Q4" s="2658"/>
      <c r="R4" s="2658"/>
      <c r="S4" s="2658"/>
      <c r="T4" s="2658"/>
      <c r="U4" s="2658"/>
      <c r="V4" s="2658"/>
      <c r="W4" s="2658"/>
      <c r="X4" s="2658"/>
      <c r="Y4" s="2658"/>
      <c r="Z4" s="2658"/>
      <c r="AA4" s="2658"/>
      <c r="AB4" s="2658"/>
      <c r="AC4" s="2658"/>
      <c r="AD4" s="2658"/>
      <c r="AE4" s="2658"/>
      <c r="AF4" s="2658"/>
      <c r="AG4" s="2658"/>
      <c r="AH4" s="2658"/>
      <c r="AI4" s="2658"/>
    </row>
    <row r="5" spans="1:35" s="253" customFormat="1" ht="16.5" customHeight="1">
      <c r="A5" s="254"/>
      <c r="B5" s="10"/>
      <c r="C5" s="4"/>
      <c r="D5" s="5"/>
      <c r="E5" s="5"/>
      <c r="F5" s="6"/>
      <c r="G5" s="6"/>
      <c r="H5" s="6"/>
      <c r="I5" s="7"/>
      <c r="J5" s="8"/>
      <c r="K5" s="8"/>
      <c r="L5" s="9"/>
      <c r="M5" s="9"/>
      <c r="N5" s="254"/>
      <c r="O5" s="254"/>
      <c r="P5" s="254"/>
      <c r="Q5" s="254"/>
      <c r="R5" s="254"/>
      <c r="S5" s="254"/>
      <c r="T5" s="254"/>
      <c r="U5" s="254"/>
      <c r="V5" s="254"/>
      <c r="W5" s="254"/>
      <c r="X5" s="254"/>
      <c r="Y5" s="254"/>
      <c r="Z5" s="254"/>
      <c r="AA5" s="254"/>
      <c r="AB5" s="254"/>
    </row>
    <row r="6" spans="1:35" s="253" customFormat="1" ht="16.5" customHeight="1">
      <c r="D6" s="2659" t="s">
        <v>1105</v>
      </c>
      <c r="E6" s="2660"/>
      <c r="F6" s="2660"/>
      <c r="G6" s="2660"/>
      <c r="H6" s="2660"/>
      <c r="I6" s="2663"/>
      <c r="J6" s="2663"/>
      <c r="K6" s="2663"/>
      <c r="L6" s="2663"/>
      <c r="M6" s="2663"/>
      <c r="N6" s="2663"/>
      <c r="O6" s="2663"/>
      <c r="P6" s="2663"/>
      <c r="Q6" s="2663"/>
      <c r="R6" s="2663"/>
      <c r="S6" s="2663"/>
      <c r="T6" s="2663"/>
      <c r="U6" s="2663"/>
      <c r="V6" s="2663"/>
      <c r="W6" s="2663"/>
      <c r="X6" s="2663"/>
      <c r="Y6" s="2663"/>
      <c r="Z6" s="2663"/>
      <c r="AA6" s="2663"/>
      <c r="AB6" s="2663"/>
      <c r="AC6" s="2663"/>
      <c r="AD6" s="2663"/>
      <c r="AE6" s="2663"/>
      <c r="AF6" s="2663"/>
      <c r="AG6" s="2663"/>
      <c r="AH6" s="2664"/>
    </row>
    <row r="7" spans="1:35" s="253" customFormat="1" ht="16.5" customHeight="1">
      <c r="D7" s="255"/>
      <c r="E7" s="28"/>
      <c r="F7" s="221"/>
      <c r="G7" s="222"/>
      <c r="H7" s="222"/>
      <c r="I7" s="29"/>
      <c r="J7" s="29"/>
      <c r="K7" s="29"/>
      <c r="L7" s="223"/>
      <c r="M7" s="30"/>
      <c r="N7" s="30"/>
      <c r="O7" s="224"/>
      <c r="P7" s="224"/>
      <c r="Q7" s="255"/>
      <c r="R7" s="255"/>
      <c r="S7" s="255"/>
      <c r="T7" s="255"/>
      <c r="U7" s="255"/>
      <c r="V7" s="255"/>
      <c r="W7" s="255"/>
      <c r="X7" s="256"/>
      <c r="Y7" s="255"/>
      <c r="Z7" s="255"/>
      <c r="AA7" s="255"/>
      <c r="AB7" s="255"/>
      <c r="AC7" s="255"/>
      <c r="AD7" s="255"/>
      <c r="AE7" s="257"/>
    </row>
    <row r="8" spans="1:35" s="253" customFormat="1" ht="16.5" customHeight="1">
      <c r="D8" s="2661" t="s">
        <v>489</v>
      </c>
      <c r="E8" s="2662"/>
      <c r="F8" s="2662"/>
      <c r="G8" s="446"/>
      <c r="H8" s="446"/>
      <c r="I8" s="460"/>
      <c r="J8" s="460"/>
      <c r="K8" s="460"/>
      <c r="L8" s="446"/>
      <c r="M8" s="446"/>
      <c r="N8" s="446"/>
      <c r="O8" s="446"/>
      <c r="P8" s="446"/>
      <c r="Q8" s="446"/>
      <c r="R8" s="446"/>
      <c r="S8" s="446"/>
      <c r="T8" s="446"/>
      <c r="U8" s="446"/>
      <c r="V8" s="446"/>
      <c r="W8" s="446"/>
      <c r="X8" s="446"/>
      <c r="Y8" s="446"/>
      <c r="Z8" s="446"/>
      <c r="AA8" s="446"/>
      <c r="AB8" s="446"/>
      <c r="AC8" s="446"/>
      <c r="AD8" s="446"/>
      <c r="AE8" s="446"/>
      <c r="AF8" s="446"/>
      <c r="AG8" s="446"/>
      <c r="AH8" s="461"/>
    </row>
    <row r="9" spans="1:35" s="253" customFormat="1" ht="10.5" customHeight="1">
      <c r="D9" s="449"/>
      <c r="E9" s="462"/>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63"/>
    </row>
    <row r="10" spans="1:35" s="253" customFormat="1" ht="16.5" customHeight="1">
      <c r="D10" s="449"/>
      <c r="E10" s="462"/>
      <c r="F10" s="450"/>
      <c r="G10" s="450"/>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63"/>
    </row>
    <row r="11" spans="1:35" s="253" customFormat="1" ht="16.5" customHeight="1">
      <c r="D11" s="449"/>
      <c r="E11" s="462"/>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63"/>
    </row>
    <row r="12" spans="1:35" s="253" customFormat="1" ht="16.5" customHeight="1">
      <c r="D12" s="449"/>
      <c r="E12" s="462"/>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63"/>
    </row>
    <row r="13" spans="1:35" s="253" customFormat="1" ht="16.5" customHeight="1">
      <c r="D13" s="449"/>
      <c r="E13" s="462"/>
      <c r="F13" s="450"/>
      <c r="G13" s="450"/>
      <c r="H13" s="450"/>
      <c r="I13" s="450"/>
      <c r="J13" s="450"/>
      <c r="K13" s="450"/>
      <c r="L13" s="452"/>
      <c r="M13" s="452"/>
      <c r="N13" s="452"/>
      <c r="O13" s="452"/>
      <c r="P13" s="452"/>
      <c r="Q13" s="452"/>
      <c r="R13" s="452"/>
      <c r="S13" s="452"/>
      <c r="T13" s="452"/>
      <c r="U13" s="452"/>
      <c r="V13" s="452"/>
      <c r="W13" s="452"/>
      <c r="X13" s="452"/>
      <c r="Y13" s="452"/>
      <c r="Z13" s="452"/>
      <c r="AA13" s="452"/>
      <c r="AB13" s="452"/>
      <c r="AC13" s="452"/>
      <c r="AD13" s="452"/>
      <c r="AE13" s="450"/>
      <c r="AF13" s="452"/>
      <c r="AG13" s="452"/>
      <c r="AH13" s="463"/>
    </row>
    <row r="14" spans="1:35" s="253" customFormat="1" ht="16.5" customHeight="1">
      <c r="D14" s="449"/>
      <c r="E14" s="462"/>
      <c r="F14" s="450"/>
      <c r="G14" s="450"/>
      <c r="H14" s="450"/>
      <c r="I14" s="450"/>
      <c r="J14" s="450"/>
      <c r="K14" s="450"/>
      <c r="L14" s="452"/>
      <c r="M14" s="452"/>
      <c r="N14" s="452"/>
      <c r="O14" s="452"/>
      <c r="P14" s="452"/>
      <c r="Q14" s="452"/>
      <c r="R14" s="452"/>
      <c r="S14" s="452"/>
      <c r="T14" s="452"/>
      <c r="U14" s="452"/>
      <c r="V14" s="452"/>
      <c r="W14" s="452"/>
      <c r="X14" s="452"/>
      <c r="Y14" s="452"/>
      <c r="Z14" s="452"/>
      <c r="AA14" s="452"/>
      <c r="AB14" s="452"/>
      <c r="AC14" s="452"/>
      <c r="AD14" s="452"/>
      <c r="AE14" s="450"/>
      <c r="AF14" s="452"/>
      <c r="AG14" s="452"/>
      <c r="AH14" s="463"/>
    </row>
    <row r="15" spans="1:35" s="253" customFormat="1" ht="16.5" customHeight="1">
      <c r="D15" s="449"/>
      <c r="E15" s="462"/>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c r="AH15" s="463"/>
    </row>
    <row r="16" spans="1:35" s="253" customFormat="1" ht="16.5" customHeight="1">
      <c r="D16" s="449"/>
      <c r="E16" s="462"/>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c r="AH16" s="463"/>
    </row>
    <row r="17" spans="4:34" s="253" customFormat="1" ht="16.5" customHeight="1">
      <c r="D17" s="449"/>
      <c r="E17" s="462"/>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c r="AH17" s="463"/>
    </row>
    <row r="18" spans="4:34" s="253" customFormat="1" ht="16.5" customHeight="1">
      <c r="D18" s="449"/>
      <c r="E18" s="462"/>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63"/>
    </row>
    <row r="19" spans="4:34" s="253" customFormat="1" ht="16.5" customHeight="1">
      <c r="D19" s="449"/>
      <c r="E19" s="462"/>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63"/>
    </row>
    <row r="20" spans="4:34" s="253" customFormat="1" ht="16.5" customHeight="1">
      <c r="D20" s="449"/>
      <c r="E20" s="462"/>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63"/>
    </row>
    <row r="21" spans="4:34" s="253" customFormat="1" ht="16.5" customHeight="1">
      <c r="D21" s="449"/>
      <c r="E21" s="462"/>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63"/>
    </row>
    <row r="22" spans="4:34" s="253" customFormat="1" ht="16.5" customHeight="1">
      <c r="D22" s="449"/>
      <c r="E22" s="462"/>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63"/>
    </row>
    <row r="23" spans="4:34" s="253" customFormat="1" ht="16.5" customHeight="1">
      <c r="D23" s="449"/>
      <c r="E23" s="462"/>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63"/>
    </row>
    <row r="24" spans="4:34" s="253" customFormat="1" ht="16.5" customHeight="1">
      <c r="D24" s="449"/>
      <c r="E24" s="462"/>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63"/>
    </row>
    <row r="25" spans="4:34" s="253" customFormat="1" ht="16.5" customHeight="1">
      <c r="D25" s="449"/>
      <c r="E25" s="462"/>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63"/>
    </row>
    <row r="26" spans="4:34" s="253" customFormat="1" ht="16.5" customHeight="1">
      <c r="D26" s="449"/>
      <c r="E26" s="462"/>
      <c r="F26" s="450"/>
      <c r="G26" s="450"/>
      <c r="H26" s="450"/>
      <c r="I26" s="450"/>
      <c r="J26" s="450"/>
      <c r="K26" s="450"/>
      <c r="L26" s="261"/>
      <c r="M26" s="261"/>
      <c r="N26" s="450"/>
      <c r="O26" s="450"/>
      <c r="P26" s="450"/>
      <c r="Q26" s="450"/>
      <c r="R26" s="450"/>
      <c r="S26" s="450"/>
      <c r="T26" s="450"/>
      <c r="U26" s="450"/>
      <c r="V26" s="450"/>
      <c r="W26" s="450"/>
      <c r="X26" s="450"/>
      <c r="Y26" s="450"/>
      <c r="Z26" s="450"/>
      <c r="AA26" s="450"/>
      <c r="AB26" s="450"/>
      <c r="AC26" s="450"/>
      <c r="AD26" s="450"/>
      <c r="AE26" s="450"/>
      <c r="AF26" s="450"/>
      <c r="AG26" s="450"/>
      <c r="AH26" s="463"/>
    </row>
    <row r="27" spans="4:34" s="253" customFormat="1" ht="16.5" customHeight="1">
      <c r="D27" s="454"/>
      <c r="E27" s="464"/>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65"/>
    </row>
    <row r="28" spans="4:34" s="253" customFormat="1" ht="16.5" customHeight="1">
      <c r="D28" s="2661" t="s">
        <v>92</v>
      </c>
      <c r="E28" s="2662"/>
      <c r="F28" s="2662"/>
      <c r="G28" s="450"/>
      <c r="H28" s="450"/>
      <c r="I28" s="450"/>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63"/>
    </row>
    <row r="29" spans="4:34" s="253" customFormat="1" ht="16.5" customHeight="1">
      <c r="D29" s="449"/>
      <c r="E29" s="462"/>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63"/>
    </row>
    <row r="30" spans="4:34" s="253" customFormat="1" ht="16.5" customHeight="1">
      <c r="D30" s="449"/>
      <c r="E30" s="462"/>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63"/>
    </row>
    <row r="31" spans="4:34" s="253" customFormat="1" ht="16.5" customHeight="1">
      <c r="D31" s="449"/>
      <c r="E31" s="462"/>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63"/>
    </row>
    <row r="32" spans="4:34" s="253" customFormat="1" ht="16.5" customHeight="1">
      <c r="D32" s="449"/>
      <c r="E32" s="462"/>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63"/>
    </row>
    <row r="33" spans="4:34" s="253" customFormat="1" ht="16.5" customHeight="1">
      <c r="D33" s="449"/>
      <c r="E33" s="462"/>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63"/>
    </row>
    <row r="34" spans="4:34" s="253" customFormat="1" ht="16.5" customHeight="1">
      <c r="D34" s="449"/>
      <c r="E34" s="462"/>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63"/>
    </row>
    <row r="35" spans="4:34" s="253" customFormat="1" ht="16.5" customHeight="1">
      <c r="D35" s="449"/>
      <c r="E35" s="462"/>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63"/>
    </row>
    <row r="36" spans="4:34" s="253" customFormat="1" ht="16.5" customHeight="1">
      <c r="D36" s="449"/>
      <c r="E36" s="462"/>
      <c r="F36" s="450"/>
      <c r="G36" s="450"/>
      <c r="H36" s="450"/>
      <c r="I36" s="450"/>
      <c r="J36" s="450"/>
      <c r="K36" s="450"/>
      <c r="L36" s="450"/>
      <c r="M36" s="450"/>
      <c r="N36" s="450"/>
      <c r="O36" s="450"/>
      <c r="P36" s="450"/>
      <c r="Q36" s="450"/>
      <c r="R36" s="450"/>
      <c r="S36" s="450"/>
      <c r="T36" s="442"/>
      <c r="U36" s="450"/>
      <c r="V36" s="450"/>
      <c r="W36" s="450"/>
      <c r="X36" s="450"/>
      <c r="Y36" s="450"/>
      <c r="Z36" s="450"/>
      <c r="AA36" s="450"/>
      <c r="AB36" s="450"/>
      <c r="AC36" s="450"/>
      <c r="AD36" s="450"/>
      <c r="AE36" s="450"/>
      <c r="AF36" s="450"/>
      <c r="AG36" s="450"/>
      <c r="AH36" s="463"/>
    </row>
    <row r="37" spans="4:34" s="253" customFormat="1" ht="16.5" customHeight="1">
      <c r="D37" s="449"/>
      <c r="E37" s="462"/>
      <c r="F37" s="450"/>
      <c r="G37" s="450"/>
      <c r="H37" s="450"/>
      <c r="I37" s="450"/>
      <c r="J37" s="450"/>
      <c r="K37" s="450"/>
      <c r="L37" s="450"/>
      <c r="M37" s="450"/>
      <c r="N37" s="450"/>
      <c r="O37" s="450"/>
      <c r="P37" s="450"/>
      <c r="Q37" s="450"/>
      <c r="R37" s="450"/>
      <c r="S37" s="450"/>
      <c r="T37" s="442"/>
      <c r="U37" s="450"/>
      <c r="V37" s="450"/>
      <c r="W37" s="450"/>
      <c r="X37" s="450"/>
      <c r="Y37" s="450"/>
      <c r="Z37" s="450"/>
      <c r="AA37" s="450"/>
      <c r="AB37" s="450"/>
      <c r="AC37" s="450"/>
      <c r="AD37" s="450"/>
      <c r="AE37" s="450"/>
      <c r="AF37" s="450"/>
      <c r="AG37" s="450"/>
      <c r="AH37" s="463"/>
    </row>
    <row r="38" spans="4:34" s="253" customFormat="1" ht="16.5" customHeight="1">
      <c r="D38" s="449"/>
      <c r="E38" s="462"/>
      <c r="F38" s="450"/>
      <c r="G38" s="450"/>
      <c r="H38" s="450"/>
      <c r="I38" s="450"/>
      <c r="J38" s="450"/>
      <c r="K38" s="450"/>
      <c r="L38" s="450"/>
      <c r="M38" s="450"/>
      <c r="N38" s="450"/>
      <c r="O38" s="450"/>
      <c r="P38" s="450"/>
      <c r="Q38" s="450"/>
      <c r="R38" s="450"/>
      <c r="S38" s="450"/>
      <c r="T38" s="442"/>
      <c r="U38" s="450"/>
      <c r="V38" s="450"/>
      <c r="W38" s="450"/>
      <c r="X38" s="450"/>
      <c r="Y38" s="450"/>
      <c r="Z38" s="450"/>
      <c r="AA38" s="450"/>
      <c r="AB38" s="450"/>
      <c r="AC38" s="450"/>
      <c r="AD38" s="450"/>
      <c r="AE38" s="450"/>
      <c r="AF38" s="450"/>
      <c r="AG38" s="450"/>
      <c r="AH38" s="463"/>
    </row>
    <row r="39" spans="4:34" s="253" customFormat="1" ht="16.5" customHeight="1">
      <c r="D39" s="449"/>
      <c r="E39" s="462"/>
      <c r="F39" s="450"/>
      <c r="G39" s="450"/>
      <c r="H39" s="450"/>
      <c r="I39" s="450"/>
      <c r="J39" s="450"/>
      <c r="K39" s="450"/>
      <c r="L39" s="450"/>
      <c r="M39" s="450"/>
      <c r="N39" s="450"/>
      <c r="O39" s="450"/>
      <c r="P39" s="450"/>
      <c r="Q39" s="450"/>
      <c r="R39" s="450"/>
      <c r="S39" s="450"/>
      <c r="T39" s="442"/>
      <c r="U39" s="450"/>
      <c r="V39" s="450"/>
      <c r="W39" s="450"/>
      <c r="X39" s="450"/>
      <c r="Y39" s="450"/>
      <c r="Z39" s="450"/>
      <c r="AA39" s="450"/>
      <c r="AB39" s="450"/>
      <c r="AC39" s="450"/>
      <c r="AD39" s="450"/>
      <c r="AE39" s="450"/>
      <c r="AF39" s="450"/>
      <c r="AG39" s="450"/>
      <c r="AH39" s="463"/>
    </row>
    <row r="40" spans="4:34" s="253" customFormat="1" ht="16.5" customHeight="1">
      <c r="D40" s="449"/>
      <c r="E40" s="462"/>
      <c r="F40" s="450"/>
      <c r="G40" s="450"/>
      <c r="H40" s="450"/>
      <c r="I40" s="450"/>
      <c r="J40" s="450"/>
      <c r="K40" s="450"/>
      <c r="L40" s="450"/>
      <c r="M40" s="450"/>
      <c r="N40" s="450"/>
      <c r="O40" s="450"/>
      <c r="P40" s="450"/>
      <c r="Q40" s="450"/>
      <c r="R40" s="450"/>
      <c r="S40" s="450"/>
      <c r="T40" s="442"/>
      <c r="U40" s="450"/>
      <c r="V40" s="450"/>
      <c r="W40" s="450"/>
      <c r="X40" s="450"/>
      <c r="Y40" s="450"/>
      <c r="Z40" s="450"/>
      <c r="AA40" s="450"/>
      <c r="AB40" s="450"/>
      <c r="AC40" s="450"/>
      <c r="AD40" s="450"/>
      <c r="AE40" s="450"/>
      <c r="AF40" s="450"/>
      <c r="AG40" s="450"/>
      <c r="AH40" s="463"/>
    </row>
    <row r="41" spans="4:34" s="253" customFormat="1" ht="19.5" customHeight="1">
      <c r="D41" s="449"/>
      <c r="E41" s="462"/>
      <c r="F41" s="450"/>
      <c r="G41" s="450"/>
      <c r="H41" s="450"/>
      <c r="I41" s="450"/>
      <c r="J41" s="450"/>
      <c r="K41" s="450"/>
      <c r="L41" s="450"/>
      <c r="M41" s="450"/>
      <c r="N41" s="450"/>
      <c r="O41" s="450"/>
      <c r="P41" s="450"/>
      <c r="Q41" s="450"/>
      <c r="R41" s="450"/>
      <c r="S41" s="450"/>
      <c r="T41" s="442"/>
      <c r="U41" s="450"/>
      <c r="V41" s="450"/>
      <c r="W41" s="450"/>
      <c r="X41" s="450"/>
      <c r="Y41" s="450"/>
      <c r="Z41" s="450"/>
      <c r="AA41" s="450"/>
      <c r="AB41" s="450"/>
      <c r="AC41" s="450"/>
      <c r="AD41" s="450"/>
      <c r="AE41" s="450"/>
      <c r="AF41" s="450"/>
      <c r="AG41" s="450"/>
      <c r="AH41" s="463"/>
    </row>
    <row r="42" spans="4:34" s="253" customFormat="1" ht="19.5" customHeight="1">
      <c r="D42" s="449"/>
      <c r="E42" s="462"/>
      <c r="F42" s="450"/>
      <c r="G42" s="450"/>
      <c r="H42" s="450"/>
      <c r="I42" s="450"/>
      <c r="J42" s="450"/>
      <c r="K42" s="450"/>
      <c r="L42" s="450"/>
      <c r="M42" s="450"/>
      <c r="N42" s="450"/>
      <c r="O42" s="450"/>
      <c r="P42" s="450"/>
      <c r="Q42" s="450"/>
      <c r="R42" s="450"/>
      <c r="S42" s="450"/>
      <c r="T42" s="442"/>
      <c r="U42" s="450"/>
      <c r="V42" s="450"/>
      <c r="W42" s="450"/>
      <c r="X42" s="450"/>
      <c r="Y42" s="450"/>
      <c r="Z42" s="450"/>
      <c r="AA42" s="450"/>
      <c r="AB42" s="450"/>
      <c r="AC42" s="450"/>
      <c r="AD42" s="450"/>
      <c r="AE42" s="450"/>
      <c r="AF42" s="450"/>
      <c r="AG42" s="450"/>
      <c r="AH42" s="463"/>
    </row>
    <row r="43" spans="4:34" s="253" customFormat="1" ht="19.5" customHeight="1">
      <c r="D43" s="449"/>
      <c r="E43" s="462"/>
      <c r="F43" s="450"/>
      <c r="G43" s="450"/>
      <c r="H43" s="450"/>
      <c r="I43" s="450"/>
      <c r="J43" s="450"/>
      <c r="K43" s="450"/>
      <c r="L43" s="450"/>
      <c r="M43" s="450"/>
      <c r="N43" s="450"/>
      <c r="O43" s="450"/>
      <c r="P43" s="450"/>
      <c r="Q43" s="450"/>
      <c r="R43" s="450"/>
      <c r="S43" s="450"/>
      <c r="T43" s="442"/>
      <c r="U43" s="450"/>
      <c r="V43" s="450"/>
      <c r="W43" s="450"/>
      <c r="X43" s="450"/>
      <c r="Y43" s="450"/>
      <c r="Z43" s="450"/>
      <c r="AA43" s="450"/>
      <c r="AB43" s="450"/>
      <c r="AC43" s="450"/>
      <c r="AD43" s="450"/>
      <c r="AE43" s="450"/>
      <c r="AF43" s="450"/>
      <c r="AG43" s="450"/>
      <c r="AH43" s="463"/>
    </row>
    <row r="44" spans="4:34" s="253" customFormat="1" ht="19.5" customHeight="1">
      <c r="D44" s="449"/>
      <c r="E44" s="462"/>
      <c r="F44" s="450"/>
      <c r="G44" s="450"/>
      <c r="H44" s="450"/>
      <c r="I44" s="450"/>
      <c r="J44" s="450"/>
      <c r="K44" s="450"/>
      <c r="L44" s="450"/>
      <c r="M44" s="450"/>
      <c r="N44" s="450"/>
      <c r="O44" s="450"/>
      <c r="P44" s="450"/>
      <c r="Q44" s="450"/>
      <c r="R44" s="450"/>
      <c r="S44" s="450"/>
      <c r="T44" s="442"/>
      <c r="U44" s="450"/>
      <c r="V44" s="450"/>
      <c r="W44" s="450"/>
      <c r="X44" s="450"/>
      <c r="Y44" s="450"/>
      <c r="Z44" s="450"/>
      <c r="AA44" s="450"/>
      <c r="AB44" s="450"/>
      <c r="AC44" s="450"/>
      <c r="AD44" s="450"/>
      <c r="AE44" s="450"/>
      <c r="AF44" s="450"/>
      <c r="AG44" s="450"/>
      <c r="AH44" s="463"/>
    </row>
    <row r="45" spans="4:34" s="253" customFormat="1" ht="19.5" customHeight="1">
      <c r="D45" s="449"/>
      <c r="E45" s="462"/>
      <c r="F45" s="450"/>
      <c r="G45" s="450"/>
      <c r="H45" s="450"/>
      <c r="I45" s="450"/>
      <c r="J45" s="450"/>
      <c r="K45" s="450"/>
      <c r="L45" s="450"/>
      <c r="M45" s="450"/>
      <c r="N45" s="450"/>
      <c r="O45" s="450"/>
      <c r="P45" s="450"/>
      <c r="Q45" s="450"/>
      <c r="R45" s="450"/>
      <c r="S45" s="450"/>
      <c r="T45" s="442"/>
      <c r="U45" s="450"/>
      <c r="V45" s="450"/>
      <c r="W45" s="450"/>
      <c r="X45" s="450"/>
      <c r="Y45" s="450"/>
      <c r="Z45" s="450"/>
      <c r="AA45" s="450"/>
      <c r="AB45" s="450"/>
      <c r="AC45" s="450"/>
      <c r="AD45" s="450"/>
      <c r="AE45" s="450"/>
      <c r="AF45" s="450"/>
      <c r="AG45" s="450"/>
      <c r="AH45" s="463"/>
    </row>
    <row r="46" spans="4:34" s="253" customFormat="1" ht="16.5" customHeight="1">
      <c r="D46" s="449"/>
      <c r="E46" s="462"/>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63"/>
    </row>
    <row r="47" spans="4:34" s="253" customFormat="1" ht="16.5" customHeight="1">
      <c r="D47" s="454"/>
      <c r="E47" s="464"/>
      <c r="F47" s="455"/>
      <c r="G47" s="455"/>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65"/>
    </row>
    <row r="48" spans="4:34" s="253" customFormat="1" ht="16.5" customHeight="1"/>
  </sheetData>
  <sheetProtection formatCells="0"/>
  <mergeCells count="5">
    <mergeCell ref="A4:AI4"/>
    <mergeCell ref="D6:H6"/>
    <mergeCell ref="D8:F8"/>
    <mergeCell ref="D28:F28"/>
    <mergeCell ref="I6:AH6"/>
  </mergeCells>
  <phoneticPr fontId="13"/>
  <conditionalFormatting sqref="AC5:XFD5 AJ3:XFD4 A48:AT48 AF7:XFD7 AI8:AT47 AI6:XFD6 BW8:XFD48">
    <cfRule type="expression" priority="15" stopIfTrue="1">
      <formula>CELL("protect", A3)=1</formula>
    </cfRule>
  </conditionalFormatting>
  <conditionalFormatting sqref="AC5:XFD5 AJ3:XFD4 A48:AT48 AF7:XFD7 AI8:AT47 AI6:XFD6 BW8:XFD48">
    <cfRule type="expression" dxfId="12" priority="13">
      <formula>CELL("protect",A3)=1</formula>
    </cfRule>
    <cfRule type="expression" dxfId="11" priority="14">
      <formula>CELL("protect",A3)=1</formula>
    </cfRule>
  </conditionalFormatting>
  <conditionalFormatting sqref="I6:AH6">
    <cfRule type="containsBlanks" dxfId="10" priority="4">
      <formula>LEN(TRIM(I6))=0</formula>
    </cfRule>
    <cfRule type="containsBlanks" dxfId="9" priority="6">
      <formula>LEN(TRIM(I6))=0</formula>
    </cfRule>
  </conditionalFormatting>
  <printOptions horizontalCentered="1"/>
  <pageMargins left="0.23622047244094491" right="0.23622047244094491" top="0.55118110236220474" bottom="0.55118110236220474" header="0.31496062992125984" footer="0.31496062992125984"/>
  <pageSetup paperSize="9" fitToWidth="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I60"/>
  <sheetViews>
    <sheetView showGridLines="0" view="pageBreakPreview" zoomScaleNormal="90" zoomScaleSheetLayoutView="100" workbookViewId="0">
      <selection activeCell="D6" sqref="D6"/>
    </sheetView>
  </sheetViews>
  <sheetFormatPr defaultColWidth="2.875" defaultRowHeight="16.5" customHeight="1"/>
  <cols>
    <col min="1" max="1" width="2.875" style="253" customWidth="1"/>
    <col min="2" max="16384" width="2.875" style="253"/>
  </cols>
  <sheetData>
    <row r="1" spans="1:35" ht="22.5" customHeight="1">
      <c r="B1" s="638" t="s">
        <v>966</v>
      </c>
    </row>
    <row r="3" spans="1:35" ht="16.5" customHeight="1">
      <c r="A3" s="259"/>
      <c r="B3" s="444"/>
      <c r="C3" s="444"/>
      <c r="D3" s="444" t="s">
        <v>93</v>
      </c>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row>
    <row r="4" spans="1:35" ht="16.5" customHeight="1">
      <c r="A4" s="2665" t="s">
        <v>490</v>
      </c>
      <c r="B4" s="2665"/>
      <c r="C4" s="2665"/>
      <c r="D4" s="2665"/>
      <c r="E4" s="2665"/>
      <c r="F4" s="2665"/>
      <c r="G4" s="2665"/>
      <c r="H4" s="2665"/>
      <c r="I4" s="2665"/>
      <c r="J4" s="2665"/>
      <c r="K4" s="2665"/>
      <c r="L4" s="2665"/>
      <c r="M4" s="2665"/>
      <c r="N4" s="2665"/>
      <c r="O4" s="2665"/>
      <c r="P4" s="2665"/>
      <c r="Q4" s="2665"/>
      <c r="R4" s="2665"/>
      <c r="S4" s="2665"/>
      <c r="T4" s="2665"/>
      <c r="U4" s="2665"/>
      <c r="V4" s="2665"/>
      <c r="W4" s="2665"/>
      <c r="X4" s="2665"/>
      <c r="Y4" s="2665"/>
      <c r="Z4" s="2665"/>
      <c r="AA4" s="2665"/>
      <c r="AB4" s="2665"/>
      <c r="AC4" s="2665"/>
      <c r="AD4" s="2665"/>
      <c r="AE4" s="2665"/>
      <c r="AF4" s="2665"/>
      <c r="AG4" s="2665"/>
      <c r="AH4" s="2665"/>
      <c r="AI4" s="2665"/>
    </row>
    <row r="6" spans="1:35" ht="16.5" customHeight="1">
      <c r="D6" s="445"/>
      <c r="E6" s="446"/>
      <c r="F6" s="446"/>
      <c r="G6" s="446"/>
      <c r="H6" s="446"/>
      <c r="I6" s="446"/>
      <c r="J6" s="446"/>
      <c r="K6" s="446"/>
      <c r="L6" s="446"/>
      <c r="M6" s="447"/>
      <c r="N6" s="447"/>
      <c r="O6" s="447"/>
      <c r="P6" s="447"/>
      <c r="Q6" s="447"/>
      <c r="R6" s="447"/>
      <c r="S6" s="447"/>
      <c r="T6" s="447"/>
      <c r="U6" s="447"/>
      <c r="V6" s="447"/>
      <c r="W6" s="447"/>
      <c r="X6" s="447"/>
      <c r="Y6" s="447"/>
      <c r="Z6" s="447"/>
      <c r="AA6" s="447"/>
      <c r="AB6" s="447"/>
      <c r="AC6" s="447"/>
      <c r="AD6" s="447"/>
      <c r="AE6" s="447"/>
      <c r="AF6" s="447"/>
      <c r="AG6" s="447"/>
      <c r="AH6" s="448"/>
    </row>
    <row r="7" spans="1:35" ht="16.5" customHeight="1">
      <c r="D7" s="449"/>
      <c r="E7" s="450"/>
      <c r="F7" s="450"/>
      <c r="G7" s="450"/>
      <c r="H7" s="450"/>
      <c r="I7" s="450"/>
      <c r="J7" s="450"/>
      <c r="K7" s="450"/>
      <c r="L7" s="450"/>
      <c r="M7" s="259"/>
      <c r="N7" s="259"/>
      <c r="O7" s="259"/>
      <c r="P7" s="259"/>
      <c r="Q7" s="259"/>
      <c r="R7" s="259"/>
      <c r="S7" s="259"/>
      <c r="T7" s="259"/>
      <c r="U7" s="259"/>
      <c r="V7" s="259"/>
      <c r="W7" s="259"/>
      <c r="X7" s="259"/>
      <c r="Y7" s="259"/>
      <c r="Z7" s="259"/>
      <c r="AA7" s="259"/>
      <c r="AB7" s="259"/>
      <c r="AC7" s="259"/>
      <c r="AD7" s="259"/>
      <c r="AE7" s="259"/>
      <c r="AF7" s="259"/>
      <c r="AG7" s="259"/>
      <c r="AH7" s="451"/>
    </row>
    <row r="8" spans="1:35" ht="16.5" customHeight="1">
      <c r="D8" s="449"/>
      <c r="E8" s="450"/>
      <c r="F8" s="450"/>
      <c r="G8" s="450"/>
      <c r="H8" s="450"/>
      <c r="I8" s="450"/>
      <c r="J8" s="450"/>
      <c r="K8" s="450"/>
      <c r="L8" s="450"/>
      <c r="M8" s="259"/>
      <c r="N8" s="259"/>
      <c r="O8" s="259"/>
      <c r="P8" s="259"/>
      <c r="Q8" s="259"/>
      <c r="R8" s="259"/>
      <c r="S8" s="259"/>
      <c r="T8" s="259"/>
      <c r="U8" s="259"/>
      <c r="V8" s="259"/>
      <c r="W8" s="259"/>
      <c r="X8" s="259"/>
      <c r="Y8" s="259"/>
      <c r="Z8" s="259"/>
      <c r="AA8" s="259"/>
      <c r="AB8" s="259"/>
      <c r="AC8" s="259"/>
      <c r="AD8" s="259"/>
      <c r="AE8" s="259"/>
      <c r="AF8" s="259"/>
      <c r="AG8" s="259"/>
      <c r="AH8" s="451"/>
    </row>
    <row r="9" spans="1:35" ht="16.5" customHeight="1">
      <c r="D9" s="449"/>
      <c r="E9" s="450"/>
      <c r="F9" s="450"/>
      <c r="G9" s="450"/>
      <c r="H9" s="450"/>
      <c r="I9" s="450"/>
      <c r="J9" s="450"/>
      <c r="K9" s="450"/>
      <c r="L9" s="450"/>
      <c r="M9" s="259"/>
      <c r="N9" s="259"/>
      <c r="O9" s="259"/>
      <c r="P9" s="259"/>
      <c r="Q9" s="259"/>
      <c r="R9" s="259"/>
      <c r="S9" s="259"/>
      <c r="T9" s="259"/>
      <c r="U9" s="259"/>
      <c r="V9" s="259"/>
      <c r="W9" s="259"/>
      <c r="X9" s="259"/>
      <c r="Y9" s="259"/>
      <c r="Z9" s="259"/>
      <c r="AA9" s="259"/>
      <c r="AB9" s="259"/>
      <c r="AC9" s="259"/>
      <c r="AD9" s="259"/>
      <c r="AE9" s="259"/>
      <c r="AF9" s="259"/>
      <c r="AG9" s="259"/>
      <c r="AH9" s="451"/>
    </row>
    <row r="10" spans="1:35" ht="16.5" customHeight="1">
      <c r="D10" s="449"/>
      <c r="E10" s="450"/>
      <c r="F10" s="450"/>
      <c r="G10" s="450"/>
      <c r="H10" s="450"/>
      <c r="I10" s="450"/>
      <c r="J10" s="450"/>
      <c r="K10" s="450"/>
      <c r="L10" s="450"/>
      <c r="M10" s="259"/>
      <c r="N10" s="259"/>
      <c r="O10" s="259"/>
      <c r="P10" s="259"/>
      <c r="Q10" s="259"/>
      <c r="R10" s="259"/>
      <c r="S10" s="259"/>
      <c r="T10" s="259"/>
      <c r="U10" s="259"/>
      <c r="V10" s="259"/>
      <c r="W10" s="259"/>
      <c r="X10" s="259"/>
      <c r="Y10" s="259"/>
      <c r="Z10" s="259"/>
      <c r="AA10" s="259"/>
      <c r="AB10" s="259"/>
      <c r="AC10" s="259"/>
      <c r="AD10" s="259"/>
      <c r="AE10" s="259"/>
      <c r="AF10" s="259"/>
      <c r="AG10" s="259"/>
      <c r="AH10" s="451"/>
    </row>
    <row r="11" spans="1:35" ht="16.5" customHeight="1">
      <c r="D11" s="449"/>
      <c r="E11" s="450"/>
      <c r="F11" s="450"/>
      <c r="G11" s="450"/>
      <c r="H11" s="450"/>
      <c r="I11" s="450"/>
      <c r="J11" s="450"/>
      <c r="K11" s="450"/>
      <c r="L11" s="450"/>
      <c r="M11" s="259"/>
      <c r="N11" s="259"/>
      <c r="O11" s="259"/>
      <c r="P11" s="259"/>
      <c r="Q11" s="259"/>
      <c r="R11" s="259"/>
      <c r="S11" s="259"/>
      <c r="T11" s="259"/>
      <c r="U11" s="259"/>
      <c r="V11" s="259"/>
      <c r="W11" s="259"/>
      <c r="X11" s="259"/>
      <c r="Y11" s="259"/>
      <c r="Z11" s="259"/>
      <c r="AA11" s="259"/>
      <c r="AB11" s="259"/>
      <c r="AC11" s="259"/>
      <c r="AD11" s="259"/>
      <c r="AE11" s="259"/>
      <c r="AF11" s="259"/>
      <c r="AG11" s="259"/>
      <c r="AH11" s="451"/>
    </row>
    <row r="12" spans="1:35" ht="16.5" customHeight="1">
      <c r="D12" s="449"/>
      <c r="E12" s="450"/>
      <c r="F12" s="450"/>
      <c r="G12" s="450"/>
      <c r="H12" s="450"/>
      <c r="I12" s="450"/>
      <c r="J12" s="450"/>
      <c r="K12" s="450"/>
      <c r="L12" s="450"/>
      <c r="M12" s="259"/>
      <c r="N12" s="259"/>
      <c r="O12" s="259"/>
      <c r="P12" s="259"/>
      <c r="Q12" s="259"/>
      <c r="R12" s="259"/>
      <c r="S12" s="259"/>
      <c r="T12" s="259"/>
      <c r="U12" s="259"/>
      <c r="V12" s="259"/>
      <c r="W12" s="259"/>
      <c r="X12" s="259"/>
      <c r="Y12" s="259"/>
      <c r="Z12" s="259"/>
      <c r="AA12" s="259"/>
      <c r="AB12" s="259"/>
      <c r="AC12" s="259"/>
      <c r="AD12" s="259"/>
      <c r="AE12" s="259"/>
      <c r="AF12" s="259"/>
      <c r="AG12" s="259"/>
      <c r="AH12" s="451"/>
    </row>
    <row r="13" spans="1:35" ht="16.5" customHeight="1">
      <c r="D13" s="449"/>
      <c r="E13" s="450"/>
      <c r="F13" s="450"/>
      <c r="G13" s="450"/>
      <c r="H13" s="450"/>
      <c r="I13" s="450"/>
      <c r="J13" s="450"/>
      <c r="K13" s="450"/>
      <c r="L13" s="450"/>
      <c r="M13" s="259"/>
      <c r="N13" s="259"/>
      <c r="O13" s="259"/>
      <c r="P13" s="259"/>
      <c r="Q13" s="259"/>
      <c r="R13" s="259"/>
      <c r="S13" s="259"/>
      <c r="T13" s="259"/>
      <c r="U13" s="259"/>
      <c r="V13" s="259"/>
      <c r="W13" s="259"/>
      <c r="X13" s="259"/>
      <c r="Y13" s="259"/>
      <c r="Z13" s="259"/>
      <c r="AA13" s="259"/>
      <c r="AB13" s="259"/>
      <c r="AC13" s="259"/>
      <c r="AD13" s="259"/>
      <c r="AE13" s="259"/>
      <c r="AF13" s="259"/>
      <c r="AG13" s="259"/>
      <c r="AH13" s="451"/>
    </row>
    <row r="14" spans="1:35" ht="16.5" customHeight="1">
      <c r="D14" s="449"/>
      <c r="E14" s="450"/>
      <c r="F14" s="450"/>
      <c r="G14" s="450"/>
      <c r="H14" s="450"/>
      <c r="I14" s="450"/>
      <c r="J14" s="450"/>
      <c r="K14" s="450"/>
      <c r="L14" s="450"/>
      <c r="M14" s="259"/>
      <c r="N14" s="259"/>
      <c r="O14" s="259"/>
      <c r="P14" s="259"/>
      <c r="Q14" s="259"/>
      <c r="R14" s="259"/>
      <c r="S14" s="259"/>
      <c r="T14" s="259"/>
      <c r="U14" s="259"/>
      <c r="V14" s="259"/>
      <c r="W14" s="259"/>
      <c r="X14" s="259"/>
      <c r="Y14" s="259"/>
      <c r="Z14" s="259"/>
      <c r="AA14" s="259"/>
      <c r="AB14" s="259"/>
      <c r="AC14" s="259"/>
      <c r="AD14" s="259"/>
      <c r="AE14" s="259"/>
      <c r="AF14" s="259"/>
      <c r="AG14" s="259"/>
      <c r="AH14" s="451"/>
    </row>
    <row r="15" spans="1:35" ht="16.5" customHeight="1">
      <c r="D15" s="449"/>
      <c r="E15" s="450"/>
      <c r="F15" s="450"/>
      <c r="G15" s="450"/>
      <c r="H15" s="450"/>
      <c r="I15" s="450"/>
      <c r="J15" s="450"/>
      <c r="K15" s="450"/>
      <c r="L15" s="452"/>
      <c r="M15" s="259"/>
      <c r="N15" s="259"/>
      <c r="O15" s="259"/>
      <c r="P15" s="259"/>
      <c r="Q15" s="259"/>
      <c r="R15" s="259"/>
      <c r="S15" s="259"/>
      <c r="T15" s="259"/>
      <c r="U15" s="259"/>
      <c r="V15" s="259"/>
      <c r="W15" s="259"/>
      <c r="X15" s="259"/>
      <c r="Y15" s="259"/>
      <c r="Z15" s="259"/>
      <c r="AA15" s="259"/>
      <c r="AB15" s="259"/>
      <c r="AC15" s="259"/>
      <c r="AD15" s="259"/>
      <c r="AE15" s="259"/>
      <c r="AF15" s="259"/>
      <c r="AG15" s="259"/>
      <c r="AH15" s="451"/>
    </row>
    <row r="16" spans="1:35" ht="16.5" customHeight="1">
      <c r="D16" s="449"/>
      <c r="E16" s="450"/>
      <c r="F16" s="450"/>
      <c r="G16" s="450"/>
      <c r="H16" s="450"/>
      <c r="I16" s="450"/>
      <c r="J16" s="450"/>
      <c r="K16" s="450"/>
      <c r="L16" s="452"/>
      <c r="M16" s="259"/>
      <c r="N16" s="259"/>
      <c r="O16" s="259"/>
      <c r="P16" s="259"/>
      <c r="Q16" s="259"/>
      <c r="R16" s="259"/>
      <c r="S16" s="259"/>
      <c r="T16" s="259"/>
      <c r="U16" s="259"/>
      <c r="V16" s="259"/>
      <c r="W16" s="259"/>
      <c r="X16" s="259"/>
      <c r="Y16" s="259"/>
      <c r="Z16" s="259"/>
      <c r="AA16" s="259"/>
      <c r="AB16" s="259"/>
      <c r="AC16" s="259"/>
      <c r="AD16" s="259"/>
      <c r="AE16" s="259"/>
      <c r="AF16" s="259"/>
      <c r="AG16" s="259"/>
      <c r="AH16" s="451"/>
    </row>
    <row r="17" spans="4:34" ht="16.5" customHeight="1">
      <c r="D17" s="449"/>
      <c r="E17" s="450"/>
      <c r="F17" s="450"/>
      <c r="G17" s="450"/>
      <c r="H17" s="450"/>
      <c r="I17" s="450"/>
      <c r="J17" s="450"/>
      <c r="K17" s="450"/>
      <c r="L17" s="450"/>
      <c r="M17" s="259"/>
      <c r="N17" s="259"/>
      <c r="O17" s="259"/>
      <c r="P17" s="259"/>
      <c r="Q17" s="259"/>
      <c r="R17" s="259"/>
      <c r="S17" s="259"/>
      <c r="T17" s="259"/>
      <c r="U17" s="259"/>
      <c r="V17" s="259"/>
      <c r="W17" s="259"/>
      <c r="X17" s="259"/>
      <c r="Y17" s="259"/>
      <c r="Z17" s="259"/>
      <c r="AA17" s="259"/>
      <c r="AB17" s="259"/>
      <c r="AC17" s="259"/>
      <c r="AD17" s="259"/>
      <c r="AE17" s="259"/>
      <c r="AF17" s="259"/>
      <c r="AG17" s="259"/>
      <c r="AH17" s="451"/>
    </row>
    <row r="18" spans="4:34" ht="16.5" customHeight="1">
      <c r="D18" s="449"/>
      <c r="E18" s="450"/>
      <c r="F18" s="450"/>
      <c r="G18" s="450"/>
      <c r="H18" s="450"/>
      <c r="I18" s="450"/>
      <c r="J18" s="450"/>
      <c r="K18" s="450"/>
      <c r="L18" s="450"/>
      <c r="M18" s="259"/>
      <c r="N18" s="259"/>
      <c r="O18" s="259"/>
      <c r="P18" s="259"/>
      <c r="Q18" s="259"/>
      <c r="R18" s="259"/>
      <c r="S18" s="259"/>
      <c r="T18" s="259"/>
      <c r="U18" s="259"/>
      <c r="V18" s="259"/>
      <c r="W18" s="259"/>
      <c r="X18" s="259"/>
      <c r="Y18" s="259"/>
      <c r="Z18" s="259"/>
      <c r="AA18" s="259"/>
      <c r="AB18" s="259"/>
      <c r="AC18" s="259"/>
      <c r="AD18" s="259"/>
      <c r="AE18" s="259"/>
      <c r="AF18" s="259"/>
      <c r="AG18" s="259"/>
      <c r="AH18" s="451"/>
    </row>
    <row r="19" spans="4:34" ht="16.5" customHeight="1">
      <c r="D19" s="449"/>
      <c r="E19" s="450"/>
      <c r="F19" s="450"/>
      <c r="G19" s="450"/>
      <c r="H19" s="450"/>
      <c r="I19" s="450"/>
      <c r="J19" s="450"/>
      <c r="K19" s="450"/>
      <c r="L19" s="450"/>
      <c r="M19" s="259"/>
      <c r="N19" s="259"/>
      <c r="O19" s="259"/>
      <c r="P19" s="259"/>
      <c r="Q19" s="259"/>
      <c r="R19" s="259"/>
      <c r="S19" s="259"/>
      <c r="T19" s="259"/>
      <c r="U19" s="259"/>
      <c r="V19" s="259"/>
      <c r="W19" s="259"/>
      <c r="X19" s="259"/>
      <c r="Y19" s="259"/>
      <c r="Z19" s="259"/>
      <c r="AA19" s="259"/>
      <c r="AB19" s="259"/>
      <c r="AC19" s="259"/>
      <c r="AD19" s="259"/>
      <c r="AE19" s="259"/>
      <c r="AF19" s="259"/>
      <c r="AG19" s="259"/>
      <c r="AH19" s="451"/>
    </row>
    <row r="20" spans="4:34" ht="16.5" customHeight="1">
      <c r="D20" s="449"/>
      <c r="E20" s="450"/>
      <c r="F20" s="450"/>
      <c r="G20" s="450"/>
      <c r="H20" s="450"/>
      <c r="I20" s="450"/>
      <c r="J20" s="450"/>
      <c r="K20" s="450"/>
      <c r="L20" s="450"/>
      <c r="M20" s="259"/>
      <c r="N20" s="259"/>
      <c r="O20" s="259"/>
      <c r="P20" s="259"/>
      <c r="Q20" s="259"/>
      <c r="R20" s="259"/>
      <c r="S20" s="259"/>
      <c r="T20" s="259"/>
      <c r="U20" s="259"/>
      <c r="V20" s="259"/>
      <c r="W20" s="259"/>
      <c r="X20" s="259"/>
      <c r="Y20" s="259"/>
      <c r="Z20" s="259"/>
      <c r="AA20" s="259"/>
      <c r="AB20" s="259"/>
      <c r="AC20" s="259"/>
      <c r="AD20" s="259"/>
      <c r="AE20" s="259"/>
      <c r="AF20" s="259"/>
      <c r="AG20" s="259"/>
      <c r="AH20" s="451"/>
    </row>
    <row r="21" spans="4:34" ht="16.5" customHeight="1">
      <c r="D21" s="449"/>
      <c r="E21" s="450"/>
      <c r="F21" s="450"/>
      <c r="G21" s="450"/>
      <c r="H21" s="450"/>
      <c r="I21" s="450"/>
      <c r="J21" s="450"/>
      <c r="K21" s="450"/>
      <c r="L21" s="450"/>
      <c r="M21" s="259"/>
      <c r="N21" s="259"/>
      <c r="O21" s="259"/>
      <c r="P21" s="259"/>
      <c r="Q21" s="259"/>
      <c r="R21" s="259"/>
      <c r="S21" s="259"/>
      <c r="T21" s="259"/>
      <c r="U21" s="259"/>
      <c r="V21" s="259"/>
      <c r="W21" s="259"/>
      <c r="X21" s="259"/>
      <c r="Y21" s="259"/>
      <c r="Z21" s="259"/>
      <c r="AA21" s="259"/>
      <c r="AB21" s="259"/>
      <c r="AC21" s="259"/>
      <c r="AD21" s="259"/>
      <c r="AE21" s="259"/>
      <c r="AF21" s="259"/>
      <c r="AG21" s="259"/>
      <c r="AH21" s="451"/>
    </row>
    <row r="22" spans="4:34" ht="16.5" customHeight="1">
      <c r="D22" s="449"/>
      <c r="E22" s="450"/>
      <c r="F22" s="450"/>
      <c r="G22" s="450"/>
      <c r="H22" s="450"/>
      <c r="I22" s="450"/>
      <c r="J22" s="450"/>
      <c r="K22" s="450"/>
      <c r="L22" s="450"/>
      <c r="M22" s="259"/>
      <c r="N22" s="259"/>
      <c r="O22" s="259"/>
      <c r="P22" s="259"/>
      <c r="Q22" s="259"/>
      <c r="R22" s="259"/>
      <c r="S22" s="259"/>
      <c r="T22" s="259"/>
      <c r="U22" s="259"/>
      <c r="V22" s="259"/>
      <c r="W22" s="259"/>
      <c r="X22" s="259"/>
      <c r="Y22" s="259"/>
      <c r="Z22" s="259"/>
      <c r="AA22" s="259"/>
      <c r="AB22" s="259"/>
      <c r="AC22" s="259"/>
      <c r="AD22" s="259"/>
      <c r="AE22" s="259"/>
      <c r="AF22" s="259"/>
      <c r="AG22" s="259"/>
      <c r="AH22" s="451"/>
    </row>
    <row r="23" spans="4:34" ht="16.5" customHeight="1">
      <c r="D23" s="449"/>
      <c r="E23" s="450"/>
      <c r="F23" s="450"/>
      <c r="G23" s="450"/>
      <c r="H23" s="450"/>
      <c r="I23" s="450"/>
      <c r="J23" s="450"/>
      <c r="K23" s="450"/>
      <c r="L23" s="450"/>
      <c r="M23" s="259"/>
      <c r="N23" s="259"/>
      <c r="O23" s="259"/>
      <c r="P23" s="259"/>
      <c r="Q23" s="259"/>
      <c r="R23" s="259"/>
      <c r="S23" s="259"/>
      <c r="T23" s="259"/>
      <c r="U23" s="259"/>
      <c r="V23" s="259"/>
      <c r="W23" s="259"/>
      <c r="X23" s="259"/>
      <c r="Y23" s="259"/>
      <c r="Z23" s="259"/>
      <c r="AA23" s="259"/>
      <c r="AB23" s="259"/>
      <c r="AC23" s="259"/>
      <c r="AD23" s="259"/>
      <c r="AE23" s="259"/>
      <c r="AF23" s="259"/>
      <c r="AG23" s="259"/>
      <c r="AH23" s="451"/>
    </row>
    <row r="24" spans="4:34" ht="16.5" customHeight="1">
      <c r="D24" s="449"/>
      <c r="E24" s="450"/>
      <c r="F24" s="450"/>
      <c r="G24" s="450"/>
      <c r="H24" s="450"/>
      <c r="I24" s="450"/>
      <c r="J24" s="450"/>
      <c r="K24" s="450"/>
      <c r="L24" s="450"/>
      <c r="M24" s="259"/>
      <c r="N24" s="259"/>
      <c r="O24" s="259"/>
      <c r="P24" s="259"/>
      <c r="Q24" s="259"/>
      <c r="R24" s="259"/>
      <c r="S24" s="259"/>
      <c r="T24" s="259"/>
      <c r="U24" s="259"/>
      <c r="V24" s="259"/>
      <c r="W24" s="259"/>
      <c r="X24" s="259"/>
      <c r="Y24" s="259"/>
      <c r="Z24" s="259"/>
      <c r="AA24" s="259"/>
      <c r="AB24" s="259"/>
      <c r="AC24" s="259"/>
      <c r="AD24" s="259"/>
      <c r="AE24" s="259"/>
      <c r="AF24" s="259"/>
      <c r="AG24" s="259"/>
      <c r="AH24" s="451"/>
    </row>
    <row r="25" spans="4:34" ht="16.5" customHeight="1">
      <c r="D25" s="449"/>
      <c r="E25" s="450"/>
      <c r="F25" s="450"/>
      <c r="G25" s="450"/>
      <c r="H25" s="450"/>
      <c r="I25" s="450"/>
      <c r="J25" s="450"/>
      <c r="K25" s="450"/>
      <c r="L25" s="450"/>
      <c r="M25" s="259"/>
      <c r="N25" s="259"/>
      <c r="O25" s="259"/>
      <c r="P25" s="259"/>
      <c r="Q25" s="259"/>
      <c r="R25" s="259"/>
      <c r="S25" s="259"/>
      <c r="T25" s="259"/>
      <c r="U25" s="259"/>
      <c r="V25" s="259"/>
      <c r="W25" s="259"/>
      <c r="X25" s="259"/>
      <c r="Y25" s="259"/>
      <c r="Z25" s="259"/>
      <c r="AA25" s="259"/>
      <c r="AB25" s="259"/>
      <c r="AC25" s="259"/>
      <c r="AD25" s="259"/>
      <c r="AE25" s="259"/>
      <c r="AF25" s="259"/>
      <c r="AG25" s="259"/>
      <c r="AH25" s="451"/>
    </row>
    <row r="26" spans="4:34" ht="16.5" customHeight="1">
      <c r="D26" s="449"/>
      <c r="E26" s="450"/>
      <c r="F26" s="450"/>
      <c r="G26" s="450"/>
      <c r="H26" s="450"/>
      <c r="I26" s="450"/>
      <c r="J26" s="450"/>
      <c r="K26" s="450"/>
      <c r="L26" s="450"/>
      <c r="M26" s="259"/>
      <c r="N26" s="259"/>
      <c r="O26" s="259"/>
      <c r="P26" s="259"/>
      <c r="Q26" s="259"/>
      <c r="R26" s="259"/>
      <c r="S26" s="259"/>
      <c r="T26" s="259"/>
      <c r="U26" s="259"/>
      <c r="V26" s="259"/>
      <c r="W26" s="259"/>
      <c r="X26" s="259"/>
      <c r="Y26" s="259"/>
      <c r="Z26" s="259"/>
      <c r="AA26" s="259"/>
      <c r="AB26" s="259"/>
      <c r="AC26" s="259"/>
      <c r="AD26" s="259"/>
      <c r="AE26" s="259"/>
      <c r="AF26" s="259"/>
      <c r="AG26" s="259"/>
      <c r="AH26" s="451"/>
    </row>
    <row r="27" spans="4:34" ht="16.5" customHeight="1">
      <c r="D27" s="449"/>
      <c r="E27" s="450"/>
      <c r="F27" s="450"/>
      <c r="G27" s="450"/>
      <c r="H27" s="450"/>
      <c r="I27" s="450"/>
      <c r="J27" s="450"/>
      <c r="K27" s="450"/>
      <c r="L27" s="450"/>
      <c r="M27" s="259"/>
      <c r="N27" s="259"/>
      <c r="O27" s="259"/>
      <c r="P27" s="259"/>
      <c r="Q27" s="259"/>
      <c r="R27" s="259"/>
      <c r="S27" s="259"/>
      <c r="T27" s="259"/>
      <c r="U27" s="259"/>
      <c r="V27" s="259"/>
      <c r="W27" s="259"/>
      <c r="X27" s="259"/>
      <c r="Y27" s="259"/>
      <c r="Z27" s="259"/>
      <c r="AA27" s="259"/>
      <c r="AB27" s="259"/>
      <c r="AC27" s="259"/>
      <c r="AD27" s="259"/>
      <c r="AE27" s="259"/>
      <c r="AF27" s="259"/>
      <c r="AG27" s="259"/>
      <c r="AH27" s="451"/>
    </row>
    <row r="28" spans="4:34" ht="16.5" customHeight="1">
      <c r="D28" s="449"/>
      <c r="E28" s="450"/>
      <c r="F28" s="450"/>
      <c r="G28" s="450"/>
      <c r="H28" s="450"/>
      <c r="I28" s="450"/>
      <c r="J28" s="450"/>
      <c r="K28" s="450"/>
      <c r="L28" s="450"/>
      <c r="M28" s="259"/>
      <c r="N28" s="259"/>
      <c r="O28" s="259"/>
      <c r="P28" s="259"/>
      <c r="Q28" s="259"/>
      <c r="R28" s="259"/>
      <c r="S28" s="259"/>
      <c r="T28" s="259"/>
      <c r="U28" s="259"/>
      <c r="V28" s="259"/>
      <c r="W28" s="259"/>
      <c r="X28" s="259"/>
      <c r="Y28" s="259"/>
      <c r="Z28" s="259"/>
      <c r="AA28" s="259"/>
      <c r="AB28" s="259"/>
      <c r="AC28" s="259"/>
      <c r="AD28" s="259"/>
      <c r="AE28" s="259"/>
      <c r="AF28" s="259"/>
      <c r="AG28" s="259"/>
      <c r="AH28" s="451"/>
    </row>
    <row r="29" spans="4:34" ht="16.5" customHeight="1">
      <c r="D29" s="449"/>
      <c r="E29" s="450"/>
      <c r="F29" s="450"/>
      <c r="G29" s="450"/>
      <c r="H29" s="450"/>
      <c r="I29" s="450"/>
      <c r="J29" s="450"/>
      <c r="K29" s="450"/>
      <c r="L29" s="450"/>
      <c r="M29" s="259"/>
      <c r="N29" s="259"/>
      <c r="O29" s="259"/>
      <c r="P29" s="259"/>
      <c r="Q29" s="259"/>
      <c r="R29" s="259"/>
      <c r="S29" s="259"/>
      <c r="T29" s="259"/>
      <c r="U29" s="259"/>
      <c r="V29" s="259"/>
      <c r="W29" s="259"/>
      <c r="X29" s="259"/>
      <c r="Y29" s="259"/>
      <c r="Z29" s="259"/>
      <c r="AA29" s="259"/>
      <c r="AB29" s="259"/>
      <c r="AC29" s="259"/>
      <c r="AD29" s="259"/>
      <c r="AE29" s="259"/>
      <c r="AF29" s="259"/>
      <c r="AG29" s="259"/>
      <c r="AH29" s="451"/>
    </row>
    <row r="30" spans="4:34" ht="16.5" customHeight="1">
      <c r="D30" s="449"/>
      <c r="E30" s="450"/>
      <c r="F30" s="450"/>
      <c r="G30" s="450"/>
      <c r="H30" s="450"/>
      <c r="I30" s="450"/>
      <c r="J30" s="450"/>
      <c r="K30" s="450"/>
      <c r="L30" s="450"/>
      <c r="M30" s="4"/>
      <c r="N30" s="259"/>
      <c r="O30" s="259"/>
      <c r="P30" s="259"/>
      <c r="Q30" s="259"/>
      <c r="R30" s="259"/>
      <c r="S30" s="259"/>
      <c r="T30" s="259"/>
      <c r="U30" s="259"/>
      <c r="V30" s="259"/>
      <c r="W30" s="259"/>
      <c r="X30" s="259"/>
      <c r="Y30" s="259"/>
      <c r="Z30" s="259"/>
      <c r="AA30" s="259"/>
      <c r="AB30" s="259"/>
      <c r="AC30" s="259"/>
      <c r="AD30" s="259"/>
      <c r="AE30" s="259"/>
      <c r="AF30" s="259"/>
      <c r="AG30" s="259"/>
      <c r="AH30" s="451"/>
    </row>
    <row r="31" spans="4:34" ht="16.5" customHeight="1">
      <c r="D31" s="449"/>
      <c r="E31" s="450"/>
      <c r="F31" s="450"/>
      <c r="G31" s="450"/>
      <c r="H31" s="450"/>
      <c r="I31" s="450"/>
      <c r="J31" s="450"/>
      <c r="K31" s="450"/>
      <c r="L31" s="450"/>
      <c r="M31" s="453"/>
      <c r="N31" s="259"/>
      <c r="O31" s="259"/>
      <c r="P31" s="259"/>
      <c r="Q31" s="259"/>
      <c r="R31" s="259"/>
      <c r="S31" s="259"/>
      <c r="T31" s="259"/>
      <c r="U31" s="259"/>
      <c r="V31" s="259"/>
      <c r="W31" s="259"/>
      <c r="X31" s="259"/>
      <c r="Y31" s="259"/>
      <c r="Z31" s="259"/>
      <c r="AA31" s="259"/>
      <c r="AB31" s="259"/>
      <c r="AC31" s="259"/>
      <c r="AD31" s="259"/>
      <c r="AE31" s="259"/>
      <c r="AF31" s="259"/>
      <c r="AG31" s="259"/>
      <c r="AH31" s="451"/>
    </row>
    <row r="32" spans="4:34" ht="16.5" customHeight="1">
      <c r="D32" s="449"/>
      <c r="E32" s="450"/>
      <c r="F32" s="450"/>
      <c r="G32" s="450"/>
      <c r="H32" s="450"/>
      <c r="I32" s="450"/>
      <c r="J32" s="450"/>
      <c r="K32" s="450"/>
      <c r="L32" s="450"/>
      <c r="M32" s="453"/>
      <c r="N32" s="259"/>
      <c r="O32" s="259"/>
      <c r="P32" s="259"/>
      <c r="Q32" s="259"/>
      <c r="R32" s="259"/>
      <c r="S32" s="259"/>
      <c r="T32" s="259"/>
      <c r="U32" s="259"/>
      <c r="V32" s="259"/>
      <c r="W32" s="259"/>
      <c r="X32" s="259"/>
      <c r="Y32" s="259"/>
      <c r="Z32" s="259"/>
      <c r="AA32" s="259"/>
      <c r="AB32" s="259"/>
      <c r="AC32" s="259"/>
      <c r="AD32" s="259"/>
      <c r="AE32" s="259"/>
      <c r="AF32" s="259"/>
      <c r="AG32" s="259"/>
      <c r="AH32" s="451"/>
    </row>
    <row r="33" spans="4:34" ht="16.5" customHeight="1">
      <c r="D33" s="449"/>
      <c r="E33" s="450"/>
      <c r="F33" s="450"/>
      <c r="G33" s="450"/>
      <c r="H33" s="450"/>
      <c r="I33" s="450"/>
      <c r="J33" s="450"/>
      <c r="K33" s="450"/>
      <c r="L33" s="450"/>
      <c r="M33" s="259"/>
      <c r="N33" s="259"/>
      <c r="O33" s="259"/>
      <c r="P33" s="259"/>
      <c r="Q33" s="259"/>
      <c r="R33" s="259"/>
      <c r="S33" s="259"/>
      <c r="T33" s="259"/>
      <c r="U33" s="259"/>
      <c r="V33" s="259"/>
      <c r="W33" s="259"/>
      <c r="X33" s="259"/>
      <c r="Y33" s="259"/>
      <c r="Z33" s="259"/>
      <c r="AA33" s="259"/>
      <c r="AB33" s="259"/>
      <c r="AC33" s="259"/>
      <c r="AD33" s="259"/>
      <c r="AE33" s="259"/>
      <c r="AF33" s="259"/>
      <c r="AG33" s="259"/>
      <c r="AH33" s="451"/>
    </row>
    <row r="34" spans="4:34" ht="16.5" customHeight="1">
      <c r="D34" s="449"/>
      <c r="E34" s="450"/>
      <c r="F34" s="450"/>
      <c r="G34" s="450"/>
      <c r="H34" s="450"/>
      <c r="I34" s="450"/>
      <c r="J34" s="450"/>
      <c r="K34" s="450"/>
      <c r="L34" s="450"/>
      <c r="M34" s="259"/>
      <c r="N34" s="259"/>
      <c r="O34" s="259"/>
      <c r="P34" s="259"/>
      <c r="Q34" s="259"/>
      <c r="R34" s="259"/>
      <c r="S34" s="259"/>
      <c r="T34" s="259"/>
      <c r="U34" s="259"/>
      <c r="V34" s="259"/>
      <c r="W34" s="259"/>
      <c r="X34" s="259"/>
      <c r="Y34" s="259"/>
      <c r="Z34" s="259"/>
      <c r="AA34" s="259"/>
      <c r="AB34" s="259"/>
      <c r="AC34" s="259"/>
      <c r="AD34" s="259"/>
      <c r="AE34" s="259"/>
      <c r="AF34" s="259"/>
      <c r="AG34" s="259"/>
      <c r="AH34" s="451"/>
    </row>
    <row r="35" spans="4:34" ht="16.5" customHeight="1">
      <c r="D35" s="449"/>
      <c r="E35" s="450"/>
      <c r="F35" s="450"/>
      <c r="G35" s="450"/>
      <c r="H35" s="450"/>
      <c r="I35" s="450"/>
      <c r="J35" s="450"/>
      <c r="K35" s="450"/>
      <c r="L35" s="450"/>
      <c r="M35" s="259"/>
      <c r="N35" s="259"/>
      <c r="O35" s="259"/>
      <c r="P35" s="259"/>
      <c r="Q35" s="259"/>
      <c r="R35" s="259"/>
      <c r="S35" s="259"/>
      <c r="T35" s="259"/>
      <c r="U35" s="259"/>
      <c r="V35" s="259"/>
      <c r="W35" s="259"/>
      <c r="X35" s="259"/>
      <c r="Y35" s="259"/>
      <c r="Z35" s="259"/>
      <c r="AA35" s="259"/>
      <c r="AB35" s="259"/>
      <c r="AC35" s="259"/>
      <c r="AD35" s="259"/>
      <c r="AE35" s="259"/>
      <c r="AF35" s="259"/>
      <c r="AG35" s="259"/>
      <c r="AH35" s="451"/>
    </row>
    <row r="36" spans="4:34" ht="16.5" customHeight="1">
      <c r="D36" s="449"/>
      <c r="E36" s="450"/>
      <c r="F36" s="450"/>
      <c r="G36" s="450"/>
      <c r="H36" s="450"/>
      <c r="I36" s="450"/>
      <c r="J36" s="450"/>
      <c r="K36" s="450"/>
      <c r="L36" s="450"/>
      <c r="M36" s="259"/>
      <c r="N36" s="259"/>
      <c r="O36" s="259"/>
      <c r="P36" s="259"/>
      <c r="Q36" s="259"/>
      <c r="R36" s="259"/>
      <c r="S36" s="259"/>
      <c r="T36" s="259"/>
      <c r="U36" s="259"/>
      <c r="V36" s="259"/>
      <c r="W36" s="259"/>
      <c r="X36" s="259"/>
      <c r="Y36" s="259"/>
      <c r="Z36" s="259"/>
      <c r="AA36" s="259"/>
      <c r="AB36" s="259"/>
      <c r="AC36" s="259"/>
      <c r="AD36" s="259"/>
      <c r="AE36" s="259"/>
      <c r="AF36" s="259"/>
      <c r="AG36" s="259"/>
      <c r="AH36" s="451"/>
    </row>
    <row r="37" spans="4:34" ht="16.5" customHeight="1">
      <c r="D37" s="449"/>
      <c r="E37" s="450"/>
      <c r="F37" s="450"/>
      <c r="G37" s="450"/>
      <c r="H37" s="450"/>
      <c r="I37" s="450"/>
      <c r="J37" s="450"/>
      <c r="K37" s="450"/>
      <c r="L37" s="450"/>
      <c r="M37" s="259"/>
      <c r="N37" s="259"/>
      <c r="O37" s="259"/>
      <c r="P37" s="259"/>
      <c r="Q37" s="259"/>
      <c r="R37" s="259"/>
      <c r="S37" s="259"/>
      <c r="T37" s="259"/>
      <c r="U37" s="259"/>
      <c r="V37" s="259"/>
      <c r="W37" s="259"/>
      <c r="X37" s="259"/>
      <c r="Y37" s="259"/>
      <c r="Z37" s="259"/>
      <c r="AA37" s="259"/>
      <c r="AB37" s="259"/>
      <c r="AC37" s="259"/>
      <c r="AD37" s="259"/>
      <c r="AE37" s="259"/>
      <c r="AF37" s="259"/>
      <c r="AG37" s="259"/>
      <c r="AH37" s="451"/>
    </row>
    <row r="38" spans="4:34" ht="16.5" customHeight="1">
      <c r="D38" s="449"/>
      <c r="E38" s="450"/>
      <c r="F38" s="450"/>
      <c r="G38" s="450"/>
      <c r="H38" s="450"/>
      <c r="I38" s="450"/>
      <c r="J38" s="450"/>
      <c r="K38" s="450"/>
      <c r="L38" s="450"/>
      <c r="M38" s="259"/>
      <c r="N38" s="259"/>
      <c r="O38" s="259"/>
      <c r="P38" s="259"/>
      <c r="Q38" s="259"/>
      <c r="R38" s="259"/>
      <c r="S38" s="259"/>
      <c r="T38" s="259"/>
      <c r="U38" s="259"/>
      <c r="V38" s="259"/>
      <c r="W38" s="259"/>
      <c r="X38" s="259"/>
      <c r="Y38" s="259"/>
      <c r="Z38" s="259"/>
      <c r="AA38" s="259"/>
      <c r="AB38" s="259"/>
      <c r="AC38" s="259"/>
      <c r="AD38" s="259"/>
      <c r="AE38" s="259"/>
      <c r="AF38" s="259"/>
      <c r="AG38" s="259"/>
      <c r="AH38" s="451"/>
    </row>
    <row r="39" spans="4:34" ht="16.5" customHeight="1">
      <c r="D39" s="449"/>
      <c r="E39" s="450"/>
      <c r="F39" s="450"/>
      <c r="G39" s="450"/>
      <c r="H39" s="450"/>
      <c r="I39" s="450"/>
      <c r="J39" s="450"/>
      <c r="K39" s="450"/>
      <c r="L39" s="450"/>
      <c r="M39" s="259"/>
      <c r="N39" s="259"/>
      <c r="O39" s="259"/>
      <c r="P39" s="259"/>
      <c r="Q39" s="259"/>
      <c r="R39" s="259"/>
      <c r="S39" s="259"/>
      <c r="T39" s="259"/>
      <c r="U39" s="259"/>
      <c r="V39" s="259"/>
      <c r="W39" s="259"/>
      <c r="X39" s="259"/>
      <c r="Y39" s="259"/>
      <c r="Z39" s="259"/>
      <c r="AA39" s="259"/>
      <c r="AB39" s="259"/>
      <c r="AC39" s="259"/>
      <c r="AD39" s="259"/>
      <c r="AE39" s="259"/>
      <c r="AF39" s="259"/>
      <c r="AG39" s="259"/>
      <c r="AH39" s="451"/>
    </row>
    <row r="40" spans="4:34" ht="16.5" customHeight="1">
      <c r="D40" s="449"/>
      <c r="E40" s="450"/>
      <c r="F40" s="450"/>
      <c r="G40" s="450"/>
      <c r="H40" s="450"/>
      <c r="I40" s="450"/>
      <c r="J40" s="450"/>
      <c r="K40" s="450"/>
      <c r="L40" s="450"/>
      <c r="M40" s="259"/>
      <c r="N40" s="259"/>
      <c r="O40" s="259"/>
      <c r="P40" s="259"/>
      <c r="Q40" s="259"/>
      <c r="R40" s="259"/>
      <c r="S40" s="259"/>
      <c r="T40" s="259"/>
      <c r="U40" s="259"/>
      <c r="V40" s="259"/>
      <c r="W40" s="259"/>
      <c r="X40" s="259"/>
      <c r="Y40" s="259"/>
      <c r="Z40" s="259"/>
      <c r="AA40" s="259"/>
      <c r="AB40" s="259"/>
      <c r="AC40" s="259"/>
      <c r="AD40" s="259"/>
      <c r="AE40" s="259"/>
      <c r="AF40" s="259"/>
      <c r="AG40" s="259"/>
      <c r="AH40" s="451"/>
    </row>
    <row r="41" spans="4:34" ht="16.5" customHeight="1">
      <c r="D41" s="449"/>
      <c r="E41" s="450"/>
      <c r="F41" s="450"/>
      <c r="G41" s="450"/>
      <c r="H41" s="450"/>
      <c r="I41" s="450"/>
      <c r="J41" s="450"/>
      <c r="K41" s="450"/>
      <c r="L41" s="450"/>
      <c r="M41" s="259"/>
      <c r="N41" s="259"/>
      <c r="O41" s="259"/>
      <c r="P41" s="259"/>
      <c r="Q41" s="259"/>
      <c r="R41" s="259"/>
      <c r="S41" s="259"/>
      <c r="T41" s="259"/>
      <c r="U41" s="259"/>
      <c r="V41" s="259"/>
      <c r="W41" s="259"/>
      <c r="X41" s="259"/>
      <c r="Y41" s="259"/>
      <c r="Z41" s="259"/>
      <c r="AA41" s="259"/>
      <c r="AB41" s="259"/>
      <c r="AC41" s="259"/>
      <c r="AD41" s="259"/>
      <c r="AE41" s="259"/>
      <c r="AF41" s="259"/>
      <c r="AG41" s="259"/>
      <c r="AH41" s="451"/>
    </row>
    <row r="42" spans="4:34" ht="16.5" customHeight="1">
      <c r="D42" s="449"/>
      <c r="E42" s="450"/>
      <c r="F42" s="450"/>
      <c r="G42" s="450"/>
      <c r="H42" s="450"/>
      <c r="I42" s="450"/>
      <c r="J42" s="450"/>
      <c r="K42" s="450"/>
      <c r="L42" s="450"/>
      <c r="M42" s="259"/>
      <c r="N42" s="259"/>
      <c r="O42" s="259"/>
      <c r="P42" s="259"/>
      <c r="Q42" s="259"/>
      <c r="R42" s="259"/>
      <c r="S42" s="259"/>
      <c r="T42" s="259"/>
      <c r="U42" s="259"/>
      <c r="V42" s="259"/>
      <c r="W42" s="259"/>
      <c r="X42" s="259"/>
      <c r="Y42" s="259"/>
      <c r="Z42" s="259"/>
      <c r="AA42" s="259"/>
      <c r="AB42" s="259"/>
      <c r="AC42" s="259"/>
      <c r="AD42" s="259"/>
      <c r="AE42" s="259"/>
      <c r="AF42" s="259"/>
      <c r="AG42" s="259"/>
      <c r="AH42" s="451"/>
    </row>
    <row r="43" spans="4:34" ht="16.5" customHeight="1">
      <c r="D43" s="449"/>
      <c r="E43" s="450"/>
      <c r="F43" s="450"/>
      <c r="G43" s="450"/>
      <c r="H43" s="450"/>
      <c r="I43" s="450"/>
      <c r="J43" s="450"/>
      <c r="K43" s="450"/>
      <c r="L43" s="450"/>
      <c r="M43" s="259"/>
      <c r="N43" s="259"/>
      <c r="O43" s="259"/>
      <c r="P43" s="259"/>
      <c r="Q43" s="259"/>
      <c r="R43" s="259"/>
      <c r="S43" s="259"/>
      <c r="T43" s="259"/>
      <c r="U43" s="259"/>
      <c r="V43" s="259"/>
      <c r="W43" s="259"/>
      <c r="X43" s="259"/>
      <c r="Y43" s="259"/>
      <c r="Z43" s="259"/>
      <c r="AA43" s="259"/>
      <c r="AB43" s="259"/>
      <c r="AC43" s="259"/>
      <c r="AD43" s="259"/>
      <c r="AE43" s="259"/>
      <c r="AF43" s="259"/>
      <c r="AG43" s="259"/>
      <c r="AH43" s="451"/>
    </row>
    <row r="44" spans="4:34" ht="16.5" customHeight="1">
      <c r="D44" s="449"/>
      <c r="E44" s="450"/>
      <c r="F44" s="450"/>
      <c r="G44" s="450"/>
      <c r="H44" s="450"/>
      <c r="I44" s="450"/>
      <c r="J44" s="450"/>
      <c r="K44" s="450"/>
      <c r="L44" s="450"/>
      <c r="M44" s="259"/>
      <c r="N44" s="259"/>
      <c r="O44" s="259"/>
      <c r="P44" s="259"/>
      <c r="Q44" s="259"/>
      <c r="R44" s="259"/>
      <c r="S44" s="259"/>
      <c r="T44" s="259"/>
      <c r="U44" s="259"/>
      <c r="V44" s="259"/>
      <c r="W44" s="259"/>
      <c r="X44" s="259"/>
      <c r="Y44" s="259"/>
      <c r="Z44" s="259"/>
      <c r="AA44" s="259"/>
      <c r="AB44" s="259"/>
      <c r="AC44" s="259"/>
      <c r="AD44" s="259"/>
      <c r="AE44" s="259"/>
      <c r="AF44" s="259"/>
      <c r="AG44" s="259"/>
      <c r="AH44" s="451"/>
    </row>
    <row r="45" spans="4:34" ht="16.5" customHeight="1">
      <c r="D45" s="449"/>
      <c r="E45" s="450"/>
      <c r="F45" s="450"/>
      <c r="G45" s="450"/>
      <c r="H45" s="450"/>
      <c r="I45" s="450"/>
      <c r="J45" s="450"/>
      <c r="K45" s="450"/>
      <c r="L45" s="450"/>
      <c r="M45" s="259"/>
      <c r="N45" s="259"/>
      <c r="O45" s="259"/>
      <c r="P45" s="259"/>
      <c r="Q45" s="259"/>
      <c r="R45" s="259"/>
      <c r="S45" s="259"/>
      <c r="T45" s="259"/>
      <c r="U45" s="259"/>
      <c r="V45" s="259"/>
      <c r="W45" s="259"/>
      <c r="X45" s="259"/>
      <c r="Y45" s="259"/>
      <c r="Z45" s="259"/>
      <c r="AA45" s="259"/>
      <c r="AB45" s="259"/>
      <c r="AC45" s="259"/>
      <c r="AD45" s="259"/>
      <c r="AE45" s="259"/>
      <c r="AF45" s="259"/>
      <c r="AG45" s="259"/>
      <c r="AH45" s="451"/>
    </row>
    <row r="46" spans="4:34" ht="16.5" customHeight="1">
      <c r="D46" s="449"/>
      <c r="E46" s="450"/>
      <c r="F46" s="450"/>
      <c r="G46" s="450"/>
      <c r="H46" s="450"/>
      <c r="I46" s="450"/>
      <c r="J46" s="450"/>
      <c r="K46" s="450"/>
      <c r="L46" s="450"/>
      <c r="M46" s="259"/>
      <c r="N46" s="259"/>
      <c r="O46" s="259"/>
      <c r="P46" s="259"/>
      <c r="Q46" s="259"/>
      <c r="R46" s="259"/>
      <c r="S46" s="259"/>
      <c r="T46" s="259"/>
      <c r="U46" s="259"/>
      <c r="V46" s="259"/>
      <c r="W46" s="259"/>
      <c r="X46" s="259"/>
      <c r="Y46" s="259"/>
      <c r="Z46" s="259"/>
      <c r="AA46" s="259"/>
      <c r="AB46" s="259"/>
      <c r="AC46" s="259"/>
      <c r="AD46" s="259"/>
      <c r="AE46" s="259"/>
      <c r="AF46" s="259"/>
      <c r="AG46" s="259"/>
      <c r="AH46" s="451"/>
    </row>
    <row r="47" spans="4:34" ht="16.5" customHeight="1">
      <c r="D47" s="449"/>
      <c r="E47" s="450"/>
      <c r="F47" s="450"/>
      <c r="G47" s="450"/>
      <c r="H47" s="450"/>
      <c r="I47" s="450"/>
      <c r="J47" s="450"/>
      <c r="K47" s="450"/>
      <c r="L47" s="450"/>
      <c r="M47" s="259"/>
      <c r="N47" s="259"/>
      <c r="O47" s="259"/>
      <c r="P47" s="259"/>
      <c r="Q47" s="259"/>
      <c r="R47" s="259"/>
      <c r="S47" s="259"/>
      <c r="T47" s="259"/>
      <c r="U47" s="259"/>
      <c r="V47" s="259"/>
      <c r="W47" s="259"/>
      <c r="X47" s="259"/>
      <c r="Y47" s="259"/>
      <c r="Z47" s="259"/>
      <c r="AA47" s="259"/>
      <c r="AB47" s="259"/>
      <c r="AC47" s="259"/>
      <c r="AD47" s="259"/>
      <c r="AE47" s="259"/>
      <c r="AF47" s="259"/>
      <c r="AG47" s="259"/>
      <c r="AH47" s="451"/>
    </row>
    <row r="48" spans="4:34" ht="16.5" customHeight="1">
      <c r="D48" s="449"/>
      <c r="E48" s="450"/>
      <c r="F48" s="450"/>
      <c r="G48" s="450"/>
      <c r="H48" s="450"/>
      <c r="I48" s="450"/>
      <c r="J48" s="450"/>
      <c r="K48" s="450"/>
      <c r="L48" s="450"/>
      <c r="M48" s="259"/>
      <c r="N48" s="259"/>
      <c r="O48" s="259"/>
      <c r="P48" s="259"/>
      <c r="Q48" s="259"/>
      <c r="R48" s="259"/>
      <c r="S48" s="259"/>
      <c r="T48" s="259"/>
      <c r="U48" s="259"/>
      <c r="V48" s="259"/>
      <c r="W48" s="259"/>
      <c r="X48" s="259"/>
      <c r="Y48" s="259"/>
      <c r="Z48" s="259"/>
      <c r="AA48" s="259"/>
      <c r="AB48" s="259"/>
      <c r="AC48" s="259"/>
      <c r="AD48" s="259"/>
      <c r="AE48" s="259"/>
      <c r="AF48" s="259"/>
      <c r="AG48" s="259"/>
      <c r="AH48" s="451"/>
    </row>
    <row r="49" spans="4:34" ht="16.5" customHeight="1">
      <c r="D49" s="454"/>
      <c r="E49" s="455"/>
      <c r="F49" s="455"/>
      <c r="G49" s="455"/>
      <c r="H49" s="455"/>
      <c r="I49" s="455"/>
      <c r="J49" s="455"/>
      <c r="K49" s="455"/>
      <c r="L49" s="455"/>
      <c r="M49" s="456"/>
      <c r="N49" s="456"/>
      <c r="O49" s="456"/>
      <c r="P49" s="456"/>
      <c r="Q49" s="456"/>
      <c r="R49" s="456"/>
      <c r="S49" s="456"/>
      <c r="T49" s="456"/>
      <c r="U49" s="456"/>
      <c r="V49" s="456"/>
      <c r="W49" s="456"/>
      <c r="X49" s="456"/>
      <c r="Y49" s="456"/>
      <c r="Z49" s="456"/>
      <c r="AA49" s="456"/>
      <c r="AB49" s="456"/>
      <c r="AC49" s="456"/>
      <c r="AD49" s="456"/>
      <c r="AE49" s="456"/>
      <c r="AF49" s="456"/>
      <c r="AG49" s="456"/>
      <c r="AH49" s="457"/>
    </row>
    <row r="50" spans="4:34" ht="11.25" customHeight="1">
      <c r="D50" s="260"/>
      <c r="E50" s="1147" t="s">
        <v>1619</v>
      </c>
      <c r="F50" s="458"/>
      <c r="G50" s="458"/>
      <c r="I50" s="458"/>
      <c r="J50" s="458"/>
      <c r="K50" s="458"/>
      <c r="L50" s="458"/>
      <c r="M50" s="458"/>
    </row>
    <row r="51" spans="4:34" ht="11.25" customHeight="1">
      <c r="D51" s="261"/>
      <c r="E51" s="1148" t="s">
        <v>1618</v>
      </c>
      <c r="F51" s="459"/>
      <c r="G51" s="459"/>
      <c r="I51" s="459"/>
      <c r="J51" s="459"/>
      <c r="K51" s="459"/>
      <c r="L51" s="459"/>
      <c r="M51" s="459"/>
    </row>
    <row r="52" spans="4:34" ht="11.25" customHeight="1">
      <c r="D52" s="261"/>
      <c r="E52" s="1146" t="s">
        <v>1617</v>
      </c>
      <c r="F52" s="459"/>
      <c r="G52" s="459"/>
      <c r="I52" s="459"/>
      <c r="J52" s="459"/>
      <c r="K52" s="459"/>
      <c r="L52" s="459"/>
      <c r="M52" s="459"/>
    </row>
    <row r="53" spans="4:34" ht="11.25" customHeight="1">
      <c r="D53" s="261"/>
      <c r="E53" s="1146" t="s">
        <v>1437</v>
      </c>
      <c r="F53" s="261"/>
      <c r="G53" s="261"/>
      <c r="I53" s="261"/>
      <c r="J53" s="261"/>
      <c r="K53" s="261"/>
      <c r="L53" s="261"/>
    </row>
    <row r="54" spans="4:34" ht="16.5" customHeight="1">
      <c r="D54" s="261"/>
      <c r="E54" s="261"/>
      <c r="F54" s="261"/>
      <c r="G54" s="261"/>
      <c r="H54" s="261"/>
      <c r="I54" s="261"/>
      <c r="J54" s="261"/>
      <c r="K54" s="261"/>
      <c r="L54" s="261"/>
    </row>
    <row r="55" spans="4:34" ht="16.5" customHeight="1">
      <c r="D55" s="261"/>
      <c r="E55" s="261"/>
      <c r="F55" s="261"/>
      <c r="G55" s="261"/>
      <c r="H55" s="261"/>
      <c r="I55" s="261"/>
      <c r="J55" s="261"/>
      <c r="K55" s="261"/>
      <c r="L55" s="261"/>
    </row>
    <row r="56" spans="4:34" ht="16.5" customHeight="1">
      <c r="D56" s="261"/>
      <c r="E56" s="261"/>
      <c r="F56" s="261"/>
      <c r="G56" s="261"/>
      <c r="H56" s="261"/>
      <c r="I56" s="261"/>
      <c r="J56" s="261"/>
      <c r="K56" s="261"/>
      <c r="L56" s="261"/>
    </row>
    <row r="57" spans="4:34" ht="16.5" customHeight="1">
      <c r="D57" s="261"/>
      <c r="E57" s="261"/>
      <c r="F57" s="261"/>
      <c r="G57" s="261"/>
      <c r="H57" s="261"/>
      <c r="I57" s="261"/>
      <c r="J57" s="261"/>
      <c r="K57" s="261"/>
      <c r="L57" s="261"/>
    </row>
    <row r="58" spans="4:34" ht="16.5" customHeight="1">
      <c r="D58" s="261"/>
      <c r="E58" s="261"/>
      <c r="F58" s="261"/>
      <c r="G58" s="261"/>
      <c r="H58" s="261"/>
      <c r="I58" s="261"/>
      <c r="J58" s="261"/>
      <c r="K58" s="261"/>
      <c r="L58" s="261"/>
    </row>
    <row r="59" spans="4:34" ht="16.5" customHeight="1">
      <c r="D59" s="261"/>
      <c r="E59" s="261"/>
      <c r="F59" s="261"/>
      <c r="G59" s="261"/>
      <c r="H59" s="261"/>
      <c r="I59" s="261"/>
      <c r="J59" s="261"/>
      <c r="K59" s="261"/>
      <c r="L59" s="261"/>
    </row>
    <row r="60" spans="4:34" ht="16.5" customHeight="1">
      <c r="D60" s="261"/>
      <c r="E60" s="261"/>
      <c r="F60" s="261"/>
      <c r="G60" s="261"/>
      <c r="H60" s="261"/>
      <c r="I60" s="261"/>
      <c r="J60" s="261"/>
      <c r="K60" s="261"/>
      <c r="L60" s="261"/>
    </row>
  </sheetData>
  <sheetProtection formatCells="0"/>
  <mergeCells count="1">
    <mergeCell ref="A4:AI4"/>
  </mergeCells>
  <phoneticPr fontId="13"/>
  <conditionalFormatting sqref="D5:AA5 AJ3:XFD4 N30:AA32 M33:AA49 M6:AA29 AC54:XFD64854 AE50:XFD53 AB54:AB64859 N50:AD52 D54:AA64860 D53 AB5:XFD49 A4 D3 I53:AD53 A5:C64859 F53:G53">
    <cfRule type="expression" priority="6" stopIfTrue="1">
      <formula>CELL("protect", A3)=1</formula>
    </cfRule>
  </conditionalFormatting>
  <conditionalFormatting sqref="A5:XFD5 AJ3:XFD4 A61:XFD1048576 M54:XFD60 M53:AD53 AE50:XFD53 N50:AD52 AI6:XFD49 N30:AH32 M6:AH29 M33:AH49 A6:C60">
    <cfRule type="expression" dxfId="8" priority="4">
      <formula>CELL("protect",A3)=1</formula>
    </cfRule>
    <cfRule type="expression" dxfId="7" priority="5">
      <formula>CELL("protect",A3)=1</formula>
    </cfRule>
  </conditionalFormatting>
  <conditionalFormatting sqref="F50:F52">
    <cfRule type="expression" priority="2" stopIfTrue="1">
      <formula>CELL("protect", F50)=1</formula>
    </cfRule>
  </conditionalFormatting>
  <conditionalFormatting sqref="D6:L49 D51:D52">
    <cfRule type="expression" priority="3" stopIfTrue="1">
      <formula>CELL("protect", D6)=1</formula>
    </cfRule>
  </conditionalFormatting>
  <conditionalFormatting sqref="E53 E50">
    <cfRule type="expression" priority="1" stopIfTrue="1">
      <formula>CELL("protect", E50)=1</formula>
    </cfRule>
  </conditionalFormatting>
  <printOptions horizontalCentered="1"/>
  <pageMargins left="0.23622047244094491" right="0.23622047244094491" top="0.55118110236220474" bottom="0" header="0.31496062992125984" footer="0.31496062992125984"/>
  <pageSetup paperSize="9" fitToWidth="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FB2"/>
    <pageSetUpPr fitToPage="1"/>
  </sheetPr>
  <dimension ref="A1:AE265"/>
  <sheetViews>
    <sheetView showGridLines="0" tabSelected="1" zoomScaleNormal="100" zoomScaleSheetLayoutView="100" workbookViewId="0">
      <pane ySplit="5" topLeftCell="A6" activePane="bottomLeft" state="frozenSplit"/>
      <selection activeCell="K180" sqref="K180"/>
      <selection pane="bottomLeft" activeCell="K8" sqref="K8"/>
    </sheetView>
  </sheetViews>
  <sheetFormatPr defaultColWidth="9.375" defaultRowHeight="15" customHeight="1" outlineLevelRow="1" outlineLevelCol="1"/>
  <cols>
    <col min="1" max="1" width="1.875" style="661" customWidth="1"/>
    <col min="2" max="2" width="1.25" style="661" customWidth="1"/>
    <col min="3" max="3" width="0.625" style="661" customWidth="1"/>
    <col min="4" max="4" width="1.25" style="661" customWidth="1"/>
    <col min="5" max="5" width="11.875" style="662" customWidth="1"/>
    <col min="6" max="7" width="0.375" style="662" customWidth="1"/>
    <col min="8" max="8" width="10" style="688" customWidth="1"/>
    <col min="9" max="9" width="18.75" style="688" customWidth="1"/>
    <col min="10" max="10" width="1.25" style="661" customWidth="1"/>
    <col min="11" max="11" width="33.75" style="707" customWidth="1"/>
    <col min="12" max="14" width="0.625" style="661" customWidth="1"/>
    <col min="15" max="15" width="50" style="684" customWidth="1"/>
    <col min="16" max="16" width="0.625" style="661" customWidth="1"/>
    <col min="17" max="17" width="1.25" style="661" customWidth="1"/>
    <col min="18" max="18" width="1.875" style="661" customWidth="1"/>
    <col min="19" max="19" width="1.25" style="969" customWidth="1"/>
    <col min="20" max="20" width="18.75" style="969" hidden="1" customWidth="1" outlineLevel="1"/>
    <col min="21" max="21" width="3.125" style="970" customWidth="1" collapsed="1"/>
    <col min="22" max="31" width="9.375" style="969"/>
    <col min="32" max="16384" width="9.375" style="661"/>
  </cols>
  <sheetData>
    <row r="1" spans="2:31" ht="7.5" customHeight="1">
      <c r="S1" s="699"/>
      <c r="T1" s="1252" t="s">
        <v>1050</v>
      </c>
      <c r="U1" s="1246" t="s">
        <v>1632</v>
      </c>
      <c r="V1" s="1246"/>
      <c r="W1" s="1246"/>
      <c r="X1" s="1246"/>
      <c r="Y1" s="1246"/>
      <c r="Z1" s="1246"/>
      <c r="AA1" s="1246"/>
      <c r="AB1" s="699"/>
      <c r="AC1" s="699"/>
      <c r="AD1" s="699"/>
      <c r="AE1" s="699"/>
    </row>
    <row r="2" spans="2:31" ht="15" customHeight="1" thickBot="1">
      <c r="B2" s="1262" t="s">
        <v>1004</v>
      </c>
      <c r="C2" s="1262"/>
      <c r="D2" s="1262"/>
      <c r="E2" s="1262"/>
      <c r="F2" s="1262"/>
      <c r="G2" s="1262"/>
      <c r="H2" s="1262"/>
      <c r="I2" s="1262"/>
      <c r="J2" s="1262"/>
      <c r="K2" s="1262"/>
      <c r="L2" s="1262"/>
      <c r="M2" s="1262"/>
      <c r="N2" s="1262"/>
      <c r="O2" s="1263"/>
      <c r="P2" s="1263"/>
      <c r="Q2" s="1263"/>
      <c r="S2" s="699"/>
      <c r="T2" s="1253"/>
      <c r="U2" s="1246"/>
      <c r="V2" s="1246"/>
      <c r="W2" s="1246"/>
      <c r="X2" s="1246"/>
      <c r="Y2" s="1246"/>
      <c r="Z2" s="1246"/>
      <c r="AA2" s="1246"/>
      <c r="AB2" s="699"/>
      <c r="AC2" s="699"/>
      <c r="AD2" s="699"/>
      <c r="AE2" s="699"/>
    </row>
    <row r="3" spans="2:31" ht="7.5" customHeight="1" thickTop="1">
      <c r="B3" s="663"/>
      <c r="C3" s="664"/>
      <c r="D3" s="664"/>
      <c r="E3" s="665"/>
      <c r="F3" s="665"/>
      <c r="G3" s="665"/>
      <c r="H3" s="689"/>
      <c r="I3" s="689"/>
      <c r="J3" s="664"/>
      <c r="K3" s="708"/>
      <c r="L3" s="664"/>
      <c r="M3" s="664"/>
      <c r="N3" s="664"/>
      <c r="O3" s="685"/>
      <c r="P3" s="664"/>
      <c r="Q3" s="666"/>
      <c r="S3" s="699"/>
      <c r="T3" s="1248"/>
      <c r="U3" s="1246"/>
      <c r="V3" s="1246"/>
      <c r="W3" s="1246"/>
      <c r="X3" s="1246"/>
      <c r="Y3" s="1246"/>
      <c r="Z3" s="1246"/>
      <c r="AA3" s="1246"/>
      <c r="AB3" s="699"/>
      <c r="AC3" s="699"/>
      <c r="AD3" s="699"/>
      <c r="AE3" s="699"/>
    </row>
    <row r="4" spans="2:31" ht="26.25" customHeight="1" thickBot="1">
      <c r="B4" s="667"/>
      <c r="C4" s="1251"/>
      <c r="D4" s="1251"/>
      <c r="E4" s="1251" t="str">
        <f>IF($T$3="","",$T$3&amp;"　")&amp;IF($K$8="","",$K$8)</f>
        <v/>
      </c>
      <c r="F4" s="1251"/>
      <c r="G4" s="1251"/>
      <c r="H4" s="1251"/>
      <c r="I4" s="1251"/>
      <c r="J4" s="1251"/>
      <c r="K4" s="1251"/>
      <c r="L4" s="1251"/>
      <c r="M4" s="1251"/>
      <c r="N4" s="1251"/>
      <c r="O4" s="1251"/>
      <c r="P4" s="1251"/>
      <c r="Q4" s="668"/>
      <c r="S4" s="699"/>
      <c r="T4" s="1249"/>
      <c r="U4" s="1246"/>
      <c r="V4" s="1246"/>
      <c r="W4" s="1246"/>
      <c r="X4" s="1246"/>
      <c r="Y4" s="1246"/>
      <c r="Z4" s="1246"/>
      <c r="AA4" s="1246"/>
      <c r="AB4" s="699"/>
      <c r="AC4" s="699"/>
      <c r="AD4" s="699"/>
      <c r="AE4" s="699"/>
    </row>
    <row r="5" spans="2:31" ht="5.25" customHeight="1" thickTop="1">
      <c r="B5" s="667"/>
      <c r="C5" s="669"/>
      <c r="D5" s="669"/>
      <c r="E5" s="670"/>
      <c r="F5" s="670"/>
      <c r="G5" s="670"/>
      <c r="H5" s="690"/>
      <c r="I5" s="690"/>
      <c r="J5" s="669"/>
      <c r="K5" s="709"/>
      <c r="L5" s="669"/>
      <c r="M5" s="669"/>
      <c r="N5" s="669"/>
      <c r="O5" s="686"/>
      <c r="P5" s="669"/>
      <c r="Q5" s="668"/>
      <c r="S5" s="699"/>
      <c r="T5" s="828"/>
      <c r="U5" s="731"/>
      <c r="V5" s="699"/>
      <c r="W5" s="699"/>
      <c r="X5" s="699"/>
      <c r="Y5" s="699"/>
      <c r="Z5" s="699"/>
      <c r="AA5" s="699"/>
      <c r="AB5" s="699"/>
      <c r="AC5" s="699"/>
      <c r="AD5" s="699"/>
      <c r="AE5" s="699"/>
    </row>
    <row r="6" spans="2:31" ht="18.75" customHeight="1">
      <c r="B6" s="667"/>
      <c r="C6" s="671"/>
      <c r="D6" s="1250" t="s">
        <v>1156</v>
      </c>
      <c r="E6" s="1250"/>
      <c r="F6" s="1250"/>
      <c r="G6" s="1250"/>
      <c r="H6" s="1250"/>
      <c r="I6" s="1250"/>
      <c r="J6" s="1250"/>
      <c r="K6" s="1250"/>
      <c r="L6" s="1250"/>
      <c r="M6" s="672"/>
      <c r="N6" s="701"/>
      <c r="O6" s="1247" t="s">
        <v>999</v>
      </c>
      <c r="P6" s="1247"/>
      <c r="Q6" s="668"/>
      <c r="S6" s="699"/>
      <c r="T6" s="699"/>
      <c r="U6" s="731"/>
      <c r="V6" s="699"/>
      <c r="W6" s="699"/>
      <c r="X6" s="699"/>
      <c r="Y6" s="699"/>
      <c r="Z6" s="699"/>
      <c r="AA6" s="699"/>
      <c r="AB6" s="699"/>
      <c r="AC6" s="699"/>
      <c r="AD6" s="699"/>
      <c r="AE6" s="699"/>
    </row>
    <row r="7" spans="2:31" ht="5.25" customHeight="1">
      <c r="B7" s="667"/>
      <c r="C7" s="669"/>
      <c r="D7" s="672"/>
      <c r="E7" s="672"/>
      <c r="F7" s="672"/>
      <c r="G7" s="672"/>
      <c r="H7" s="691"/>
      <c r="I7" s="691"/>
      <c r="J7" s="672"/>
      <c r="K7" s="710"/>
      <c r="L7" s="672"/>
      <c r="M7" s="672"/>
      <c r="N7" s="672"/>
      <c r="O7" s="686"/>
      <c r="P7" s="673"/>
      <c r="Q7" s="668"/>
      <c r="S7" s="699"/>
      <c r="T7" s="699"/>
      <c r="U7" s="731"/>
      <c r="V7" s="967"/>
      <c r="W7" s="968"/>
      <c r="X7" s="968"/>
      <c r="Y7" s="968"/>
      <c r="Z7" s="968"/>
      <c r="AA7" s="699"/>
      <c r="AB7" s="699"/>
      <c r="AC7" s="699"/>
      <c r="AD7" s="699"/>
      <c r="AE7" s="699"/>
    </row>
    <row r="8" spans="2:31" ht="33.75" customHeight="1">
      <c r="B8" s="667"/>
      <c r="C8" s="670"/>
      <c r="D8" s="1240" t="s">
        <v>971</v>
      </c>
      <c r="E8" s="1240"/>
      <c r="F8" s="674"/>
      <c r="G8" s="1264"/>
      <c r="H8" s="1236" t="s">
        <v>1011</v>
      </c>
      <c r="I8" s="1236"/>
      <c r="J8" s="669"/>
      <c r="K8" s="827"/>
      <c r="L8" s="669"/>
      <c r="M8" s="669"/>
      <c r="N8" s="669"/>
      <c r="O8" s="694" t="s">
        <v>1623</v>
      </c>
      <c r="P8" s="669"/>
      <c r="Q8" s="668"/>
      <c r="S8" s="699"/>
      <c r="T8" s="699"/>
      <c r="U8" s="715"/>
      <c r="V8" s="968"/>
      <c r="W8" s="968"/>
      <c r="X8" s="968"/>
      <c r="Y8" s="968"/>
      <c r="Z8" s="968"/>
      <c r="AA8" s="699"/>
      <c r="AB8" s="699"/>
      <c r="AC8" s="699"/>
      <c r="AD8" s="699"/>
      <c r="AE8" s="699"/>
    </row>
    <row r="9" spans="2:31" ht="21" customHeight="1">
      <c r="B9" s="667"/>
      <c r="C9" s="670"/>
      <c r="D9" s="1240"/>
      <c r="E9" s="1240"/>
      <c r="F9" s="674"/>
      <c r="G9" s="1264"/>
      <c r="H9" s="1237" t="s">
        <v>1082</v>
      </c>
      <c r="I9" s="1237"/>
      <c r="J9" s="669"/>
      <c r="K9" s="766"/>
      <c r="L9" s="669"/>
      <c r="M9" s="669"/>
      <c r="N9" s="669"/>
      <c r="O9" s="694" t="s">
        <v>997</v>
      </c>
      <c r="P9" s="669"/>
      <c r="Q9" s="668"/>
      <c r="S9" s="699"/>
      <c r="T9" s="699"/>
      <c r="U9" s="730"/>
      <c r="V9" s="968"/>
      <c r="W9" s="968"/>
      <c r="X9" s="968"/>
      <c r="Y9" s="968"/>
      <c r="Z9" s="968"/>
      <c r="AA9" s="699"/>
      <c r="AB9" s="699"/>
      <c r="AC9" s="699"/>
      <c r="AD9" s="699"/>
      <c r="AE9" s="699"/>
    </row>
    <row r="10" spans="2:31" ht="21" customHeight="1">
      <c r="B10" s="667"/>
      <c r="C10" s="670"/>
      <c r="D10" s="1240"/>
      <c r="E10" s="1240"/>
      <c r="F10" s="674"/>
      <c r="G10" s="1264"/>
      <c r="H10" s="1237" t="s">
        <v>615</v>
      </c>
      <c r="I10" s="1237"/>
      <c r="J10" s="669"/>
      <c r="K10" s="767"/>
      <c r="L10" s="669"/>
      <c r="M10" s="669"/>
      <c r="N10" s="669"/>
      <c r="O10" s="695" t="s">
        <v>989</v>
      </c>
      <c r="P10" s="669"/>
      <c r="Q10" s="668"/>
      <c r="S10" s="699"/>
      <c r="T10" s="699"/>
      <c r="U10" s="730"/>
      <c r="V10" s="968"/>
      <c r="W10" s="968"/>
      <c r="X10" s="968"/>
      <c r="Y10" s="968"/>
      <c r="Z10" s="968"/>
      <c r="AA10" s="699"/>
      <c r="AB10" s="699"/>
      <c r="AC10" s="699"/>
      <c r="AD10" s="699"/>
      <c r="AE10" s="699"/>
    </row>
    <row r="11" spans="2:31" ht="21" customHeight="1">
      <c r="B11" s="667"/>
      <c r="C11" s="670"/>
      <c r="D11" s="1240"/>
      <c r="E11" s="1240"/>
      <c r="F11" s="728"/>
      <c r="G11" s="729"/>
      <c r="H11" s="1237" t="s">
        <v>1114</v>
      </c>
      <c r="I11" s="1237"/>
      <c r="J11" s="669"/>
      <c r="K11" s="767"/>
      <c r="L11" s="669"/>
      <c r="M11" s="669"/>
      <c r="N11" s="669"/>
      <c r="O11" s="694" t="str">
        <f>IF(K9="単年度",TEXT(date!E3,"平成ee年m月d日")&amp;"以前の日付を入力",TEXT(date!E4,"平成ee年m月d日")&amp;"以前の日付を入力")</f>
        <v>平成31年2月22日以前の日付を入力</v>
      </c>
      <c r="P11" s="669"/>
      <c r="Q11" s="668"/>
      <c r="S11" s="699"/>
      <c r="T11" s="699"/>
      <c r="U11" s="734"/>
      <c r="V11" s="968"/>
      <c r="W11" s="968"/>
      <c r="X11" s="1119"/>
      <c r="Y11" s="968"/>
      <c r="Z11" s="968"/>
      <c r="AA11" s="699"/>
      <c r="AB11" s="699"/>
      <c r="AC11" s="699"/>
      <c r="AD11" s="699"/>
      <c r="AE11" s="699"/>
    </row>
    <row r="12" spans="2:31" ht="21" customHeight="1">
      <c r="B12" s="667"/>
      <c r="C12" s="670"/>
      <c r="D12" s="1240"/>
      <c r="E12" s="1240"/>
      <c r="F12" s="728"/>
      <c r="G12" s="729"/>
      <c r="H12" s="1234" t="s">
        <v>1115</v>
      </c>
      <c r="I12" s="1234"/>
      <c r="J12" s="669"/>
      <c r="K12" s="767"/>
      <c r="L12" s="669"/>
      <c r="M12" s="669"/>
      <c r="N12" s="669"/>
      <c r="O12" s="695" t="str">
        <f>IF(K9="単年度","「当該年度事業完了日」と同一の日付を入力",IF(K9="２年度事業（１年目）",TEXT(date!F4,"平成ee年m月d日")&amp;"以前の日付を入力",IF(K9="３年度事業（１年目）",TEXT(date!F5,"平成ee年m月d日")&amp;"以前の日付を入力","")))</f>
        <v/>
      </c>
      <c r="P12" s="669"/>
      <c r="Q12" s="668"/>
      <c r="S12" s="699"/>
      <c r="T12" s="699"/>
      <c r="U12" s="730"/>
      <c r="V12" s="699"/>
      <c r="W12" s="699"/>
      <c r="X12" s="699"/>
      <c r="Y12" s="1100"/>
      <c r="Z12" s="699"/>
      <c r="AA12" s="699"/>
      <c r="AB12" s="699"/>
      <c r="AC12" s="699"/>
      <c r="AD12" s="699"/>
      <c r="AE12" s="699"/>
    </row>
    <row r="13" spans="2:31" ht="18.75" customHeight="1">
      <c r="B13" s="667"/>
      <c r="C13" s="669"/>
      <c r="D13" s="669"/>
      <c r="E13" s="670"/>
      <c r="F13" s="670"/>
      <c r="G13" s="670"/>
      <c r="H13" s="690"/>
      <c r="I13" s="690"/>
      <c r="J13" s="669"/>
      <c r="K13" s="709"/>
      <c r="L13" s="669"/>
      <c r="M13" s="669"/>
      <c r="N13" s="669"/>
      <c r="O13" s="686"/>
      <c r="P13" s="669"/>
      <c r="Q13" s="668"/>
      <c r="S13" s="699"/>
      <c r="T13" s="699"/>
      <c r="U13" s="731"/>
      <c r="V13" s="699"/>
      <c r="W13" s="699"/>
      <c r="X13" s="699"/>
      <c r="Y13" s="699"/>
      <c r="Z13" s="699"/>
      <c r="AA13" s="699"/>
      <c r="AB13" s="699"/>
      <c r="AC13" s="699"/>
      <c r="AD13" s="699"/>
      <c r="AE13" s="699"/>
    </row>
    <row r="14" spans="2:31" ht="18.75" customHeight="1">
      <c r="B14" s="667"/>
      <c r="C14" s="671"/>
      <c r="D14" s="1250" t="s">
        <v>1157</v>
      </c>
      <c r="E14" s="1250"/>
      <c r="F14" s="1250"/>
      <c r="G14" s="1250"/>
      <c r="H14" s="1250"/>
      <c r="I14" s="1250"/>
      <c r="J14" s="1250"/>
      <c r="K14" s="1250"/>
      <c r="L14" s="1250"/>
      <c r="M14" s="672"/>
      <c r="N14" s="701"/>
      <c r="O14" s="1247" t="s">
        <v>1012</v>
      </c>
      <c r="P14" s="1247"/>
      <c r="Q14" s="668"/>
      <c r="S14" s="699"/>
      <c r="T14" s="699"/>
      <c r="U14" s="833"/>
      <c r="V14" s="699"/>
      <c r="W14" s="699"/>
      <c r="X14" s="699"/>
      <c r="Y14" s="699"/>
      <c r="Z14" s="699"/>
      <c r="AA14" s="699"/>
      <c r="AB14" s="699"/>
      <c r="AC14" s="699"/>
      <c r="AD14" s="699"/>
      <c r="AE14" s="699"/>
    </row>
    <row r="15" spans="2:31" ht="5.25" customHeight="1">
      <c r="B15" s="667"/>
      <c r="C15" s="669"/>
      <c r="D15" s="672"/>
      <c r="E15" s="672"/>
      <c r="F15" s="672"/>
      <c r="G15" s="672"/>
      <c r="H15" s="691"/>
      <c r="I15" s="691"/>
      <c r="J15" s="672"/>
      <c r="K15" s="710"/>
      <c r="L15" s="672"/>
      <c r="M15" s="672"/>
      <c r="N15" s="672"/>
      <c r="O15" s="686"/>
      <c r="P15" s="673"/>
      <c r="Q15" s="668"/>
      <c r="S15" s="699"/>
      <c r="T15" s="699"/>
      <c r="U15" s="833"/>
      <c r="V15" s="699"/>
      <c r="W15" s="699"/>
      <c r="X15" s="699"/>
      <c r="Y15" s="699"/>
      <c r="Z15" s="699"/>
      <c r="AA15" s="699"/>
      <c r="AB15" s="699"/>
      <c r="AC15" s="699"/>
      <c r="AD15" s="699"/>
      <c r="AE15" s="699"/>
    </row>
    <row r="16" spans="2:31" ht="21" customHeight="1">
      <c r="B16" s="667"/>
      <c r="C16" s="670"/>
      <c r="D16" s="1240" t="s">
        <v>718</v>
      </c>
      <c r="E16" s="1240"/>
      <c r="F16" s="1240"/>
      <c r="G16" s="1264"/>
      <c r="H16" s="1254" t="s">
        <v>1085</v>
      </c>
      <c r="I16" s="1255"/>
      <c r="J16" s="669"/>
      <c r="K16" s="768"/>
      <c r="L16" s="669"/>
      <c r="M16" s="669"/>
      <c r="N16" s="669"/>
      <c r="O16" s="694" t="s">
        <v>998</v>
      </c>
      <c r="P16" s="669"/>
      <c r="Q16" s="668"/>
      <c r="S16" s="699"/>
      <c r="T16" s="699"/>
      <c r="U16" s="833"/>
      <c r="V16" s="699"/>
      <c r="W16" s="699"/>
      <c r="X16" s="699"/>
      <c r="Y16" s="699"/>
      <c r="Z16" s="699"/>
      <c r="AA16" s="699"/>
      <c r="AB16" s="699"/>
      <c r="AC16" s="699"/>
      <c r="AD16" s="699"/>
      <c r="AE16" s="699"/>
    </row>
    <row r="17" spans="2:31" ht="21" customHeight="1">
      <c r="B17" s="667"/>
      <c r="C17" s="670"/>
      <c r="D17" s="1240"/>
      <c r="E17" s="1240"/>
      <c r="F17" s="1240"/>
      <c r="G17" s="1264"/>
      <c r="H17" s="1237" t="s">
        <v>1084</v>
      </c>
      <c r="I17" s="1238"/>
      <c r="J17" s="669"/>
      <c r="K17" s="768"/>
      <c r="L17" s="669"/>
      <c r="M17" s="669"/>
      <c r="N17" s="669"/>
      <c r="O17" s="694"/>
      <c r="P17" s="669"/>
      <c r="Q17" s="668"/>
      <c r="S17" s="727"/>
      <c r="T17" s="727"/>
      <c r="U17" s="732" t="s">
        <v>1086</v>
      </c>
      <c r="V17" s="699"/>
      <c r="W17" s="699"/>
      <c r="X17" s="699"/>
      <c r="Y17" s="699"/>
      <c r="Z17" s="699"/>
      <c r="AA17" s="699"/>
      <c r="AB17" s="699"/>
      <c r="AC17" s="699"/>
      <c r="AD17" s="699"/>
      <c r="AE17" s="699"/>
    </row>
    <row r="18" spans="2:31" ht="21" customHeight="1">
      <c r="B18" s="667"/>
      <c r="C18" s="670"/>
      <c r="D18" s="1240"/>
      <c r="E18" s="1240"/>
      <c r="F18" s="1240"/>
      <c r="G18" s="1264"/>
      <c r="H18" s="1238" t="s">
        <v>987</v>
      </c>
      <c r="I18" s="1256"/>
      <c r="J18" s="669"/>
      <c r="K18" s="769"/>
      <c r="L18" s="669"/>
      <c r="M18" s="669"/>
      <c r="N18" s="669"/>
      <c r="O18" s="695" t="s">
        <v>988</v>
      </c>
      <c r="P18" s="669"/>
      <c r="Q18" s="668"/>
      <c r="S18" s="727"/>
      <c r="T18" s="727"/>
      <c r="U18" s="732"/>
      <c r="V18" s="699"/>
      <c r="W18" s="699"/>
      <c r="X18" s="699"/>
      <c r="Y18" s="699"/>
      <c r="Z18" s="699"/>
      <c r="AA18" s="699"/>
      <c r="AB18" s="699"/>
      <c r="AC18" s="699"/>
      <c r="AD18" s="699"/>
      <c r="AE18" s="699"/>
    </row>
    <row r="19" spans="2:31" ht="21" customHeight="1">
      <c r="B19" s="667"/>
      <c r="C19" s="670"/>
      <c r="D19" s="1240"/>
      <c r="E19" s="1240"/>
      <c r="F19" s="1240"/>
      <c r="G19" s="1264"/>
      <c r="H19" s="1260" t="s">
        <v>1087</v>
      </c>
      <c r="I19" s="693" t="s">
        <v>1003</v>
      </c>
      <c r="J19" s="669"/>
      <c r="K19" s="769"/>
      <c r="L19" s="669"/>
      <c r="M19" s="669"/>
      <c r="N19" s="669"/>
      <c r="O19" s="695"/>
      <c r="P19" s="669"/>
      <c r="Q19" s="668"/>
      <c r="S19" s="727"/>
      <c r="T19" s="727"/>
      <c r="U19" s="732" t="s">
        <v>1086</v>
      </c>
      <c r="V19" s="699"/>
      <c r="W19" s="699"/>
      <c r="X19" s="699"/>
      <c r="Y19" s="699"/>
      <c r="Z19" s="699"/>
      <c r="AA19" s="699"/>
      <c r="AB19" s="699"/>
      <c r="AC19" s="699"/>
      <c r="AD19" s="699"/>
      <c r="AE19" s="699"/>
    </row>
    <row r="20" spans="2:31" ht="21" customHeight="1">
      <c r="B20" s="667"/>
      <c r="C20" s="669"/>
      <c r="D20" s="1240"/>
      <c r="E20" s="1240"/>
      <c r="F20" s="1240"/>
      <c r="G20" s="1264"/>
      <c r="H20" s="1258"/>
      <c r="I20" s="693" t="s">
        <v>1088</v>
      </c>
      <c r="J20" s="669"/>
      <c r="K20" s="769"/>
      <c r="L20" s="669"/>
      <c r="M20" s="669"/>
      <c r="N20" s="669"/>
      <c r="O20" s="695" t="s">
        <v>998</v>
      </c>
      <c r="P20" s="669"/>
      <c r="Q20" s="668"/>
      <c r="S20" s="727"/>
      <c r="T20" s="727"/>
      <c r="U20" s="732"/>
      <c r="V20" s="699"/>
      <c r="W20" s="699"/>
      <c r="X20" s="699"/>
      <c r="Y20" s="699"/>
      <c r="Z20" s="699"/>
      <c r="AA20" s="699"/>
      <c r="AB20" s="699"/>
      <c r="AC20" s="699"/>
      <c r="AD20" s="699"/>
      <c r="AE20" s="699"/>
    </row>
    <row r="21" spans="2:31" ht="21" customHeight="1">
      <c r="B21" s="667"/>
      <c r="C21" s="669"/>
      <c r="D21" s="1240"/>
      <c r="E21" s="1240"/>
      <c r="F21" s="1240"/>
      <c r="G21" s="1264"/>
      <c r="H21" s="1258"/>
      <c r="I21" s="693" t="s">
        <v>1089</v>
      </c>
      <c r="J21" s="669"/>
      <c r="K21" s="769"/>
      <c r="L21" s="669"/>
      <c r="M21" s="669"/>
      <c r="N21" s="669"/>
      <c r="O21" s="695" t="s">
        <v>1094</v>
      </c>
      <c r="P21" s="669"/>
      <c r="Q21" s="668"/>
      <c r="S21" s="727"/>
      <c r="T21" s="727"/>
      <c r="U21" s="732"/>
      <c r="V21" s="699"/>
      <c r="W21" s="699"/>
      <c r="X21" s="699"/>
      <c r="Y21" s="699"/>
      <c r="Z21" s="699"/>
      <c r="AA21" s="699"/>
      <c r="AB21" s="699"/>
      <c r="AC21" s="699"/>
      <c r="AD21" s="699"/>
      <c r="AE21" s="699"/>
    </row>
    <row r="22" spans="2:31" ht="21" customHeight="1">
      <c r="B22" s="667"/>
      <c r="C22" s="669"/>
      <c r="D22" s="1240"/>
      <c r="E22" s="1240"/>
      <c r="F22" s="1240"/>
      <c r="G22" s="1264"/>
      <c r="H22" s="1258"/>
      <c r="I22" s="693" t="s">
        <v>1090</v>
      </c>
      <c r="J22" s="669"/>
      <c r="K22" s="769"/>
      <c r="L22" s="669"/>
      <c r="M22" s="669"/>
      <c r="N22" s="669"/>
      <c r="O22" s="695" t="s">
        <v>1095</v>
      </c>
      <c r="P22" s="669"/>
      <c r="Q22" s="668"/>
      <c r="S22" s="727"/>
      <c r="T22" s="727"/>
      <c r="U22" s="732" t="s">
        <v>1086</v>
      </c>
      <c r="V22" s="699"/>
      <c r="W22" s="699"/>
      <c r="X22" s="699"/>
      <c r="Y22" s="699"/>
      <c r="Z22" s="699"/>
      <c r="AA22" s="699"/>
      <c r="AB22" s="699"/>
      <c r="AC22" s="699"/>
      <c r="AD22" s="699"/>
      <c r="AE22" s="699"/>
    </row>
    <row r="23" spans="2:31" ht="21" customHeight="1">
      <c r="B23" s="667"/>
      <c r="C23" s="669"/>
      <c r="D23" s="1240"/>
      <c r="E23" s="1240"/>
      <c r="F23" s="1240"/>
      <c r="G23" s="1264"/>
      <c r="H23" s="1254"/>
      <c r="I23" s="693" t="s">
        <v>1091</v>
      </c>
      <c r="J23" s="669"/>
      <c r="K23" s="769"/>
      <c r="L23" s="669"/>
      <c r="M23" s="669"/>
      <c r="N23" s="669"/>
      <c r="O23" s="695" t="s">
        <v>1095</v>
      </c>
      <c r="P23" s="669"/>
      <c r="Q23" s="668"/>
      <c r="S23" s="727"/>
      <c r="T23" s="727"/>
      <c r="U23" s="732" t="s">
        <v>1083</v>
      </c>
      <c r="V23" s="699"/>
      <c r="W23" s="699"/>
      <c r="X23" s="699"/>
      <c r="Y23" s="699"/>
      <c r="Z23" s="699"/>
      <c r="AA23" s="699"/>
      <c r="AB23" s="699"/>
      <c r="AC23" s="699"/>
      <c r="AD23" s="699"/>
      <c r="AE23" s="699"/>
    </row>
    <row r="24" spans="2:31" ht="21" customHeight="1">
      <c r="B24" s="667"/>
      <c r="C24" s="669"/>
      <c r="D24" s="1240"/>
      <c r="E24" s="1240"/>
      <c r="F24" s="1240"/>
      <c r="G24" s="1264"/>
      <c r="H24" s="1238" t="s">
        <v>990</v>
      </c>
      <c r="I24" s="693" t="s">
        <v>991</v>
      </c>
      <c r="J24" s="669"/>
      <c r="K24" s="769"/>
      <c r="L24" s="669"/>
      <c r="M24" s="669"/>
      <c r="N24" s="669"/>
      <c r="O24" s="695" t="s">
        <v>996</v>
      </c>
      <c r="P24" s="669"/>
      <c r="Q24" s="668"/>
      <c r="S24" s="727"/>
      <c r="T24" s="727"/>
      <c r="U24" s="732"/>
      <c r="V24" s="699"/>
      <c r="W24" s="699"/>
      <c r="X24" s="699"/>
      <c r="Y24" s="699"/>
      <c r="Z24" s="699"/>
      <c r="AA24" s="699"/>
      <c r="AB24" s="699"/>
      <c r="AC24" s="699"/>
      <c r="AD24" s="699"/>
      <c r="AE24" s="699"/>
    </row>
    <row r="25" spans="2:31" ht="21" customHeight="1">
      <c r="B25" s="667"/>
      <c r="C25" s="669"/>
      <c r="D25" s="1240"/>
      <c r="E25" s="1240"/>
      <c r="F25" s="1240"/>
      <c r="G25" s="1264"/>
      <c r="H25" s="1238"/>
      <c r="I25" s="693" t="s">
        <v>992</v>
      </c>
      <c r="J25" s="669"/>
      <c r="K25" s="768"/>
      <c r="L25" s="669"/>
      <c r="M25" s="669"/>
      <c r="N25" s="669"/>
      <c r="O25" s="695" t="s">
        <v>997</v>
      </c>
      <c r="P25" s="669"/>
      <c r="Q25" s="668"/>
      <c r="S25" s="727"/>
      <c r="T25" s="727"/>
      <c r="U25" s="732" t="s">
        <v>1083</v>
      </c>
      <c r="V25" s="699"/>
      <c r="W25" s="699"/>
      <c r="X25" s="699"/>
      <c r="Y25" s="699"/>
      <c r="Z25" s="699"/>
      <c r="AA25" s="699"/>
      <c r="AB25" s="699"/>
      <c r="AC25" s="699"/>
      <c r="AD25" s="699"/>
      <c r="AE25" s="699"/>
    </row>
    <row r="26" spans="2:31" ht="21" customHeight="1">
      <c r="B26" s="667"/>
      <c r="C26" s="669"/>
      <c r="D26" s="1240"/>
      <c r="E26" s="1240"/>
      <c r="F26" s="1240"/>
      <c r="G26" s="1264"/>
      <c r="H26" s="1238"/>
      <c r="I26" s="693" t="s">
        <v>993</v>
      </c>
      <c r="J26" s="669"/>
      <c r="K26" s="768"/>
      <c r="L26" s="669"/>
      <c r="M26" s="669"/>
      <c r="N26" s="669"/>
      <c r="O26" s="695" t="s">
        <v>1055</v>
      </c>
      <c r="P26" s="669"/>
      <c r="Q26" s="668"/>
      <c r="S26" s="727"/>
      <c r="T26" s="727"/>
      <c r="U26" s="732" t="s">
        <v>1083</v>
      </c>
      <c r="V26" s="699"/>
      <c r="W26" s="699"/>
      <c r="X26" s="699"/>
      <c r="Y26" s="699"/>
      <c r="Z26" s="699"/>
      <c r="AA26" s="699"/>
      <c r="AB26" s="699"/>
      <c r="AC26" s="699"/>
      <c r="AD26" s="699"/>
      <c r="AE26" s="699"/>
    </row>
    <row r="27" spans="2:31" ht="21" customHeight="1">
      <c r="B27" s="667"/>
      <c r="C27" s="669"/>
      <c r="D27" s="1240"/>
      <c r="E27" s="1240"/>
      <c r="F27" s="1240"/>
      <c r="G27" s="1264"/>
      <c r="H27" s="1238"/>
      <c r="I27" s="693" t="s">
        <v>994</v>
      </c>
      <c r="J27" s="669"/>
      <c r="K27" s="768"/>
      <c r="L27" s="669"/>
      <c r="M27" s="669"/>
      <c r="N27" s="669"/>
      <c r="O27" s="695" t="s">
        <v>1296</v>
      </c>
      <c r="P27" s="669"/>
      <c r="Q27" s="668"/>
      <c r="S27" s="727"/>
      <c r="T27" s="727"/>
      <c r="U27" s="732" t="s">
        <v>1083</v>
      </c>
      <c r="V27" s="699"/>
      <c r="W27" s="699"/>
      <c r="X27" s="699"/>
      <c r="Y27" s="699"/>
      <c r="Z27" s="699"/>
      <c r="AA27" s="699"/>
      <c r="AB27" s="699"/>
      <c r="AC27" s="699"/>
      <c r="AD27" s="699"/>
      <c r="AE27" s="699"/>
    </row>
    <row r="28" spans="2:31" s="675" customFormat="1" ht="21" customHeight="1">
      <c r="B28" s="676"/>
      <c r="C28" s="677"/>
      <c r="D28" s="1240"/>
      <c r="E28" s="1240"/>
      <c r="F28" s="1240"/>
      <c r="G28" s="1264"/>
      <c r="H28" s="1238"/>
      <c r="I28" s="693" t="s">
        <v>995</v>
      </c>
      <c r="J28" s="677"/>
      <c r="K28" s="770"/>
      <c r="L28" s="677"/>
      <c r="M28" s="677"/>
      <c r="N28" s="677"/>
      <c r="O28" s="695" t="s">
        <v>1058</v>
      </c>
      <c r="P28" s="677"/>
      <c r="Q28" s="679"/>
      <c r="S28" s="727"/>
      <c r="T28" s="727"/>
      <c r="U28" s="732" t="s">
        <v>1086</v>
      </c>
      <c r="V28" s="700"/>
      <c r="W28" s="700"/>
      <c r="X28" s="700"/>
      <c r="Y28" s="700"/>
      <c r="Z28" s="700"/>
      <c r="AA28" s="700"/>
      <c r="AB28" s="700"/>
      <c r="AC28" s="700"/>
      <c r="AD28" s="700"/>
      <c r="AE28" s="700"/>
    </row>
    <row r="29" spans="2:31" s="675" customFormat="1" ht="21" customHeight="1">
      <c r="B29" s="988">
        <v>1</v>
      </c>
      <c r="C29" s="677"/>
      <c r="D29" s="1240"/>
      <c r="E29" s="1240"/>
      <c r="F29" s="1240"/>
      <c r="G29" s="1264"/>
      <c r="H29" s="1238" t="s">
        <v>1002</v>
      </c>
      <c r="I29" s="693" t="s">
        <v>1000</v>
      </c>
      <c r="J29" s="677"/>
      <c r="K29" s="711"/>
      <c r="L29" s="677"/>
      <c r="M29" s="677"/>
      <c r="N29" s="677"/>
      <c r="O29" s="695" t="s">
        <v>1051</v>
      </c>
      <c r="P29" s="677"/>
      <c r="Q29" s="679"/>
      <c r="S29" s="700"/>
      <c r="T29" s="700"/>
      <c r="U29" s="732"/>
      <c r="V29" s="700"/>
      <c r="W29" s="700"/>
      <c r="X29" s="700"/>
      <c r="Y29" s="700"/>
      <c r="Z29" s="700"/>
      <c r="AA29" s="700"/>
      <c r="AB29" s="700"/>
      <c r="AC29" s="700"/>
      <c r="AD29" s="700"/>
      <c r="AE29" s="700"/>
    </row>
    <row r="30" spans="2:31" s="675" customFormat="1" ht="21" customHeight="1">
      <c r="B30" s="676"/>
      <c r="C30" s="677"/>
      <c r="D30" s="1240"/>
      <c r="E30" s="1240"/>
      <c r="F30" s="1240"/>
      <c r="G30" s="1264"/>
      <c r="H30" s="1238"/>
      <c r="I30" s="693" t="s">
        <v>1001</v>
      </c>
      <c r="J30" s="677"/>
      <c r="K30" s="770"/>
      <c r="L30" s="677"/>
      <c r="M30" s="677"/>
      <c r="N30" s="677"/>
      <c r="O30" s="695" t="s">
        <v>1059</v>
      </c>
      <c r="P30" s="677"/>
      <c r="Q30" s="679"/>
      <c r="S30" s="700"/>
      <c r="T30" s="700"/>
      <c r="U30" s="732"/>
      <c r="V30" s="700"/>
      <c r="W30" s="700"/>
      <c r="X30" s="700"/>
      <c r="Y30" s="700"/>
      <c r="Z30" s="700"/>
      <c r="AA30" s="700"/>
      <c r="AB30" s="700"/>
      <c r="AC30" s="700"/>
      <c r="AD30" s="700"/>
      <c r="AE30" s="700"/>
    </row>
    <row r="31" spans="2:31" s="675" customFormat="1" ht="21" customHeight="1">
      <c r="B31" s="676"/>
      <c r="C31" s="677"/>
      <c r="D31" s="1240"/>
      <c r="E31" s="1240"/>
      <c r="F31" s="1240"/>
      <c r="G31" s="1264"/>
      <c r="H31" s="1238"/>
      <c r="I31" s="693" t="s">
        <v>1003</v>
      </c>
      <c r="J31" s="677"/>
      <c r="K31" s="770"/>
      <c r="L31" s="677"/>
      <c r="M31" s="677"/>
      <c r="N31" s="677"/>
      <c r="O31" s="695" t="s">
        <v>1058</v>
      </c>
      <c r="P31" s="677"/>
      <c r="Q31" s="679"/>
      <c r="S31" s="700"/>
      <c r="T31" s="700"/>
      <c r="U31" s="732"/>
      <c r="V31" s="700"/>
      <c r="W31" s="700"/>
      <c r="X31" s="700"/>
      <c r="Y31" s="700"/>
      <c r="Z31" s="700"/>
      <c r="AA31" s="700"/>
      <c r="AB31" s="700"/>
      <c r="AC31" s="700"/>
      <c r="AD31" s="700"/>
      <c r="AE31" s="700"/>
    </row>
    <row r="32" spans="2:31" s="675" customFormat="1" ht="21" customHeight="1">
      <c r="B32" s="676"/>
      <c r="C32" s="677"/>
      <c r="D32" s="1240"/>
      <c r="E32" s="1240"/>
      <c r="F32" s="1240"/>
      <c r="G32" s="1264"/>
      <c r="H32" s="1238"/>
      <c r="I32" s="693" t="s">
        <v>1088</v>
      </c>
      <c r="J32" s="677"/>
      <c r="K32" s="770"/>
      <c r="L32" s="677"/>
      <c r="M32" s="677"/>
      <c r="N32" s="677"/>
      <c r="O32" s="695" t="s">
        <v>998</v>
      </c>
      <c r="P32" s="677"/>
      <c r="Q32" s="679"/>
      <c r="S32" s="700"/>
      <c r="T32" s="700"/>
      <c r="U32" s="732"/>
      <c r="V32" s="700"/>
      <c r="W32" s="700"/>
      <c r="X32" s="700"/>
      <c r="Y32" s="700"/>
      <c r="Z32" s="700"/>
      <c r="AA32" s="700"/>
      <c r="AB32" s="700"/>
      <c r="AC32" s="700"/>
      <c r="AD32" s="700"/>
      <c r="AE32" s="700"/>
    </row>
    <row r="33" spans="2:31" s="675" customFormat="1" ht="21" customHeight="1">
      <c r="B33" s="676"/>
      <c r="C33" s="677"/>
      <c r="D33" s="1240"/>
      <c r="E33" s="1240"/>
      <c r="F33" s="1240"/>
      <c r="G33" s="1264"/>
      <c r="H33" s="1238"/>
      <c r="I33" s="693" t="s">
        <v>1089</v>
      </c>
      <c r="J33" s="677"/>
      <c r="K33" s="770"/>
      <c r="L33" s="677"/>
      <c r="M33" s="677"/>
      <c r="N33" s="677"/>
      <c r="O33" s="695" t="s">
        <v>1094</v>
      </c>
      <c r="P33" s="677"/>
      <c r="Q33" s="679"/>
      <c r="S33" s="700"/>
      <c r="T33" s="700"/>
      <c r="U33" s="732"/>
      <c r="V33" s="700"/>
      <c r="W33" s="700"/>
      <c r="X33" s="700"/>
      <c r="Y33" s="700"/>
      <c r="Z33" s="700"/>
      <c r="AA33" s="700"/>
      <c r="AB33" s="700"/>
      <c r="AC33" s="700"/>
      <c r="AD33" s="700"/>
      <c r="AE33" s="700"/>
    </row>
    <row r="34" spans="2:31" s="675" customFormat="1" ht="21" customHeight="1">
      <c r="B34" s="676"/>
      <c r="C34" s="677"/>
      <c r="D34" s="1240"/>
      <c r="E34" s="1240"/>
      <c r="F34" s="1240"/>
      <c r="G34" s="1264"/>
      <c r="H34" s="1238"/>
      <c r="I34" s="693" t="s">
        <v>1090</v>
      </c>
      <c r="J34" s="677"/>
      <c r="K34" s="770"/>
      <c r="L34" s="677"/>
      <c r="M34" s="677"/>
      <c r="N34" s="677"/>
      <c r="O34" s="695" t="s">
        <v>1095</v>
      </c>
      <c r="P34" s="677"/>
      <c r="Q34" s="679"/>
      <c r="S34" s="700"/>
      <c r="T34" s="700"/>
      <c r="U34" s="732"/>
      <c r="V34" s="700"/>
      <c r="W34" s="700"/>
      <c r="X34" s="700"/>
      <c r="Y34" s="700"/>
      <c r="Z34" s="700"/>
      <c r="AA34" s="700"/>
      <c r="AB34" s="700"/>
      <c r="AC34" s="700"/>
      <c r="AD34" s="700"/>
      <c r="AE34" s="700"/>
    </row>
    <row r="35" spans="2:31" s="675" customFormat="1" ht="21" customHeight="1">
      <c r="B35" s="676"/>
      <c r="C35" s="677"/>
      <c r="D35" s="1240"/>
      <c r="E35" s="1240"/>
      <c r="F35" s="1240"/>
      <c r="G35" s="1264"/>
      <c r="H35" s="1238"/>
      <c r="I35" s="693" t="s">
        <v>1091</v>
      </c>
      <c r="J35" s="677"/>
      <c r="K35" s="770"/>
      <c r="L35" s="677"/>
      <c r="M35" s="677"/>
      <c r="N35" s="677"/>
      <c r="O35" s="695" t="s">
        <v>1095</v>
      </c>
      <c r="P35" s="677"/>
      <c r="Q35" s="679"/>
      <c r="S35" s="700"/>
      <c r="T35" s="700"/>
      <c r="U35" s="732"/>
      <c r="V35" s="700"/>
      <c r="W35" s="700"/>
      <c r="X35" s="700"/>
      <c r="Y35" s="700"/>
      <c r="Z35" s="700"/>
      <c r="AA35" s="700"/>
      <c r="AB35" s="700"/>
      <c r="AC35" s="700"/>
      <c r="AD35" s="700"/>
      <c r="AE35" s="700"/>
    </row>
    <row r="36" spans="2:31" s="675" customFormat="1" ht="21" customHeight="1">
      <c r="B36" s="676"/>
      <c r="C36" s="677"/>
      <c r="D36" s="1240"/>
      <c r="E36" s="1240"/>
      <c r="F36" s="1240"/>
      <c r="G36" s="1264"/>
      <c r="H36" s="1257" t="s">
        <v>1005</v>
      </c>
      <c r="I36" s="693" t="s">
        <v>991</v>
      </c>
      <c r="J36" s="677"/>
      <c r="K36" s="769"/>
      <c r="L36" s="677"/>
      <c r="M36" s="677"/>
      <c r="N36" s="677"/>
      <c r="O36" s="695" t="str">
        <f>O24</f>
        <v>7桁半角数字を「-（ハイフン）」なしで入力</v>
      </c>
      <c r="P36" s="677"/>
      <c r="Q36" s="679"/>
      <c r="S36" s="700"/>
      <c r="T36" s="700"/>
      <c r="U36" s="732"/>
      <c r="V36" s="700"/>
      <c r="W36" s="700"/>
      <c r="X36" s="700"/>
      <c r="Y36" s="700"/>
      <c r="Z36" s="700"/>
      <c r="AA36" s="700"/>
      <c r="AB36" s="700"/>
      <c r="AC36" s="700"/>
      <c r="AD36" s="700"/>
      <c r="AE36" s="700"/>
    </row>
    <row r="37" spans="2:31" s="675" customFormat="1" ht="21" customHeight="1">
      <c r="B37" s="676"/>
      <c r="C37" s="677"/>
      <c r="D37" s="1240"/>
      <c r="E37" s="1240"/>
      <c r="F37" s="1240"/>
      <c r="G37" s="1264"/>
      <c r="H37" s="1258"/>
      <c r="I37" s="693" t="s">
        <v>992</v>
      </c>
      <c r="J37" s="677"/>
      <c r="K37" s="768"/>
      <c r="L37" s="677"/>
      <c r="M37" s="677"/>
      <c r="N37" s="677"/>
      <c r="O37" s="695" t="s">
        <v>997</v>
      </c>
      <c r="P37" s="677"/>
      <c r="Q37" s="679"/>
      <c r="S37" s="700"/>
      <c r="T37" s="700"/>
      <c r="U37" s="732"/>
      <c r="V37" s="700"/>
      <c r="W37" s="700"/>
      <c r="X37" s="700"/>
      <c r="Y37" s="700"/>
      <c r="Z37" s="700"/>
      <c r="AA37" s="700"/>
      <c r="AB37" s="700"/>
      <c r="AC37" s="700"/>
      <c r="AD37" s="700"/>
      <c r="AE37" s="700"/>
    </row>
    <row r="38" spans="2:31" s="675" customFormat="1" ht="21" customHeight="1">
      <c r="B38" s="676"/>
      <c r="C38" s="677"/>
      <c r="D38" s="1240"/>
      <c r="E38" s="1240"/>
      <c r="F38" s="1240"/>
      <c r="G38" s="1264"/>
      <c r="H38" s="1258"/>
      <c r="I38" s="693" t="s">
        <v>993</v>
      </c>
      <c r="J38" s="677"/>
      <c r="K38" s="768"/>
      <c r="L38" s="677"/>
      <c r="M38" s="677"/>
      <c r="N38" s="677"/>
      <c r="O38" s="695" t="s">
        <v>1055</v>
      </c>
      <c r="P38" s="677"/>
      <c r="Q38" s="679"/>
      <c r="S38" s="700"/>
      <c r="T38" s="700"/>
      <c r="U38" s="732"/>
      <c r="V38" s="700"/>
      <c r="W38" s="700"/>
      <c r="X38" s="700"/>
      <c r="Y38" s="700"/>
      <c r="Z38" s="700"/>
      <c r="AA38" s="700"/>
      <c r="AB38" s="700"/>
      <c r="AC38" s="700"/>
      <c r="AD38" s="700"/>
      <c r="AE38" s="700"/>
    </row>
    <row r="39" spans="2:31" s="675" customFormat="1" ht="21" customHeight="1">
      <c r="B39" s="676"/>
      <c r="C39" s="677"/>
      <c r="D39" s="1240"/>
      <c r="E39" s="1240"/>
      <c r="F39" s="1240"/>
      <c r="G39" s="1264"/>
      <c r="H39" s="1258"/>
      <c r="I39" s="693" t="s">
        <v>994</v>
      </c>
      <c r="J39" s="677"/>
      <c r="K39" s="768"/>
      <c r="L39" s="677"/>
      <c r="M39" s="677"/>
      <c r="N39" s="677"/>
      <c r="O39" s="695" t="s">
        <v>1056</v>
      </c>
      <c r="P39" s="677"/>
      <c r="Q39" s="679"/>
      <c r="S39" s="700"/>
      <c r="T39" s="700"/>
      <c r="U39" s="732"/>
      <c r="V39" s="700"/>
      <c r="W39" s="700"/>
      <c r="X39" s="700"/>
      <c r="Y39" s="700"/>
      <c r="Z39" s="700"/>
      <c r="AA39" s="700"/>
      <c r="AB39" s="700"/>
      <c r="AC39" s="700"/>
      <c r="AD39" s="700"/>
      <c r="AE39" s="700"/>
    </row>
    <row r="40" spans="2:31" s="675" customFormat="1" ht="21" customHeight="1">
      <c r="B40" s="676"/>
      <c r="C40" s="677"/>
      <c r="D40" s="1240"/>
      <c r="E40" s="1240"/>
      <c r="F40" s="1240"/>
      <c r="G40" s="1264"/>
      <c r="H40" s="1254"/>
      <c r="I40" s="693" t="s">
        <v>995</v>
      </c>
      <c r="J40" s="677"/>
      <c r="K40" s="770"/>
      <c r="L40" s="677"/>
      <c r="M40" s="677"/>
      <c r="N40" s="677"/>
      <c r="O40" s="695" t="s">
        <v>1058</v>
      </c>
      <c r="P40" s="677"/>
      <c r="Q40" s="679"/>
      <c r="S40" s="700"/>
      <c r="T40" s="700"/>
      <c r="U40" s="732"/>
      <c r="V40" s="700"/>
      <c r="W40" s="700"/>
      <c r="X40" s="700"/>
      <c r="Y40" s="700"/>
      <c r="Z40" s="700"/>
      <c r="AA40" s="700"/>
      <c r="AB40" s="700"/>
      <c r="AC40" s="700"/>
      <c r="AD40" s="700"/>
      <c r="AE40" s="700"/>
    </row>
    <row r="41" spans="2:31" s="675" customFormat="1" ht="21" customHeight="1">
      <c r="B41" s="676"/>
      <c r="C41" s="677"/>
      <c r="D41" s="1240"/>
      <c r="E41" s="1240"/>
      <c r="F41" s="1240"/>
      <c r="G41" s="1264"/>
      <c r="H41" s="1257" t="s">
        <v>1010</v>
      </c>
      <c r="I41" s="693" t="s">
        <v>1006</v>
      </c>
      <c r="J41" s="677"/>
      <c r="K41" s="1150"/>
      <c r="L41" s="677"/>
      <c r="M41" s="677"/>
      <c r="N41" s="677"/>
      <c r="O41" s="695" t="s">
        <v>1637</v>
      </c>
      <c r="P41" s="677"/>
      <c r="Q41" s="679"/>
      <c r="S41" s="700"/>
      <c r="T41" s="700"/>
      <c r="U41" s="733"/>
      <c r="V41" s="700"/>
      <c r="W41" s="700"/>
      <c r="X41" s="700"/>
      <c r="Y41" s="700"/>
      <c r="Z41" s="700"/>
      <c r="AA41" s="700"/>
      <c r="AB41" s="700"/>
      <c r="AC41" s="700"/>
      <c r="AD41" s="700"/>
      <c r="AE41" s="700"/>
    </row>
    <row r="42" spans="2:31" s="675" customFormat="1" ht="21" customHeight="1">
      <c r="B42" s="676"/>
      <c r="C42" s="677"/>
      <c r="D42" s="1240"/>
      <c r="E42" s="1240"/>
      <c r="F42" s="1240"/>
      <c r="G42" s="1264"/>
      <c r="H42" s="1258"/>
      <c r="I42" s="693" t="s">
        <v>1007</v>
      </c>
      <c r="J42" s="677"/>
      <c r="K42" s="1150"/>
      <c r="L42" s="677"/>
      <c r="M42" s="677"/>
      <c r="N42" s="677"/>
      <c r="O42" s="695" t="s">
        <v>1639</v>
      </c>
      <c r="P42" s="677"/>
      <c r="Q42" s="679"/>
      <c r="S42" s="700"/>
      <c r="T42" s="700"/>
      <c r="U42" s="732"/>
      <c r="V42" s="700"/>
      <c r="W42" s="700"/>
      <c r="X42" s="700"/>
      <c r="Y42" s="700"/>
      <c r="Z42" s="700"/>
      <c r="AA42" s="700"/>
      <c r="AB42" s="700"/>
      <c r="AC42" s="700"/>
      <c r="AD42" s="700"/>
      <c r="AE42" s="700"/>
    </row>
    <row r="43" spans="2:31" s="675" customFormat="1" ht="21" customHeight="1">
      <c r="B43" s="676"/>
      <c r="C43" s="677"/>
      <c r="D43" s="1240"/>
      <c r="E43" s="1240"/>
      <c r="F43" s="1240"/>
      <c r="G43" s="1264"/>
      <c r="H43" s="1258"/>
      <c r="I43" s="693" t="s">
        <v>1008</v>
      </c>
      <c r="J43" s="677"/>
      <c r="K43" s="1150"/>
      <c r="L43" s="677"/>
      <c r="M43" s="677"/>
      <c r="N43" s="677"/>
      <c r="O43" s="695" t="s">
        <v>1640</v>
      </c>
      <c r="P43" s="677"/>
      <c r="Q43" s="679"/>
      <c r="S43" s="700"/>
      <c r="T43" s="700"/>
      <c r="U43" s="733"/>
      <c r="V43" s="700"/>
      <c r="W43" s="700"/>
      <c r="X43" s="700"/>
      <c r="Y43" s="700"/>
      <c r="Z43" s="700"/>
      <c r="AA43" s="700"/>
      <c r="AB43" s="700"/>
      <c r="AC43" s="700"/>
      <c r="AD43" s="700"/>
      <c r="AE43" s="700"/>
    </row>
    <row r="44" spans="2:31" s="675" customFormat="1" ht="21" customHeight="1">
      <c r="B44" s="676"/>
      <c r="C44" s="677"/>
      <c r="D44" s="1240"/>
      <c r="E44" s="1240"/>
      <c r="F44" s="1240"/>
      <c r="G44" s="1264"/>
      <c r="H44" s="1254"/>
      <c r="I44" s="693" t="s">
        <v>1009</v>
      </c>
      <c r="J44" s="677"/>
      <c r="K44" s="770"/>
      <c r="L44" s="677"/>
      <c r="M44" s="677"/>
      <c r="N44" s="677"/>
      <c r="O44" s="696" t="s">
        <v>1052</v>
      </c>
      <c r="P44" s="677"/>
      <c r="Q44" s="679"/>
      <c r="S44" s="700"/>
      <c r="T44" s="700"/>
      <c r="U44" s="1103"/>
      <c r="V44" s="700"/>
      <c r="W44" s="700"/>
      <c r="X44" s="700"/>
      <c r="Y44" s="700"/>
      <c r="Z44" s="700"/>
      <c r="AA44" s="700"/>
      <c r="AB44" s="700"/>
      <c r="AC44" s="700"/>
      <c r="AD44" s="700"/>
      <c r="AE44" s="700"/>
    </row>
    <row r="45" spans="2:31" s="675" customFormat="1" ht="7.5" customHeight="1">
      <c r="B45" s="676"/>
      <c r="C45" s="1265"/>
      <c r="D45" s="1265"/>
      <c r="E45" s="1265"/>
      <c r="F45" s="1265"/>
      <c r="G45" s="1265"/>
      <c r="H45" s="1265"/>
      <c r="I45" s="1265"/>
      <c r="J45" s="1265"/>
      <c r="K45" s="1265"/>
      <c r="L45" s="1265"/>
      <c r="M45" s="1265"/>
      <c r="N45" s="1265"/>
      <c r="O45" s="1265"/>
      <c r="P45" s="1265"/>
      <c r="Q45" s="679"/>
      <c r="S45" s="700"/>
      <c r="T45" s="700"/>
      <c r="U45" s="732"/>
      <c r="V45" s="700"/>
      <c r="W45" s="700"/>
      <c r="X45" s="700"/>
      <c r="Y45" s="700"/>
      <c r="Z45" s="700"/>
      <c r="AA45" s="700"/>
      <c r="AB45" s="700"/>
      <c r="AC45" s="700"/>
      <c r="AD45" s="700"/>
      <c r="AE45" s="700"/>
    </row>
    <row r="46" spans="2:31" s="675" customFormat="1" ht="7.5" customHeight="1">
      <c r="B46" s="676"/>
      <c r="C46" s="677"/>
      <c r="D46" s="677"/>
      <c r="E46" s="678"/>
      <c r="F46" s="678"/>
      <c r="G46" s="678"/>
      <c r="H46" s="697"/>
      <c r="I46" s="698"/>
      <c r="J46" s="677"/>
      <c r="K46" s="712"/>
      <c r="L46" s="677"/>
      <c r="M46" s="677"/>
      <c r="N46" s="677"/>
      <c r="O46" s="686"/>
      <c r="P46" s="677"/>
      <c r="Q46" s="679"/>
      <c r="S46" s="700"/>
      <c r="T46" s="700"/>
      <c r="U46" s="732"/>
      <c r="V46" s="700"/>
      <c r="W46" s="700"/>
      <c r="X46" s="700"/>
      <c r="Y46" s="700"/>
      <c r="Z46" s="700"/>
      <c r="AA46" s="700"/>
      <c r="AB46" s="700"/>
      <c r="AC46" s="700"/>
      <c r="AD46" s="700"/>
      <c r="AE46" s="700"/>
    </row>
    <row r="47" spans="2:31" s="726" customFormat="1" ht="22.5" customHeight="1">
      <c r="B47" s="1109" t="b">
        <v>0</v>
      </c>
      <c r="C47" s="724"/>
      <c r="D47" s="1259" t="s">
        <v>1855</v>
      </c>
      <c r="E47" s="1259"/>
      <c r="F47" s="1259"/>
      <c r="G47" s="1259"/>
      <c r="H47" s="1259"/>
      <c r="I47" s="1259"/>
      <c r="J47" s="1259"/>
      <c r="K47" s="1259"/>
      <c r="L47" s="1259"/>
      <c r="M47" s="1259"/>
      <c r="N47" s="1259"/>
      <c r="O47" s="1259"/>
      <c r="P47" s="724"/>
      <c r="Q47" s="725"/>
      <c r="S47" s="727"/>
      <c r="T47" s="727"/>
      <c r="U47" s="732"/>
      <c r="V47" s="727"/>
      <c r="W47" s="727"/>
      <c r="X47" s="727"/>
      <c r="Y47" s="727"/>
      <c r="Z47" s="727"/>
      <c r="AA47" s="727"/>
      <c r="AB47" s="727"/>
      <c r="AC47" s="727"/>
      <c r="AD47" s="727"/>
      <c r="AE47" s="727"/>
    </row>
    <row r="48" spans="2:31" ht="21" customHeight="1">
      <c r="B48" s="667"/>
      <c r="C48" s="670"/>
      <c r="D48" s="1261"/>
      <c r="E48" s="1261"/>
      <c r="F48" s="1240"/>
      <c r="G48" s="1264"/>
      <c r="H48" s="1254" t="s">
        <v>1085</v>
      </c>
      <c r="I48" s="1255"/>
      <c r="J48" s="669"/>
      <c r="K48" s="768"/>
      <c r="L48" s="669"/>
      <c r="M48" s="669"/>
      <c r="N48" s="669"/>
      <c r="O48" s="694" t="s">
        <v>998</v>
      </c>
      <c r="P48" s="669"/>
      <c r="Q48" s="668"/>
      <c r="S48" s="699"/>
      <c r="T48" s="699"/>
      <c r="U48" s="732"/>
      <c r="V48" s="699"/>
      <c r="W48" s="699"/>
      <c r="X48" s="699"/>
      <c r="Y48" s="699"/>
      <c r="Z48" s="699"/>
      <c r="AA48" s="699"/>
      <c r="AB48" s="699"/>
      <c r="AC48" s="699"/>
      <c r="AD48" s="699"/>
      <c r="AE48" s="699"/>
    </row>
    <row r="49" spans="2:31" ht="21" customHeight="1">
      <c r="B49" s="667"/>
      <c r="C49" s="670"/>
      <c r="D49" s="1261"/>
      <c r="E49" s="1261"/>
      <c r="F49" s="1240"/>
      <c r="G49" s="1264"/>
      <c r="H49" s="1237" t="s">
        <v>1084</v>
      </c>
      <c r="I49" s="1238"/>
      <c r="J49" s="669"/>
      <c r="K49" s="768"/>
      <c r="L49" s="669"/>
      <c r="M49" s="669"/>
      <c r="N49" s="669"/>
      <c r="O49" s="694"/>
      <c r="P49" s="669"/>
      <c r="Q49" s="668"/>
      <c r="S49" s="699"/>
      <c r="T49" s="699"/>
      <c r="U49" s="732" t="s">
        <v>1086</v>
      </c>
      <c r="V49" s="699"/>
      <c r="W49" s="699"/>
      <c r="X49" s="699"/>
      <c r="Y49" s="699"/>
      <c r="Z49" s="699"/>
      <c r="AA49" s="699"/>
      <c r="AB49" s="699"/>
      <c r="AC49" s="699"/>
      <c r="AD49" s="699"/>
      <c r="AE49" s="699"/>
    </row>
    <row r="50" spans="2:31" ht="21" customHeight="1">
      <c r="B50" s="667"/>
      <c r="C50" s="670"/>
      <c r="D50" s="1261"/>
      <c r="E50" s="1261"/>
      <c r="F50" s="1240"/>
      <c r="G50" s="1264"/>
      <c r="H50" s="1238" t="s">
        <v>987</v>
      </c>
      <c r="I50" s="1256"/>
      <c r="J50" s="669"/>
      <c r="K50" s="769"/>
      <c r="L50" s="669"/>
      <c r="M50" s="669"/>
      <c r="N50" s="669"/>
      <c r="O50" s="695" t="s">
        <v>988</v>
      </c>
      <c r="P50" s="669"/>
      <c r="Q50" s="668"/>
      <c r="S50" s="699"/>
      <c r="T50" s="699"/>
      <c r="U50" s="732"/>
      <c r="V50" s="699"/>
      <c r="W50" s="699"/>
      <c r="X50" s="699"/>
      <c r="Y50" s="699"/>
      <c r="Z50" s="699"/>
      <c r="AA50" s="699"/>
      <c r="AB50" s="699"/>
      <c r="AC50" s="699"/>
      <c r="AD50" s="699"/>
      <c r="AE50" s="699"/>
    </row>
    <row r="51" spans="2:31" ht="21" customHeight="1">
      <c r="B51" s="667"/>
      <c r="C51" s="670"/>
      <c r="D51" s="722"/>
      <c r="E51" s="722"/>
      <c r="F51" s="1240"/>
      <c r="G51" s="1264"/>
      <c r="H51" s="1260" t="s">
        <v>1087</v>
      </c>
      <c r="I51" s="721" t="s">
        <v>20</v>
      </c>
      <c r="J51" s="669"/>
      <c r="K51" s="769"/>
      <c r="L51" s="669"/>
      <c r="M51" s="669"/>
      <c r="N51" s="669"/>
      <c r="O51" s="695"/>
      <c r="P51" s="669"/>
      <c r="Q51" s="668"/>
      <c r="S51" s="727"/>
      <c r="T51" s="727"/>
      <c r="U51" s="732" t="s">
        <v>1086</v>
      </c>
      <c r="V51" s="699"/>
      <c r="W51" s="699"/>
      <c r="X51" s="699"/>
      <c r="Y51" s="699"/>
      <c r="Z51" s="699"/>
      <c r="AA51" s="699"/>
      <c r="AB51" s="699"/>
      <c r="AC51" s="699"/>
      <c r="AD51" s="699"/>
      <c r="AE51" s="699"/>
    </row>
    <row r="52" spans="2:31" ht="21" customHeight="1">
      <c r="B52" s="667"/>
      <c r="C52" s="669"/>
      <c r="D52" s="722"/>
      <c r="E52" s="722"/>
      <c r="F52" s="1240"/>
      <c r="G52" s="1264"/>
      <c r="H52" s="1258"/>
      <c r="I52" s="721" t="s">
        <v>1088</v>
      </c>
      <c r="J52" s="669"/>
      <c r="K52" s="769"/>
      <c r="L52" s="669"/>
      <c r="M52" s="669"/>
      <c r="N52" s="669"/>
      <c r="O52" s="695" t="s">
        <v>998</v>
      </c>
      <c r="P52" s="669"/>
      <c r="Q52" s="668"/>
      <c r="S52" s="727"/>
      <c r="T52" s="727"/>
      <c r="U52" s="732"/>
      <c r="V52" s="699"/>
      <c r="W52" s="699"/>
      <c r="X52" s="699"/>
      <c r="Y52" s="699"/>
      <c r="Z52" s="699"/>
      <c r="AA52" s="699"/>
      <c r="AB52" s="699"/>
      <c r="AC52" s="699"/>
      <c r="AD52" s="699"/>
      <c r="AE52" s="699"/>
    </row>
    <row r="53" spans="2:31" ht="21" customHeight="1">
      <c r="B53" s="667"/>
      <c r="C53" s="669"/>
      <c r="D53" s="722"/>
      <c r="E53" s="722"/>
      <c r="F53" s="1240"/>
      <c r="G53" s="1264"/>
      <c r="H53" s="1258"/>
      <c r="I53" s="721" t="s">
        <v>1089</v>
      </c>
      <c r="J53" s="669"/>
      <c r="K53" s="769"/>
      <c r="L53" s="669"/>
      <c r="M53" s="669"/>
      <c r="N53" s="669"/>
      <c r="O53" s="695" t="s">
        <v>1094</v>
      </c>
      <c r="P53" s="669"/>
      <c r="Q53" s="668"/>
      <c r="S53" s="727"/>
      <c r="T53" s="727"/>
      <c r="U53" s="732"/>
      <c r="V53" s="699"/>
      <c r="W53" s="699"/>
      <c r="X53" s="699"/>
      <c r="Y53" s="699"/>
      <c r="Z53" s="699"/>
      <c r="AA53" s="699"/>
      <c r="AB53" s="699"/>
      <c r="AC53" s="699"/>
      <c r="AD53" s="699"/>
      <c r="AE53" s="699"/>
    </row>
    <row r="54" spans="2:31" ht="21" customHeight="1">
      <c r="B54" s="667"/>
      <c r="C54" s="669"/>
      <c r="D54" s="722"/>
      <c r="E54" s="722"/>
      <c r="F54" s="1240"/>
      <c r="G54" s="1264"/>
      <c r="H54" s="1258"/>
      <c r="I54" s="721" t="s">
        <v>455</v>
      </c>
      <c r="J54" s="669"/>
      <c r="K54" s="769"/>
      <c r="L54" s="669"/>
      <c r="M54" s="669"/>
      <c r="N54" s="669"/>
      <c r="O54" s="695" t="s">
        <v>1095</v>
      </c>
      <c r="P54" s="669"/>
      <c r="Q54" s="668"/>
      <c r="S54" s="727"/>
      <c r="T54" s="727"/>
      <c r="U54" s="732" t="s">
        <v>1086</v>
      </c>
      <c r="V54" s="699"/>
      <c r="W54" s="699"/>
      <c r="X54" s="699"/>
      <c r="Y54" s="699"/>
      <c r="Z54" s="699"/>
      <c r="AA54" s="699"/>
      <c r="AB54" s="699"/>
      <c r="AC54" s="699"/>
      <c r="AD54" s="699"/>
      <c r="AE54" s="699"/>
    </row>
    <row r="55" spans="2:31" ht="21" customHeight="1">
      <c r="B55" s="667"/>
      <c r="C55" s="669"/>
      <c r="D55" s="722"/>
      <c r="E55" s="722"/>
      <c r="F55" s="1240"/>
      <c r="G55" s="1264"/>
      <c r="H55" s="1254"/>
      <c r="I55" s="721" t="s">
        <v>456</v>
      </c>
      <c r="J55" s="669"/>
      <c r="K55" s="769"/>
      <c r="L55" s="669"/>
      <c r="M55" s="669"/>
      <c r="N55" s="669"/>
      <c r="O55" s="695" t="s">
        <v>1095</v>
      </c>
      <c r="P55" s="669"/>
      <c r="Q55" s="668"/>
      <c r="S55" s="727"/>
      <c r="T55" s="727"/>
      <c r="U55" s="732" t="s">
        <v>1083</v>
      </c>
      <c r="V55" s="699"/>
      <c r="W55" s="699"/>
      <c r="X55" s="699"/>
      <c r="Y55" s="699"/>
      <c r="Z55" s="699"/>
      <c r="AA55" s="699"/>
      <c r="AB55" s="699"/>
      <c r="AC55" s="699"/>
      <c r="AD55" s="699"/>
      <c r="AE55" s="699"/>
    </row>
    <row r="56" spans="2:31" ht="21" customHeight="1">
      <c r="B56" s="667"/>
      <c r="C56" s="669"/>
      <c r="D56" s="1240" t="s">
        <v>1103</v>
      </c>
      <c r="E56" s="1240"/>
      <c r="F56" s="1240"/>
      <c r="G56" s="1264"/>
      <c r="H56" s="1238" t="s">
        <v>990</v>
      </c>
      <c r="I56" s="693" t="s">
        <v>991</v>
      </c>
      <c r="J56" s="669"/>
      <c r="K56" s="769"/>
      <c r="L56" s="669"/>
      <c r="M56" s="669"/>
      <c r="N56" s="669"/>
      <c r="O56" s="695" t="s">
        <v>996</v>
      </c>
      <c r="P56" s="669"/>
      <c r="Q56" s="668"/>
      <c r="S56" s="699"/>
      <c r="T56" s="699"/>
      <c r="U56" s="732"/>
      <c r="V56" s="699"/>
      <c r="W56" s="699"/>
      <c r="X56" s="699"/>
      <c r="Y56" s="699"/>
      <c r="Z56" s="699"/>
      <c r="AA56" s="699"/>
      <c r="AB56" s="699"/>
      <c r="AC56" s="699"/>
      <c r="AD56" s="699"/>
      <c r="AE56" s="699"/>
    </row>
    <row r="57" spans="2:31" ht="21" customHeight="1">
      <c r="B57" s="667"/>
      <c r="C57" s="669"/>
      <c r="D57" s="1240"/>
      <c r="E57" s="1240"/>
      <c r="F57" s="1240"/>
      <c r="G57" s="1264"/>
      <c r="H57" s="1238"/>
      <c r="I57" s="693" t="s">
        <v>992</v>
      </c>
      <c r="J57" s="669"/>
      <c r="K57" s="768"/>
      <c r="L57" s="669"/>
      <c r="M57" s="669"/>
      <c r="N57" s="669"/>
      <c r="O57" s="695" t="s">
        <v>997</v>
      </c>
      <c r="P57" s="669"/>
      <c r="Q57" s="668"/>
      <c r="S57" s="699"/>
      <c r="T57" s="699"/>
      <c r="U57" s="732" t="s">
        <v>1086</v>
      </c>
      <c r="V57" s="699"/>
      <c r="W57" s="699"/>
      <c r="X57" s="699"/>
      <c r="Y57" s="699"/>
      <c r="Z57" s="699"/>
      <c r="AA57" s="699"/>
      <c r="AB57" s="699"/>
      <c r="AC57" s="699"/>
      <c r="AD57" s="699"/>
      <c r="AE57" s="699"/>
    </row>
    <row r="58" spans="2:31" ht="21" customHeight="1">
      <c r="B58" s="667"/>
      <c r="C58" s="669"/>
      <c r="D58" s="1240"/>
      <c r="E58" s="1240"/>
      <c r="F58" s="1240"/>
      <c r="G58" s="1264"/>
      <c r="H58" s="1238"/>
      <c r="I58" s="693" t="s">
        <v>993</v>
      </c>
      <c r="J58" s="669"/>
      <c r="K58" s="768"/>
      <c r="L58" s="669"/>
      <c r="M58" s="669"/>
      <c r="N58" s="669"/>
      <c r="O58" s="695" t="s">
        <v>1055</v>
      </c>
      <c r="P58" s="669"/>
      <c r="Q58" s="668"/>
      <c r="S58" s="699"/>
      <c r="T58" s="699"/>
      <c r="U58" s="732" t="s">
        <v>1083</v>
      </c>
      <c r="V58" s="699"/>
      <c r="W58" s="699"/>
      <c r="X58" s="699"/>
      <c r="Y58" s="699"/>
      <c r="Z58" s="699"/>
      <c r="AA58" s="699"/>
      <c r="AB58" s="699"/>
      <c r="AC58" s="699"/>
      <c r="AD58" s="699"/>
      <c r="AE58" s="699"/>
    </row>
    <row r="59" spans="2:31" ht="21" customHeight="1">
      <c r="B59" s="667"/>
      <c r="C59" s="669"/>
      <c r="D59" s="1240"/>
      <c r="E59" s="1240"/>
      <c r="F59" s="1240"/>
      <c r="G59" s="1264"/>
      <c r="H59" s="1238"/>
      <c r="I59" s="693" t="s">
        <v>994</v>
      </c>
      <c r="J59" s="669"/>
      <c r="K59" s="768"/>
      <c r="L59" s="669"/>
      <c r="M59" s="669"/>
      <c r="N59" s="669"/>
      <c r="O59" s="695" t="s">
        <v>1054</v>
      </c>
      <c r="P59" s="669"/>
      <c r="Q59" s="668"/>
      <c r="S59" s="699"/>
      <c r="T59" s="699"/>
      <c r="U59" s="732"/>
      <c r="V59" s="699"/>
      <c r="W59" s="699"/>
      <c r="X59" s="699"/>
      <c r="Y59" s="699"/>
      <c r="Z59" s="699"/>
      <c r="AA59" s="699"/>
      <c r="AB59" s="699"/>
      <c r="AC59" s="699"/>
      <c r="AD59" s="699"/>
      <c r="AE59" s="699"/>
    </row>
    <row r="60" spans="2:31" s="675" customFormat="1" ht="21" customHeight="1">
      <c r="B60" s="676"/>
      <c r="C60" s="677"/>
      <c r="D60" s="1240"/>
      <c r="E60" s="1240"/>
      <c r="F60" s="1240"/>
      <c r="G60" s="1264"/>
      <c r="H60" s="1238"/>
      <c r="I60" s="693" t="s">
        <v>995</v>
      </c>
      <c r="J60" s="677"/>
      <c r="K60" s="770"/>
      <c r="L60" s="723"/>
      <c r="M60" s="723"/>
      <c r="N60" s="723"/>
      <c r="O60" s="695" t="s">
        <v>1058</v>
      </c>
      <c r="P60" s="677"/>
      <c r="Q60" s="679"/>
      <c r="S60" s="700"/>
      <c r="T60" s="700"/>
      <c r="U60" s="732" t="s">
        <v>1083</v>
      </c>
      <c r="V60" s="700"/>
      <c r="W60" s="700"/>
      <c r="X60" s="700"/>
      <c r="Y60" s="700"/>
      <c r="Z60" s="700"/>
      <c r="AA60" s="700"/>
      <c r="AB60" s="700"/>
      <c r="AC60" s="700"/>
      <c r="AD60" s="700"/>
      <c r="AE60" s="700"/>
    </row>
    <row r="61" spans="2:31" s="675" customFormat="1" ht="21" customHeight="1">
      <c r="B61" s="989"/>
      <c r="C61" s="723"/>
      <c r="D61" s="1240"/>
      <c r="E61" s="1240"/>
      <c r="F61" s="1240"/>
      <c r="G61" s="1264"/>
      <c r="H61" s="1238" t="s">
        <v>1002</v>
      </c>
      <c r="I61" s="693" t="s">
        <v>1000</v>
      </c>
      <c r="J61" s="677"/>
      <c r="K61" s="711"/>
      <c r="L61" s="677"/>
      <c r="M61" s="677"/>
      <c r="N61" s="677"/>
      <c r="O61" s="695" t="s">
        <v>1051</v>
      </c>
      <c r="P61" s="677"/>
      <c r="Q61" s="679"/>
      <c r="S61" s="700"/>
      <c r="T61" s="700"/>
      <c r="U61" s="732" t="s">
        <v>1083</v>
      </c>
      <c r="V61" s="700"/>
      <c r="W61" s="700"/>
      <c r="X61" s="700"/>
      <c r="Y61" s="700"/>
      <c r="Z61" s="700"/>
      <c r="AA61" s="700"/>
      <c r="AB61" s="700"/>
      <c r="AC61" s="700"/>
      <c r="AD61" s="700"/>
      <c r="AE61" s="700"/>
    </row>
    <row r="62" spans="2:31" s="675" customFormat="1" ht="21" customHeight="1">
      <c r="B62" s="676"/>
      <c r="C62" s="677"/>
      <c r="D62" s="1240"/>
      <c r="E62" s="1240"/>
      <c r="F62" s="1240"/>
      <c r="G62" s="1264"/>
      <c r="H62" s="1238"/>
      <c r="I62" s="693" t="s">
        <v>1001</v>
      </c>
      <c r="J62" s="677"/>
      <c r="K62" s="770"/>
      <c r="L62" s="723"/>
      <c r="M62" s="723"/>
      <c r="N62" s="723"/>
      <c r="O62" s="695" t="s">
        <v>1059</v>
      </c>
      <c r="P62" s="677"/>
      <c r="Q62" s="679"/>
      <c r="S62" s="700"/>
      <c r="T62" s="700"/>
      <c r="U62" s="732" t="s">
        <v>1083</v>
      </c>
      <c r="V62" s="700"/>
      <c r="W62" s="700"/>
      <c r="X62" s="700"/>
      <c r="Y62" s="700"/>
      <c r="Z62" s="700"/>
      <c r="AA62" s="700"/>
      <c r="AB62" s="700"/>
      <c r="AC62" s="700"/>
      <c r="AD62" s="700"/>
      <c r="AE62" s="700"/>
    </row>
    <row r="63" spans="2:31" s="675" customFormat="1" ht="21" customHeight="1">
      <c r="B63" s="676"/>
      <c r="C63" s="677"/>
      <c r="D63" s="1240"/>
      <c r="E63" s="1240"/>
      <c r="F63" s="1240"/>
      <c r="G63" s="1264"/>
      <c r="H63" s="1238"/>
      <c r="I63" s="693" t="s">
        <v>1003</v>
      </c>
      <c r="J63" s="677"/>
      <c r="K63" s="770"/>
      <c r="L63" s="723"/>
      <c r="M63" s="723"/>
      <c r="N63" s="723"/>
      <c r="O63" s="695" t="s">
        <v>1058</v>
      </c>
      <c r="P63" s="677"/>
      <c r="Q63" s="679"/>
      <c r="S63" s="700"/>
      <c r="T63" s="700"/>
      <c r="U63" s="732" t="s">
        <v>1086</v>
      </c>
      <c r="V63" s="700"/>
      <c r="W63" s="700"/>
      <c r="X63" s="700"/>
      <c r="Y63" s="700"/>
      <c r="Z63" s="700"/>
      <c r="AA63" s="700"/>
      <c r="AB63" s="700"/>
      <c r="AC63" s="700"/>
      <c r="AD63" s="700"/>
      <c r="AE63" s="700"/>
    </row>
    <row r="64" spans="2:31" s="675" customFormat="1" ht="21" customHeight="1">
      <c r="B64" s="676"/>
      <c r="C64" s="723"/>
      <c r="D64" s="1240"/>
      <c r="E64" s="1240"/>
      <c r="F64" s="1240"/>
      <c r="G64" s="1264"/>
      <c r="H64" s="1238"/>
      <c r="I64" s="721" t="s">
        <v>1088</v>
      </c>
      <c r="J64" s="723"/>
      <c r="K64" s="770"/>
      <c r="L64" s="723"/>
      <c r="M64" s="723"/>
      <c r="N64" s="723"/>
      <c r="O64" s="695" t="s">
        <v>998</v>
      </c>
      <c r="P64" s="723"/>
      <c r="Q64" s="679"/>
      <c r="S64" s="700"/>
      <c r="T64" s="700"/>
      <c r="U64" s="732"/>
      <c r="V64" s="700"/>
      <c r="W64" s="700"/>
      <c r="X64" s="700"/>
      <c r="Y64" s="700"/>
      <c r="Z64" s="700"/>
      <c r="AA64" s="700"/>
      <c r="AB64" s="700"/>
      <c r="AC64" s="700"/>
      <c r="AD64" s="700"/>
      <c r="AE64" s="700"/>
    </row>
    <row r="65" spans="2:31" s="675" customFormat="1" ht="21" customHeight="1">
      <c r="B65" s="676"/>
      <c r="C65" s="723"/>
      <c r="D65" s="1240"/>
      <c r="E65" s="1240"/>
      <c r="F65" s="1240"/>
      <c r="G65" s="1264"/>
      <c r="H65" s="1238"/>
      <c r="I65" s="721" t="s">
        <v>1089</v>
      </c>
      <c r="J65" s="723"/>
      <c r="K65" s="770"/>
      <c r="L65" s="723"/>
      <c r="M65" s="723"/>
      <c r="N65" s="723"/>
      <c r="O65" s="695" t="s">
        <v>1094</v>
      </c>
      <c r="P65" s="723"/>
      <c r="Q65" s="679"/>
      <c r="S65" s="700"/>
      <c r="T65" s="700"/>
      <c r="U65" s="732"/>
      <c r="V65" s="700"/>
      <c r="W65" s="700"/>
      <c r="X65" s="700"/>
      <c r="Y65" s="700"/>
      <c r="Z65" s="700"/>
      <c r="AA65" s="700"/>
      <c r="AB65" s="700"/>
      <c r="AC65" s="700"/>
      <c r="AD65" s="700"/>
      <c r="AE65" s="700"/>
    </row>
    <row r="66" spans="2:31" s="675" customFormat="1" ht="21" customHeight="1">
      <c r="B66" s="676"/>
      <c r="C66" s="723"/>
      <c r="D66" s="1240"/>
      <c r="E66" s="1240"/>
      <c r="F66" s="1240"/>
      <c r="G66" s="1264"/>
      <c r="H66" s="1238"/>
      <c r="I66" s="721" t="s">
        <v>455</v>
      </c>
      <c r="J66" s="723"/>
      <c r="K66" s="770"/>
      <c r="L66" s="723"/>
      <c r="M66" s="723"/>
      <c r="N66" s="723"/>
      <c r="O66" s="695" t="s">
        <v>1095</v>
      </c>
      <c r="P66" s="723"/>
      <c r="Q66" s="679"/>
      <c r="S66" s="700"/>
      <c r="T66" s="700"/>
      <c r="U66" s="732"/>
      <c r="V66" s="700"/>
      <c r="W66" s="700"/>
      <c r="X66" s="700"/>
      <c r="Y66" s="700"/>
      <c r="Z66" s="700"/>
      <c r="AA66" s="700"/>
      <c r="AB66" s="700"/>
      <c r="AC66" s="700"/>
      <c r="AD66" s="700"/>
      <c r="AE66" s="700"/>
    </row>
    <row r="67" spans="2:31" s="675" customFormat="1" ht="21" customHeight="1">
      <c r="B67" s="676"/>
      <c r="C67" s="723"/>
      <c r="D67" s="1240"/>
      <c r="E67" s="1240"/>
      <c r="F67" s="1240"/>
      <c r="G67" s="1264"/>
      <c r="H67" s="1238"/>
      <c r="I67" s="721" t="s">
        <v>456</v>
      </c>
      <c r="J67" s="723"/>
      <c r="K67" s="770"/>
      <c r="L67" s="723"/>
      <c r="M67" s="723"/>
      <c r="N67" s="723"/>
      <c r="O67" s="695" t="s">
        <v>1095</v>
      </c>
      <c r="P67" s="723"/>
      <c r="Q67" s="679"/>
      <c r="S67" s="700"/>
      <c r="T67" s="700"/>
      <c r="U67" s="732"/>
      <c r="V67" s="700"/>
      <c r="W67" s="700"/>
      <c r="X67" s="700"/>
      <c r="Y67" s="700"/>
      <c r="Z67" s="700"/>
      <c r="AA67" s="700"/>
      <c r="AB67" s="700"/>
      <c r="AC67" s="700"/>
      <c r="AD67" s="700"/>
      <c r="AE67" s="700"/>
    </row>
    <row r="68" spans="2:31" s="675" customFormat="1" ht="21" customHeight="1">
      <c r="B68" s="676"/>
      <c r="C68" s="677"/>
      <c r="D68" s="1240"/>
      <c r="E68" s="1240"/>
      <c r="F68" s="1240"/>
      <c r="G68" s="1264"/>
      <c r="H68" s="1257" t="s">
        <v>1005</v>
      </c>
      <c r="I68" s="693" t="s">
        <v>991</v>
      </c>
      <c r="J68" s="677"/>
      <c r="K68" s="769"/>
      <c r="L68" s="723"/>
      <c r="M68" s="723"/>
      <c r="N68" s="723"/>
      <c r="O68" s="695" t="str">
        <f>O56</f>
        <v>7桁半角数字を「-（ハイフン）」なしで入力</v>
      </c>
      <c r="P68" s="677"/>
      <c r="Q68" s="679"/>
      <c r="S68" s="700"/>
      <c r="T68" s="700"/>
      <c r="U68" s="732"/>
      <c r="V68" s="700"/>
      <c r="W68" s="700"/>
      <c r="X68" s="700"/>
      <c r="Y68" s="700"/>
      <c r="Z68" s="700"/>
      <c r="AA68" s="700"/>
      <c r="AB68" s="700"/>
      <c r="AC68" s="700"/>
      <c r="AD68" s="700"/>
      <c r="AE68" s="700"/>
    </row>
    <row r="69" spans="2:31" s="675" customFormat="1" ht="21" customHeight="1">
      <c r="B69" s="676"/>
      <c r="C69" s="677"/>
      <c r="D69" s="1240"/>
      <c r="E69" s="1240"/>
      <c r="F69" s="1240"/>
      <c r="G69" s="1264"/>
      <c r="H69" s="1258"/>
      <c r="I69" s="693" t="s">
        <v>992</v>
      </c>
      <c r="J69" s="677"/>
      <c r="K69" s="768"/>
      <c r="L69" s="723"/>
      <c r="M69" s="723"/>
      <c r="N69" s="723"/>
      <c r="O69" s="695" t="s">
        <v>997</v>
      </c>
      <c r="P69" s="677"/>
      <c r="Q69" s="679"/>
      <c r="S69" s="700"/>
      <c r="T69" s="700"/>
      <c r="U69" s="732"/>
      <c r="V69" s="700"/>
      <c r="W69" s="700"/>
      <c r="X69" s="700"/>
      <c r="Y69" s="700"/>
      <c r="Z69" s="700"/>
      <c r="AA69" s="700"/>
      <c r="AB69" s="700"/>
      <c r="AC69" s="700"/>
      <c r="AD69" s="700"/>
      <c r="AE69" s="700"/>
    </row>
    <row r="70" spans="2:31" s="675" customFormat="1" ht="21" customHeight="1">
      <c r="B70" s="676"/>
      <c r="C70" s="677"/>
      <c r="D70" s="1240"/>
      <c r="E70" s="1240"/>
      <c r="F70" s="1240"/>
      <c r="G70" s="1264"/>
      <c r="H70" s="1258"/>
      <c r="I70" s="693" t="s">
        <v>993</v>
      </c>
      <c r="J70" s="677"/>
      <c r="K70" s="768"/>
      <c r="L70" s="723"/>
      <c r="M70" s="723"/>
      <c r="N70" s="723"/>
      <c r="O70" s="695" t="s">
        <v>1055</v>
      </c>
      <c r="P70" s="677"/>
      <c r="Q70" s="679"/>
      <c r="S70" s="700"/>
      <c r="T70" s="700"/>
      <c r="U70" s="732"/>
      <c r="V70" s="700"/>
      <c r="W70" s="700"/>
      <c r="X70" s="700"/>
      <c r="Y70" s="700"/>
      <c r="Z70" s="700"/>
      <c r="AA70" s="700"/>
      <c r="AB70" s="700"/>
      <c r="AC70" s="700"/>
      <c r="AD70" s="700"/>
      <c r="AE70" s="700"/>
    </row>
    <row r="71" spans="2:31" s="675" customFormat="1" ht="21" customHeight="1">
      <c r="B71" s="676"/>
      <c r="C71" s="677"/>
      <c r="D71" s="1240"/>
      <c r="E71" s="1240"/>
      <c r="F71" s="1240"/>
      <c r="G71" s="1264"/>
      <c r="H71" s="1258"/>
      <c r="I71" s="693" t="s">
        <v>994</v>
      </c>
      <c r="J71" s="677"/>
      <c r="K71" s="768"/>
      <c r="L71" s="723"/>
      <c r="M71" s="723"/>
      <c r="N71" s="723"/>
      <c r="O71" s="695" t="s">
        <v>1056</v>
      </c>
      <c r="P71" s="677"/>
      <c r="Q71" s="679"/>
      <c r="S71" s="700"/>
      <c r="T71" s="700"/>
      <c r="U71" s="732"/>
      <c r="V71" s="700"/>
      <c r="W71" s="700"/>
      <c r="X71" s="700"/>
      <c r="Y71" s="700"/>
      <c r="Z71" s="700"/>
      <c r="AA71" s="700"/>
      <c r="AB71" s="700"/>
      <c r="AC71" s="700"/>
      <c r="AD71" s="700"/>
      <c r="AE71" s="700"/>
    </row>
    <row r="72" spans="2:31" s="675" customFormat="1" ht="21" customHeight="1">
      <c r="B72" s="676"/>
      <c r="C72" s="677"/>
      <c r="D72" s="1240"/>
      <c r="E72" s="1240"/>
      <c r="F72" s="1240"/>
      <c r="G72" s="1264"/>
      <c r="H72" s="1254"/>
      <c r="I72" s="693" t="s">
        <v>995</v>
      </c>
      <c r="J72" s="677"/>
      <c r="K72" s="770"/>
      <c r="L72" s="723"/>
      <c r="M72" s="723"/>
      <c r="N72" s="723"/>
      <c r="O72" s="695" t="s">
        <v>1058</v>
      </c>
      <c r="P72" s="677"/>
      <c r="Q72" s="679"/>
      <c r="S72" s="700"/>
      <c r="T72" s="700"/>
      <c r="U72" s="732"/>
      <c r="V72" s="700"/>
      <c r="W72" s="700"/>
      <c r="X72" s="700"/>
      <c r="Y72" s="700"/>
      <c r="Z72" s="700"/>
      <c r="AA72" s="700"/>
      <c r="AB72" s="700"/>
      <c r="AC72" s="700"/>
      <c r="AD72" s="700"/>
      <c r="AE72" s="700"/>
    </row>
    <row r="73" spans="2:31" s="675" customFormat="1" ht="21" customHeight="1">
      <c r="B73" s="676"/>
      <c r="C73" s="677"/>
      <c r="D73" s="1240"/>
      <c r="E73" s="1240"/>
      <c r="F73" s="1240"/>
      <c r="G73" s="1264"/>
      <c r="H73" s="1257" t="s">
        <v>1010</v>
      </c>
      <c r="I73" s="693" t="s">
        <v>1006</v>
      </c>
      <c r="J73" s="677"/>
      <c r="K73" s="1150"/>
      <c r="L73" s="723"/>
      <c r="M73" s="723"/>
      <c r="N73" s="723"/>
      <c r="O73" s="695" t="s">
        <v>1637</v>
      </c>
      <c r="P73" s="677"/>
      <c r="Q73" s="679"/>
      <c r="S73" s="700"/>
      <c r="T73" s="700"/>
      <c r="U73" s="732"/>
      <c r="V73" s="700"/>
      <c r="W73" s="700"/>
      <c r="X73" s="700"/>
      <c r="Y73" s="700"/>
      <c r="Z73" s="700"/>
      <c r="AA73" s="700"/>
      <c r="AB73" s="700"/>
      <c r="AC73" s="700"/>
      <c r="AD73" s="700"/>
      <c r="AE73" s="700"/>
    </row>
    <row r="74" spans="2:31" s="675" customFormat="1" ht="21" customHeight="1">
      <c r="B74" s="676"/>
      <c r="C74" s="677"/>
      <c r="D74" s="1240"/>
      <c r="E74" s="1240"/>
      <c r="F74" s="1240"/>
      <c r="G74" s="1264"/>
      <c r="H74" s="1258"/>
      <c r="I74" s="693" t="s">
        <v>1007</v>
      </c>
      <c r="J74" s="677"/>
      <c r="K74" s="1150"/>
      <c r="L74" s="723"/>
      <c r="M74" s="723"/>
      <c r="N74" s="723"/>
      <c r="O74" s="695" t="s">
        <v>1638</v>
      </c>
      <c r="P74" s="677"/>
      <c r="Q74" s="679"/>
      <c r="S74" s="700"/>
      <c r="T74" s="700"/>
      <c r="U74" s="732"/>
      <c r="V74" s="700"/>
      <c r="W74" s="700"/>
      <c r="X74" s="700"/>
      <c r="Y74" s="700"/>
      <c r="Z74" s="700"/>
      <c r="AA74" s="700"/>
      <c r="AB74" s="700"/>
      <c r="AC74" s="700"/>
      <c r="AD74" s="700"/>
      <c r="AE74" s="700"/>
    </row>
    <row r="75" spans="2:31" s="675" customFormat="1" ht="21" customHeight="1">
      <c r="B75" s="676"/>
      <c r="C75" s="677"/>
      <c r="D75" s="674"/>
      <c r="E75" s="674"/>
      <c r="F75" s="1240"/>
      <c r="G75" s="1264"/>
      <c r="H75" s="1258"/>
      <c r="I75" s="693" t="s">
        <v>1008</v>
      </c>
      <c r="J75" s="677"/>
      <c r="K75" s="1150"/>
      <c r="L75" s="723"/>
      <c r="M75" s="723"/>
      <c r="N75" s="723"/>
      <c r="O75" s="695" t="s">
        <v>1640</v>
      </c>
      <c r="P75" s="677"/>
      <c r="Q75" s="679"/>
      <c r="S75" s="700"/>
      <c r="T75" s="700"/>
      <c r="U75" s="732"/>
      <c r="V75" s="700"/>
      <c r="W75" s="700"/>
      <c r="X75" s="700"/>
      <c r="Y75" s="700"/>
      <c r="Z75" s="700"/>
      <c r="AA75" s="700"/>
      <c r="AB75" s="700"/>
      <c r="AC75" s="700"/>
      <c r="AD75" s="700"/>
      <c r="AE75" s="700"/>
    </row>
    <row r="76" spans="2:31" s="675" customFormat="1" ht="21" customHeight="1">
      <c r="B76" s="676"/>
      <c r="C76" s="677"/>
      <c r="D76" s="674"/>
      <c r="E76" s="674"/>
      <c r="F76" s="1240"/>
      <c r="G76" s="1264"/>
      <c r="H76" s="1254"/>
      <c r="I76" s="693" t="s">
        <v>1009</v>
      </c>
      <c r="J76" s="677"/>
      <c r="K76" s="770"/>
      <c r="L76" s="723"/>
      <c r="M76" s="723"/>
      <c r="N76" s="723"/>
      <c r="O76" s="696" t="s">
        <v>1052</v>
      </c>
      <c r="P76" s="677"/>
      <c r="Q76" s="679"/>
      <c r="S76" s="700"/>
      <c r="T76" s="700"/>
      <c r="U76" s="732"/>
      <c r="V76" s="700"/>
      <c r="W76" s="700"/>
      <c r="X76" s="700"/>
      <c r="Y76" s="700"/>
      <c r="Z76" s="700"/>
      <c r="AA76" s="700"/>
      <c r="AB76" s="700"/>
      <c r="AC76" s="700"/>
      <c r="AD76" s="700"/>
      <c r="AE76" s="700"/>
    </row>
    <row r="77" spans="2:31" s="675" customFormat="1" ht="7.5" customHeight="1">
      <c r="B77" s="676"/>
      <c r="C77" s="1265"/>
      <c r="D77" s="1265"/>
      <c r="E77" s="1265"/>
      <c r="F77" s="1265"/>
      <c r="G77" s="1265"/>
      <c r="H77" s="1265"/>
      <c r="I77" s="1265"/>
      <c r="J77" s="1265"/>
      <c r="K77" s="1265"/>
      <c r="L77" s="1265"/>
      <c r="M77" s="1265"/>
      <c r="N77" s="1265"/>
      <c r="O77" s="1265"/>
      <c r="P77" s="1265"/>
      <c r="Q77" s="679"/>
      <c r="S77" s="700"/>
      <c r="T77" s="700"/>
      <c r="U77" s="732"/>
      <c r="V77" s="700"/>
      <c r="W77" s="700"/>
      <c r="X77" s="700"/>
      <c r="Y77" s="700"/>
      <c r="Z77" s="700"/>
      <c r="AA77" s="700"/>
      <c r="AB77" s="700"/>
      <c r="AC77" s="700"/>
      <c r="AD77" s="700"/>
      <c r="AE77" s="700"/>
    </row>
    <row r="78" spans="2:31" s="675" customFormat="1" ht="7.5" customHeight="1">
      <c r="B78" s="676"/>
      <c r="C78" s="677"/>
      <c r="D78" s="677"/>
      <c r="E78" s="678"/>
      <c r="F78" s="678"/>
      <c r="G78" s="678"/>
      <c r="H78" s="697"/>
      <c r="I78" s="698"/>
      <c r="J78" s="677"/>
      <c r="K78" s="712"/>
      <c r="L78" s="677"/>
      <c r="M78" s="677"/>
      <c r="N78" s="677"/>
      <c r="O78" s="686"/>
      <c r="P78" s="677"/>
      <c r="Q78" s="679"/>
      <c r="S78" s="700"/>
      <c r="T78" s="700"/>
      <c r="U78" s="732"/>
      <c r="V78" s="700"/>
      <c r="W78" s="700"/>
      <c r="X78" s="700"/>
      <c r="Y78" s="700"/>
      <c r="Z78" s="700"/>
      <c r="AA78" s="700"/>
      <c r="AB78" s="700"/>
      <c r="AC78" s="700"/>
      <c r="AD78" s="700"/>
      <c r="AE78" s="700"/>
    </row>
    <row r="79" spans="2:31" s="675" customFormat="1" ht="22.5" customHeight="1">
      <c r="B79" s="1120" t="b">
        <v>0</v>
      </c>
      <c r="C79" s="677"/>
      <c r="D79" s="1259" t="s">
        <v>1856</v>
      </c>
      <c r="E79" s="1259"/>
      <c r="F79" s="1259"/>
      <c r="G79" s="1259"/>
      <c r="H79" s="1259"/>
      <c r="I79" s="1259"/>
      <c r="J79" s="1259"/>
      <c r="K79" s="1259"/>
      <c r="L79" s="1259"/>
      <c r="M79" s="1259"/>
      <c r="N79" s="1259"/>
      <c r="O79" s="1259"/>
      <c r="P79" s="677"/>
      <c r="Q79" s="679"/>
      <c r="S79" s="700"/>
      <c r="T79" s="700"/>
      <c r="U79" s="732"/>
      <c r="V79" s="700"/>
      <c r="W79" s="700"/>
      <c r="X79" s="700"/>
      <c r="Y79" s="700"/>
      <c r="Z79" s="700"/>
      <c r="AA79" s="700"/>
      <c r="AB79" s="700"/>
      <c r="AC79" s="700"/>
      <c r="AD79" s="700"/>
      <c r="AE79" s="700"/>
    </row>
    <row r="80" spans="2:31" ht="21" customHeight="1">
      <c r="B80" s="667"/>
      <c r="C80" s="670"/>
      <c r="D80" s="1240"/>
      <c r="E80" s="1240"/>
      <c r="F80" s="1240"/>
      <c r="G80" s="1264"/>
      <c r="H80" s="1254" t="s">
        <v>1085</v>
      </c>
      <c r="I80" s="1255"/>
      <c r="J80" s="669"/>
      <c r="K80" s="768"/>
      <c r="L80" s="669"/>
      <c r="M80" s="669"/>
      <c r="N80" s="669"/>
      <c r="O80" s="694" t="s">
        <v>998</v>
      </c>
      <c r="P80" s="669"/>
      <c r="Q80" s="668"/>
      <c r="S80" s="699"/>
      <c r="T80" s="699"/>
      <c r="U80" s="732"/>
      <c r="V80" s="699"/>
      <c r="W80" s="699"/>
      <c r="X80" s="699"/>
      <c r="Y80" s="699"/>
      <c r="Z80" s="699"/>
      <c r="AA80" s="699"/>
      <c r="AB80" s="699"/>
      <c r="AC80" s="699"/>
      <c r="AD80" s="699"/>
      <c r="AE80" s="699"/>
    </row>
    <row r="81" spans="2:31" ht="21" customHeight="1">
      <c r="B81" s="667"/>
      <c r="C81" s="670"/>
      <c r="D81" s="720"/>
      <c r="E81" s="720"/>
      <c r="F81" s="1240"/>
      <c r="G81" s="1264"/>
      <c r="H81" s="1237" t="s">
        <v>1084</v>
      </c>
      <c r="I81" s="1238"/>
      <c r="J81" s="669"/>
      <c r="K81" s="768"/>
      <c r="L81" s="669"/>
      <c r="M81" s="669"/>
      <c r="N81" s="669"/>
      <c r="O81" s="694"/>
      <c r="P81" s="669"/>
      <c r="Q81" s="668"/>
      <c r="S81" s="699"/>
      <c r="T81" s="699"/>
      <c r="U81" s="732" t="s">
        <v>1086</v>
      </c>
      <c r="V81" s="699"/>
      <c r="W81" s="699"/>
      <c r="X81" s="699"/>
      <c r="Y81" s="699"/>
      <c r="Z81" s="699"/>
      <c r="AA81" s="699"/>
      <c r="AB81" s="699"/>
      <c r="AC81" s="699"/>
      <c r="AD81" s="699"/>
      <c r="AE81" s="699"/>
    </row>
    <row r="82" spans="2:31" ht="21" customHeight="1">
      <c r="B82" s="667"/>
      <c r="C82" s="670"/>
      <c r="D82" s="1240"/>
      <c r="E82" s="1240"/>
      <c r="F82" s="1240"/>
      <c r="G82" s="1264"/>
      <c r="H82" s="1238" t="s">
        <v>987</v>
      </c>
      <c r="I82" s="1256"/>
      <c r="J82" s="669"/>
      <c r="K82" s="769"/>
      <c r="L82" s="669"/>
      <c r="M82" s="669"/>
      <c r="N82" s="669"/>
      <c r="O82" s="695" t="s">
        <v>988</v>
      </c>
      <c r="P82" s="669"/>
      <c r="Q82" s="668"/>
      <c r="S82" s="699"/>
      <c r="T82" s="699"/>
      <c r="U82" s="732"/>
      <c r="V82" s="699"/>
      <c r="W82" s="699"/>
      <c r="X82" s="699"/>
      <c r="Y82" s="699"/>
      <c r="Z82" s="699"/>
      <c r="AA82" s="699"/>
      <c r="AB82" s="699"/>
      <c r="AC82" s="699"/>
      <c r="AD82" s="699"/>
      <c r="AE82" s="699"/>
    </row>
    <row r="83" spans="2:31" ht="21" customHeight="1">
      <c r="B83" s="667"/>
      <c r="C83" s="670"/>
      <c r="D83" s="1240" t="s">
        <v>1104</v>
      </c>
      <c r="E83" s="1240"/>
      <c r="F83" s="1240"/>
      <c r="G83" s="1264"/>
      <c r="H83" s="1260" t="s">
        <v>1087</v>
      </c>
      <c r="I83" s="721" t="s">
        <v>20</v>
      </c>
      <c r="J83" s="669"/>
      <c r="K83" s="769"/>
      <c r="L83" s="669"/>
      <c r="M83" s="669"/>
      <c r="N83" s="669"/>
      <c r="O83" s="695"/>
      <c r="P83" s="669"/>
      <c r="Q83" s="668"/>
      <c r="S83" s="727"/>
      <c r="T83" s="727"/>
      <c r="U83" s="732" t="s">
        <v>1086</v>
      </c>
      <c r="V83" s="699"/>
      <c r="W83" s="699"/>
      <c r="X83" s="699"/>
      <c r="Y83" s="699"/>
      <c r="Z83" s="699"/>
      <c r="AA83" s="699"/>
      <c r="AB83" s="699"/>
      <c r="AC83" s="699"/>
      <c r="AD83" s="699"/>
      <c r="AE83" s="699"/>
    </row>
    <row r="84" spans="2:31" ht="21" customHeight="1">
      <c r="B84" s="667"/>
      <c r="C84" s="669"/>
      <c r="D84" s="1240"/>
      <c r="E84" s="1240"/>
      <c r="F84" s="1240"/>
      <c r="G84" s="1264"/>
      <c r="H84" s="1258"/>
      <c r="I84" s="721" t="s">
        <v>1088</v>
      </c>
      <c r="J84" s="669"/>
      <c r="K84" s="769"/>
      <c r="L84" s="669"/>
      <c r="M84" s="669"/>
      <c r="N84" s="669"/>
      <c r="O84" s="695" t="s">
        <v>998</v>
      </c>
      <c r="P84" s="669"/>
      <c r="Q84" s="668"/>
      <c r="S84" s="727"/>
      <c r="T84" s="727"/>
      <c r="U84" s="732"/>
      <c r="V84" s="699"/>
      <c r="W84" s="699"/>
      <c r="X84" s="699"/>
      <c r="Y84" s="699"/>
      <c r="Z84" s="699"/>
      <c r="AA84" s="699"/>
      <c r="AB84" s="699"/>
      <c r="AC84" s="699"/>
      <c r="AD84" s="699"/>
      <c r="AE84" s="699"/>
    </row>
    <row r="85" spans="2:31" ht="21" customHeight="1">
      <c r="B85" s="667"/>
      <c r="C85" s="669"/>
      <c r="D85" s="1240"/>
      <c r="E85" s="1240"/>
      <c r="F85" s="1240"/>
      <c r="G85" s="1264"/>
      <c r="H85" s="1258"/>
      <c r="I85" s="721" t="s">
        <v>1089</v>
      </c>
      <c r="J85" s="669"/>
      <c r="K85" s="769"/>
      <c r="L85" s="669"/>
      <c r="M85" s="669"/>
      <c r="N85" s="669"/>
      <c r="O85" s="695" t="s">
        <v>1094</v>
      </c>
      <c r="P85" s="669"/>
      <c r="Q85" s="668"/>
      <c r="S85" s="727"/>
      <c r="T85" s="727"/>
      <c r="U85" s="732"/>
      <c r="V85" s="699"/>
      <c r="W85" s="699"/>
      <c r="X85" s="699"/>
      <c r="Y85" s="699"/>
      <c r="Z85" s="699"/>
      <c r="AA85" s="699"/>
      <c r="AB85" s="699"/>
      <c r="AC85" s="699"/>
      <c r="AD85" s="699"/>
      <c r="AE85" s="699"/>
    </row>
    <row r="86" spans="2:31" ht="21" customHeight="1">
      <c r="B86" s="667"/>
      <c r="C86" s="669"/>
      <c r="D86" s="1240"/>
      <c r="E86" s="1240"/>
      <c r="F86" s="1240"/>
      <c r="G86" s="1264"/>
      <c r="H86" s="1258"/>
      <c r="I86" s="721" t="s">
        <v>455</v>
      </c>
      <c r="J86" s="669"/>
      <c r="K86" s="769"/>
      <c r="L86" s="669"/>
      <c r="M86" s="669"/>
      <c r="N86" s="669"/>
      <c r="O86" s="695" t="s">
        <v>1095</v>
      </c>
      <c r="P86" s="669"/>
      <c r="Q86" s="668"/>
      <c r="S86" s="727"/>
      <c r="T86" s="727"/>
      <c r="U86" s="732" t="s">
        <v>1086</v>
      </c>
      <c r="V86" s="699"/>
      <c r="W86" s="699"/>
      <c r="X86" s="699"/>
      <c r="Y86" s="699"/>
      <c r="Z86" s="699"/>
      <c r="AA86" s="699"/>
      <c r="AB86" s="699"/>
      <c r="AC86" s="699"/>
      <c r="AD86" s="699"/>
      <c r="AE86" s="699"/>
    </row>
    <row r="87" spans="2:31" ht="21" customHeight="1">
      <c r="B87" s="667"/>
      <c r="C87" s="669"/>
      <c r="D87" s="1240"/>
      <c r="E87" s="1240"/>
      <c r="F87" s="1240"/>
      <c r="G87" s="1264"/>
      <c r="H87" s="1254"/>
      <c r="I87" s="721" t="s">
        <v>456</v>
      </c>
      <c r="J87" s="669"/>
      <c r="K87" s="769"/>
      <c r="L87" s="669"/>
      <c r="M87" s="669"/>
      <c r="N87" s="669"/>
      <c r="O87" s="695" t="s">
        <v>1095</v>
      </c>
      <c r="P87" s="669"/>
      <c r="Q87" s="668"/>
      <c r="S87" s="727"/>
      <c r="T87" s="727"/>
      <c r="U87" s="732" t="s">
        <v>1083</v>
      </c>
      <c r="V87" s="699"/>
      <c r="W87" s="699"/>
      <c r="X87" s="699"/>
      <c r="Y87" s="699"/>
      <c r="Z87" s="699"/>
      <c r="AA87" s="699"/>
      <c r="AB87" s="699"/>
      <c r="AC87" s="699"/>
      <c r="AD87" s="699"/>
      <c r="AE87" s="699"/>
    </row>
    <row r="88" spans="2:31" ht="21" customHeight="1">
      <c r="B88" s="667"/>
      <c r="C88" s="669"/>
      <c r="D88" s="1240"/>
      <c r="E88" s="1240"/>
      <c r="F88" s="1240"/>
      <c r="G88" s="1264"/>
      <c r="H88" s="1238" t="s">
        <v>990</v>
      </c>
      <c r="I88" s="693" t="s">
        <v>991</v>
      </c>
      <c r="J88" s="669"/>
      <c r="K88" s="769"/>
      <c r="L88" s="669"/>
      <c r="M88" s="669"/>
      <c r="N88" s="669"/>
      <c r="O88" s="695" t="s">
        <v>996</v>
      </c>
      <c r="P88" s="669"/>
      <c r="Q88" s="668"/>
      <c r="S88" s="699"/>
      <c r="T88" s="699"/>
      <c r="U88" s="732"/>
      <c r="V88" s="699"/>
      <c r="W88" s="699"/>
      <c r="X88" s="699"/>
      <c r="Y88" s="699"/>
      <c r="Z88" s="699"/>
      <c r="AA88" s="699"/>
      <c r="AB88" s="699"/>
      <c r="AC88" s="699"/>
      <c r="AD88" s="699"/>
      <c r="AE88" s="699"/>
    </row>
    <row r="89" spans="2:31" ht="21" customHeight="1">
      <c r="B89" s="667"/>
      <c r="C89" s="669"/>
      <c r="D89" s="1240"/>
      <c r="E89" s="1240"/>
      <c r="F89" s="1240"/>
      <c r="G89" s="1264"/>
      <c r="H89" s="1238"/>
      <c r="I89" s="693" t="s">
        <v>992</v>
      </c>
      <c r="J89" s="669"/>
      <c r="K89" s="768"/>
      <c r="L89" s="669"/>
      <c r="M89" s="669"/>
      <c r="N89" s="669"/>
      <c r="O89" s="695" t="s">
        <v>997</v>
      </c>
      <c r="P89" s="669"/>
      <c r="Q89" s="668"/>
      <c r="S89" s="699"/>
      <c r="T89" s="699"/>
      <c r="U89" s="732" t="s">
        <v>1086</v>
      </c>
      <c r="V89" s="699"/>
      <c r="W89" s="699"/>
      <c r="X89" s="699"/>
      <c r="Y89" s="699"/>
      <c r="Z89" s="699"/>
      <c r="AA89" s="699"/>
      <c r="AB89" s="699"/>
      <c r="AC89" s="699"/>
      <c r="AD89" s="699"/>
      <c r="AE89" s="699"/>
    </row>
    <row r="90" spans="2:31" ht="21" customHeight="1">
      <c r="B90" s="667"/>
      <c r="C90" s="669"/>
      <c r="D90" s="1240"/>
      <c r="E90" s="1240"/>
      <c r="F90" s="1240"/>
      <c r="G90" s="1264"/>
      <c r="H90" s="1238"/>
      <c r="I90" s="693" t="s">
        <v>993</v>
      </c>
      <c r="J90" s="669"/>
      <c r="K90" s="768"/>
      <c r="L90" s="669"/>
      <c r="M90" s="669"/>
      <c r="N90" s="669"/>
      <c r="O90" s="695" t="s">
        <v>1055</v>
      </c>
      <c r="P90" s="669"/>
      <c r="Q90" s="668"/>
      <c r="S90" s="699"/>
      <c r="T90" s="699"/>
      <c r="U90" s="732" t="s">
        <v>1083</v>
      </c>
      <c r="V90" s="699"/>
      <c r="W90" s="699"/>
      <c r="X90" s="699"/>
      <c r="Y90" s="699"/>
      <c r="Z90" s="699"/>
      <c r="AA90" s="699"/>
      <c r="AB90" s="699"/>
      <c r="AC90" s="699"/>
      <c r="AD90" s="699"/>
      <c r="AE90" s="699"/>
    </row>
    <row r="91" spans="2:31" ht="21" customHeight="1">
      <c r="B91" s="667"/>
      <c r="C91" s="669"/>
      <c r="D91" s="1240"/>
      <c r="E91" s="1240"/>
      <c r="F91" s="1240"/>
      <c r="G91" s="1264"/>
      <c r="H91" s="1238"/>
      <c r="I91" s="693" t="s">
        <v>994</v>
      </c>
      <c r="J91" s="669"/>
      <c r="K91" s="768"/>
      <c r="L91" s="669"/>
      <c r="M91" s="669"/>
      <c r="N91" s="669"/>
      <c r="O91" s="695" t="s">
        <v>1054</v>
      </c>
      <c r="P91" s="669"/>
      <c r="Q91" s="668"/>
      <c r="S91" s="699"/>
      <c r="T91" s="699"/>
      <c r="U91" s="732"/>
      <c r="V91" s="699"/>
      <c r="W91" s="699"/>
      <c r="X91" s="699"/>
      <c r="Y91" s="699"/>
      <c r="Z91" s="699"/>
      <c r="AA91" s="699"/>
      <c r="AB91" s="699"/>
      <c r="AC91" s="699"/>
      <c r="AD91" s="699"/>
      <c r="AE91" s="699"/>
    </row>
    <row r="92" spans="2:31" s="675" customFormat="1" ht="21" customHeight="1">
      <c r="B92" s="676"/>
      <c r="C92" s="677"/>
      <c r="D92" s="1240"/>
      <c r="E92" s="1240"/>
      <c r="F92" s="1240"/>
      <c r="G92" s="1264"/>
      <c r="H92" s="1238"/>
      <c r="I92" s="693" t="s">
        <v>995</v>
      </c>
      <c r="J92" s="677"/>
      <c r="K92" s="770"/>
      <c r="L92" s="723"/>
      <c r="M92" s="723"/>
      <c r="N92" s="723"/>
      <c r="O92" s="695" t="s">
        <v>1058</v>
      </c>
      <c r="P92" s="677"/>
      <c r="Q92" s="679"/>
      <c r="S92" s="700"/>
      <c r="T92" s="700"/>
      <c r="U92" s="732" t="s">
        <v>1083</v>
      </c>
      <c r="V92" s="700"/>
      <c r="W92" s="700"/>
      <c r="X92" s="700"/>
      <c r="Y92" s="700"/>
      <c r="Z92" s="700"/>
      <c r="AA92" s="700"/>
      <c r="AB92" s="700"/>
      <c r="AC92" s="700"/>
      <c r="AD92" s="700"/>
      <c r="AE92" s="700"/>
    </row>
    <row r="93" spans="2:31" s="675" customFormat="1" ht="21" customHeight="1">
      <c r="B93" s="676"/>
      <c r="C93" s="677"/>
      <c r="D93" s="1240"/>
      <c r="E93" s="1240"/>
      <c r="F93" s="1240"/>
      <c r="G93" s="1264"/>
      <c r="H93" s="1238" t="s">
        <v>1002</v>
      </c>
      <c r="I93" s="693" t="s">
        <v>1000</v>
      </c>
      <c r="J93" s="677"/>
      <c r="K93" s="711"/>
      <c r="L93" s="677"/>
      <c r="M93" s="677"/>
      <c r="N93" s="677"/>
      <c r="O93" s="695" t="s">
        <v>1051</v>
      </c>
      <c r="P93" s="677"/>
      <c r="Q93" s="679"/>
      <c r="S93" s="700"/>
      <c r="T93" s="700"/>
      <c r="U93" s="732" t="s">
        <v>1083</v>
      </c>
      <c r="V93" s="700"/>
      <c r="W93" s="700"/>
      <c r="X93" s="700"/>
      <c r="Y93" s="700"/>
      <c r="Z93" s="700"/>
      <c r="AA93" s="700"/>
      <c r="AB93" s="700"/>
      <c r="AC93" s="700"/>
      <c r="AD93" s="700"/>
      <c r="AE93" s="700"/>
    </row>
    <row r="94" spans="2:31" s="675" customFormat="1" ht="21" customHeight="1">
      <c r="B94" s="676"/>
      <c r="C94" s="677"/>
      <c r="D94" s="1240"/>
      <c r="E94" s="1240"/>
      <c r="F94" s="1240"/>
      <c r="G94" s="1264"/>
      <c r="H94" s="1238"/>
      <c r="I94" s="693" t="s">
        <v>1001</v>
      </c>
      <c r="J94" s="677"/>
      <c r="K94" s="770"/>
      <c r="L94" s="723"/>
      <c r="M94" s="723"/>
      <c r="N94" s="723"/>
      <c r="O94" s="695" t="s">
        <v>1059</v>
      </c>
      <c r="P94" s="677"/>
      <c r="Q94" s="679"/>
      <c r="S94" s="700"/>
      <c r="T94" s="700"/>
      <c r="U94" s="732" t="s">
        <v>1083</v>
      </c>
      <c r="V94" s="700"/>
      <c r="W94" s="700"/>
      <c r="X94" s="700"/>
      <c r="Y94" s="700"/>
      <c r="Z94" s="700"/>
      <c r="AA94" s="700"/>
      <c r="AB94" s="700"/>
      <c r="AC94" s="700"/>
      <c r="AD94" s="700"/>
      <c r="AE94" s="700"/>
    </row>
    <row r="95" spans="2:31" s="675" customFormat="1" ht="21" customHeight="1">
      <c r="B95" s="676"/>
      <c r="C95" s="677"/>
      <c r="D95" s="1240"/>
      <c r="E95" s="1240"/>
      <c r="F95" s="1240"/>
      <c r="G95" s="1264"/>
      <c r="H95" s="1238"/>
      <c r="I95" s="693" t="s">
        <v>1003</v>
      </c>
      <c r="J95" s="677"/>
      <c r="K95" s="770"/>
      <c r="L95" s="723"/>
      <c r="M95" s="723"/>
      <c r="N95" s="723"/>
      <c r="O95" s="695" t="s">
        <v>1058</v>
      </c>
      <c r="P95" s="677"/>
      <c r="Q95" s="679"/>
      <c r="S95" s="700"/>
      <c r="T95" s="700"/>
      <c r="U95" s="732" t="s">
        <v>1086</v>
      </c>
      <c r="V95" s="700"/>
      <c r="W95" s="700"/>
      <c r="X95" s="700"/>
      <c r="Y95" s="700"/>
      <c r="Z95" s="700"/>
      <c r="AA95" s="700"/>
      <c r="AB95" s="700"/>
      <c r="AC95" s="700"/>
      <c r="AD95" s="700"/>
      <c r="AE95" s="700"/>
    </row>
    <row r="96" spans="2:31" s="675" customFormat="1" ht="21" customHeight="1">
      <c r="B96" s="676"/>
      <c r="C96" s="723"/>
      <c r="D96" s="1240"/>
      <c r="E96" s="1240"/>
      <c r="F96" s="1240"/>
      <c r="G96" s="1264"/>
      <c r="H96" s="1238"/>
      <c r="I96" s="721" t="s">
        <v>1088</v>
      </c>
      <c r="J96" s="723"/>
      <c r="K96" s="770"/>
      <c r="L96" s="723"/>
      <c r="M96" s="723"/>
      <c r="N96" s="723"/>
      <c r="O96" s="695" t="s">
        <v>998</v>
      </c>
      <c r="P96" s="723"/>
      <c r="Q96" s="679"/>
      <c r="S96" s="700"/>
      <c r="T96" s="700"/>
      <c r="U96" s="732"/>
      <c r="V96" s="700"/>
      <c r="W96" s="700"/>
      <c r="X96" s="700"/>
      <c r="Y96" s="700"/>
      <c r="Z96" s="700"/>
      <c r="AA96" s="700"/>
      <c r="AB96" s="700"/>
      <c r="AC96" s="700"/>
      <c r="AD96" s="700"/>
      <c r="AE96" s="700"/>
    </row>
    <row r="97" spans="2:31" s="675" customFormat="1" ht="21" customHeight="1">
      <c r="B97" s="676"/>
      <c r="C97" s="723"/>
      <c r="D97" s="1240"/>
      <c r="E97" s="1240"/>
      <c r="F97" s="1240"/>
      <c r="G97" s="1264"/>
      <c r="H97" s="1238"/>
      <c r="I97" s="721" t="s">
        <v>1089</v>
      </c>
      <c r="J97" s="723"/>
      <c r="K97" s="770"/>
      <c r="L97" s="723"/>
      <c r="M97" s="723"/>
      <c r="N97" s="723"/>
      <c r="O97" s="695" t="s">
        <v>1094</v>
      </c>
      <c r="P97" s="723"/>
      <c r="Q97" s="679"/>
      <c r="S97" s="700"/>
      <c r="T97" s="700"/>
      <c r="U97" s="732"/>
      <c r="V97" s="700"/>
      <c r="W97" s="700"/>
      <c r="X97" s="700"/>
      <c r="Y97" s="700"/>
      <c r="Z97" s="700"/>
      <c r="AA97" s="700"/>
      <c r="AB97" s="700"/>
      <c r="AC97" s="700"/>
      <c r="AD97" s="700"/>
      <c r="AE97" s="700"/>
    </row>
    <row r="98" spans="2:31" s="675" customFormat="1" ht="21" customHeight="1">
      <c r="B98" s="676"/>
      <c r="C98" s="723"/>
      <c r="D98" s="1240"/>
      <c r="E98" s="1240"/>
      <c r="F98" s="1240"/>
      <c r="G98" s="1264"/>
      <c r="H98" s="1238"/>
      <c r="I98" s="721" t="s">
        <v>455</v>
      </c>
      <c r="J98" s="723"/>
      <c r="K98" s="770"/>
      <c r="L98" s="723"/>
      <c r="M98" s="723"/>
      <c r="N98" s="723"/>
      <c r="O98" s="695" t="s">
        <v>1095</v>
      </c>
      <c r="P98" s="723"/>
      <c r="Q98" s="679"/>
      <c r="S98" s="700"/>
      <c r="T98" s="700"/>
      <c r="U98" s="732"/>
      <c r="V98" s="700"/>
      <c r="W98" s="700"/>
      <c r="X98" s="700"/>
      <c r="Y98" s="700"/>
      <c r="Z98" s="700"/>
      <c r="AA98" s="700"/>
      <c r="AB98" s="700"/>
      <c r="AC98" s="700"/>
      <c r="AD98" s="700"/>
      <c r="AE98" s="700"/>
    </row>
    <row r="99" spans="2:31" s="675" customFormat="1" ht="21" customHeight="1">
      <c r="B99" s="676"/>
      <c r="C99" s="723"/>
      <c r="D99" s="1240"/>
      <c r="E99" s="1240"/>
      <c r="F99" s="1240"/>
      <c r="G99" s="1264"/>
      <c r="H99" s="1238"/>
      <c r="I99" s="721" t="s">
        <v>456</v>
      </c>
      <c r="J99" s="723"/>
      <c r="K99" s="770"/>
      <c r="L99" s="723"/>
      <c r="M99" s="723"/>
      <c r="N99" s="723"/>
      <c r="O99" s="695" t="s">
        <v>1095</v>
      </c>
      <c r="P99" s="723"/>
      <c r="Q99" s="679"/>
      <c r="S99" s="700"/>
      <c r="T99" s="700"/>
      <c r="U99" s="732"/>
      <c r="V99" s="700"/>
      <c r="W99" s="700"/>
      <c r="X99" s="700"/>
      <c r="Y99" s="700"/>
      <c r="Z99" s="700"/>
      <c r="AA99" s="700"/>
      <c r="AB99" s="700"/>
      <c r="AC99" s="700"/>
      <c r="AD99" s="700"/>
      <c r="AE99" s="700"/>
    </row>
    <row r="100" spans="2:31" s="675" customFormat="1" ht="21" customHeight="1">
      <c r="B100" s="676"/>
      <c r="C100" s="677"/>
      <c r="D100" s="1240"/>
      <c r="E100" s="1240"/>
      <c r="F100" s="1240"/>
      <c r="G100" s="1264"/>
      <c r="H100" s="1257" t="s">
        <v>1005</v>
      </c>
      <c r="I100" s="693" t="s">
        <v>991</v>
      </c>
      <c r="J100" s="677"/>
      <c r="K100" s="769"/>
      <c r="L100" s="723"/>
      <c r="M100" s="723"/>
      <c r="N100" s="723"/>
      <c r="O100" s="695" t="str">
        <f>O88</f>
        <v>7桁半角数字を「-（ハイフン）」なしで入力</v>
      </c>
      <c r="P100" s="677"/>
      <c r="Q100" s="679"/>
      <c r="S100" s="700"/>
      <c r="T100" s="700"/>
      <c r="U100" s="732"/>
      <c r="V100" s="700"/>
      <c r="W100" s="700"/>
      <c r="X100" s="700"/>
      <c r="Y100" s="700"/>
      <c r="Z100" s="700"/>
      <c r="AA100" s="700"/>
      <c r="AB100" s="700"/>
      <c r="AC100" s="700"/>
      <c r="AD100" s="700"/>
      <c r="AE100" s="700"/>
    </row>
    <row r="101" spans="2:31" s="675" customFormat="1" ht="21" customHeight="1">
      <c r="B101" s="676"/>
      <c r="C101" s="677"/>
      <c r="D101" s="1240"/>
      <c r="E101" s="1240"/>
      <c r="F101" s="1240"/>
      <c r="G101" s="1264"/>
      <c r="H101" s="1258"/>
      <c r="I101" s="693" t="s">
        <v>992</v>
      </c>
      <c r="J101" s="677"/>
      <c r="K101" s="768"/>
      <c r="L101" s="723"/>
      <c r="M101" s="723"/>
      <c r="N101" s="723"/>
      <c r="O101" s="695" t="s">
        <v>997</v>
      </c>
      <c r="P101" s="677"/>
      <c r="Q101" s="679"/>
      <c r="S101" s="700"/>
      <c r="T101" s="700"/>
      <c r="U101" s="732"/>
      <c r="V101" s="700"/>
      <c r="W101" s="700"/>
      <c r="X101" s="700"/>
      <c r="Y101" s="700"/>
      <c r="Z101" s="700"/>
      <c r="AA101" s="700"/>
      <c r="AB101" s="700"/>
      <c r="AC101" s="700"/>
      <c r="AD101" s="700"/>
      <c r="AE101" s="700"/>
    </row>
    <row r="102" spans="2:31" s="675" customFormat="1" ht="21" customHeight="1">
      <c r="B102" s="676"/>
      <c r="C102" s="677"/>
      <c r="D102" s="1240"/>
      <c r="E102" s="1240"/>
      <c r="F102" s="1240"/>
      <c r="G102" s="1264"/>
      <c r="H102" s="1258"/>
      <c r="I102" s="693" t="s">
        <v>993</v>
      </c>
      <c r="J102" s="677"/>
      <c r="K102" s="768"/>
      <c r="L102" s="723"/>
      <c r="M102" s="723"/>
      <c r="N102" s="723"/>
      <c r="O102" s="695" t="s">
        <v>1055</v>
      </c>
      <c r="P102" s="677"/>
      <c r="Q102" s="679"/>
      <c r="S102" s="700"/>
      <c r="T102" s="700"/>
      <c r="U102" s="732"/>
      <c r="V102" s="700"/>
      <c r="W102" s="700"/>
      <c r="X102" s="700"/>
      <c r="Y102" s="700"/>
      <c r="Z102" s="700"/>
      <c r="AA102" s="700"/>
      <c r="AB102" s="700"/>
      <c r="AC102" s="700"/>
      <c r="AD102" s="700"/>
      <c r="AE102" s="700"/>
    </row>
    <row r="103" spans="2:31" s="675" customFormat="1" ht="21" customHeight="1">
      <c r="B103" s="676"/>
      <c r="C103" s="677"/>
      <c r="D103" s="1240"/>
      <c r="E103" s="1240"/>
      <c r="F103" s="1240"/>
      <c r="G103" s="1264"/>
      <c r="H103" s="1258"/>
      <c r="I103" s="693" t="s">
        <v>994</v>
      </c>
      <c r="J103" s="677"/>
      <c r="K103" s="768"/>
      <c r="L103" s="723"/>
      <c r="M103" s="723"/>
      <c r="N103" s="723"/>
      <c r="O103" s="695" t="s">
        <v>1056</v>
      </c>
      <c r="P103" s="677"/>
      <c r="Q103" s="679"/>
      <c r="S103" s="700"/>
      <c r="T103" s="700"/>
      <c r="U103" s="732"/>
      <c r="V103" s="700"/>
      <c r="W103" s="700"/>
      <c r="X103" s="700"/>
      <c r="Y103" s="700"/>
      <c r="Z103" s="700"/>
      <c r="AA103" s="700"/>
      <c r="AB103" s="700"/>
      <c r="AC103" s="700"/>
      <c r="AD103" s="700"/>
      <c r="AE103" s="700"/>
    </row>
    <row r="104" spans="2:31" s="675" customFormat="1" ht="21" customHeight="1">
      <c r="B104" s="676"/>
      <c r="C104" s="677"/>
      <c r="D104" s="1240"/>
      <c r="E104" s="1240"/>
      <c r="F104" s="1240"/>
      <c r="G104" s="1264"/>
      <c r="H104" s="1254"/>
      <c r="I104" s="693" t="s">
        <v>995</v>
      </c>
      <c r="J104" s="677"/>
      <c r="K104" s="770"/>
      <c r="L104" s="723"/>
      <c r="M104" s="723"/>
      <c r="N104" s="723"/>
      <c r="O104" s="695" t="s">
        <v>1058</v>
      </c>
      <c r="P104" s="677"/>
      <c r="Q104" s="679"/>
      <c r="S104" s="700"/>
      <c r="T104" s="700"/>
      <c r="U104" s="732"/>
      <c r="V104" s="700"/>
      <c r="W104" s="700"/>
      <c r="X104" s="700"/>
      <c r="Y104" s="700"/>
      <c r="Z104" s="700"/>
      <c r="AA104" s="700"/>
      <c r="AB104" s="700"/>
      <c r="AC104" s="700"/>
      <c r="AD104" s="700"/>
      <c r="AE104" s="700"/>
    </row>
    <row r="105" spans="2:31" s="675" customFormat="1" ht="21" customHeight="1">
      <c r="B105" s="676"/>
      <c r="C105" s="677"/>
      <c r="D105" s="1240"/>
      <c r="E105" s="1240"/>
      <c r="F105" s="1240"/>
      <c r="G105" s="1264"/>
      <c r="H105" s="1257" t="s">
        <v>1010</v>
      </c>
      <c r="I105" s="693" t="s">
        <v>1006</v>
      </c>
      <c r="J105" s="677"/>
      <c r="K105" s="770"/>
      <c r="L105" s="723"/>
      <c r="M105" s="723"/>
      <c r="N105" s="723"/>
      <c r="O105" s="695" t="s">
        <v>1637</v>
      </c>
      <c r="P105" s="677"/>
      <c r="Q105" s="679"/>
      <c r="S105" s="700"/>
      <c r="T105" s="700"/>
      <c r="U105" s="732"/>
      <c r="V105" s="700"/>
      <c r="W105" s="700"/>
      <c r="X105" s="700"/>
      <c r="Y105" s="700"/>
      <c r="Z105" s="700"/>
      <c r="AA105" s="700"/>
      <c r="AB105" s="700"/>
      <c r="AC105" s="700"/>
      <c r="AD105" s="700"/>
      <c r="AE105" s="700"/>
    </row>
    <row r="106" spans="2:31" s="675" customFormat="1" ht="21" customHeight="1">
      <c r="B106" s="676"/>
      <c r="C106" s="677"/>
      <c r="D106" s="1240"/>
      <c r="E106" s="1240"/>
      <c r="F106" s="1240"/>
      <c r="G106" s="1264"/>
      <c r="H106" s="1258"/>
      <c r="I106" s="693" t="s">
        <v>1007</v>
      </c>
      <c r="J106" s="677"/>
      <c r="K106" s="770"/>
      <c r="L106" s="723"/>
      <c r="M106" s="723"/>
      <c r="N106" s="723"/>
      <c r="O106" s="695" t="s">
        <v>1638</v>
      </c>
      <c r="P106" s="677"/>
      <c r="Q106" s="679"/>
      <c r="S106" s="700"/>
      <c r="T106" s="700"/>
      <c r="U106" s="732"/>
      <c r="V106" s="700"/>
      <c r="W106" s="700"/>
      <c r="X106" s="700"/>
      <c r="Y106" s="700"/>
      <c r="Z106" s="700"/>
      <c r="AA106" s="700"/>
      <c r="AB106" s="700"/>
      <c r="AC106" s="700"/>
      <c r="AD106" s="700"/>
      <c r="AE106" s="700"/>
    </row>
    <row r="107" spans="2:31" s="675" customFormat="1" ht="21" customHeight="1">
      <c r="B107" s="676"/>
      <c r="C107" s="677"/>
      <c r="D107" s="674"/>
      <c r="E107" s="674"/>
      <c r="F107" s="1240"/>
      <c r="G107" s="1264"/>
      <c r="H107" s="1258"/>
      <c r="I107" s="693" t="s">
        <v>1008</v>
      </c>
      <c r="J107" s="677"/>
      <c r="K107" s="770"/>
      <c r="L107" s="723"/>
      <c r="M107" s="723"/>
      <c r="N107" s="723"/>
      <c r="O107" s="695" t="s">
        <v>1640</v>
      </c>
      <c r="P107" s="677"/>
      <c r="Q107" s="679"/>
      <c r="S107" s="700"/>
      <c r="T107" s="700"/>
      <c r="U107" s="732"/>
      <c r="V107" s="700"/>
      <c r="W107" s="700"/>
      <c r="X107" s="700"/>
      <c r="Y107" s="700"/>
      <c r="Z107" s="700"/>
      <c r="AA107" s="700"/>
      <c r="AB107" s="700"/>
      <c r="AC107" s="700"/>
      <c r="AD107" s="700"/>
      <c r="AE107" s="700"/>
    </row>
    <row r="108" spans="2:31" s="675" customFormat="1" ht="21" customHeight="1">
      <c r="B108" s="676"/>
      <c r="C108" s="677"/>
      <c r="D108" s="674"/>
      <c r="E108" s="674"/>
      <c r="F108" s="1240"/>
      <c r="G108" s="1264"/>
      <c r="H108" s="1258"/>
      <c r="I108" s="693" t="s">
        <v>1009</v>
      </c>
      <c r="J108" s="677"/>
      <c r="K108" s="770"/>
      <c r="L108" s="723"/>
      <c r="M108" s="723"/>
      <c r="N108" s="723"/>
      <c r="O108" s="696" t="s">
        <v>1052</v>
      </c>
      <c r="P108" s="677"/>
      <c r="Q108" s="679"/>
      <c r="S108" s="700"/>
      <c r="T108" s="700"/>
      <c r="U108" s="732"/>
      <c r="V108" s="700"/>
      <c r="W108" s="700"/>
      <c r="X108" s="700"/>
      <c r="Y108" s="700"/>
      <c r="Z108" s="700"/>
      <c r="AA108" s="700"/>
      <c r="AB108" s="700"/>
      <c r="AC108" s="700"/>
      <c r="AD108" s="700"/>
      <c r="AE108" s="700"/>
    </row>
    <row r="109" spans="2:31" s="675" customFormat="1" ht="18.75" customHeight="1">
      <c r="B109" s="676"/>
      <c r="C109" s="677"/>
      <c r="D109" s="677"/>
      <c r="E109" s="678"/>
      <c r="F109" s="678"/>
      <c r="G109" s="678"/>
      <c r="H109" s="690"/>
      <c r="I109" s="690"/>
      <c r="J109" s="677"/>
      <c r="K109" s="712"/>
      <c r="L109" s="677"/>
      <c r="M109" s="677"/>
      <c r="N109" s="677"/>
      <c r="O109" s="686"/>
      <c r="P109" s="677"/>
      <c r="Q109" s="679"/>
      <c r="S109" s="700"/>
      <c r="T109" s="700"/>
      <c r="U109" s="732"/>
      <c r="V109" s="700"/>
      <c r="W109" s="700"/>
      <c r="X109" s="700"/>
      <c r="Y109" s="700"/>
      <c r="Z109" s="700"/>
      <c r="AA109" s="700"/>
      <c r="AB109" s="700"/>
      <c r="AC109" s="700"/>
      <c r="AD109" s="700"/>
      <c r="AE109" s="700"/>
    </row>
    <row r="110" spans="2:31" ht="18.75" customHeight="1">
      <c r="B110" s="667"/>
      <c r="C110" s="671"/>
      <c r="D110" s="1250" t="s">
        <v>1641</v>
      </c>
      <c r="E110" s="1250"/>
      <c r="F110" s="1250"/>
      <c r="G110" s="1250"/>
      <c r="H110" s="1250"/>
      <c r="I110" s="1250"/>
      <c r="J110" s="1250"/>
      <c r="K110" s="1250"/>
      <c r="L110" s="1250"/>
      <c r="M110" s="672"/>
      <c r="N110" s="701"/>
      <c r="O110" s="1247" t="s">
        <v>999</v>
      </c>
      <c r="P110" s="1247"/>
      <c r="Q110" s="668"/>
      <c r="S110" s="699"/>
      <c r="T110" s="699"/>
      <c r="U110" s="732"/>
      <c r="V110" s="699"/>
      <c r="W110" s="699"/>
      <c r="X110" s="699"/>
      <c r="Y110" s="699"/>
      <c r="Z110" s="699"/>
      <c r="AA110" s="699"/>
      <c r="AB110" s="699"/>
      <c r="AC110" s="699"/>
      <c r="AD110" s="699"/>
      <c r="AE110" s="699"/>
    </row>
    <row r="111" spans="2:31" ht="5.25" customHeight="1">
      <c r="B111" s="667"/>
      <c r="C111" s="669"/>
      <c r="D111" s="672"/>
      <c r="E111" s="672"/>
      <c r="F111" s="672"/>
      <c r="G111" s="672"/>
      <c r="H111" s="691"/>
      <c r="I111" s="691"/>
      <c r="J111" s="672"/>
      <c r="K111" s="710"/>
      <c r="L111" s="672"/>
      <c r="M111" s="672"/>
      <c r="N111" s="672"/>
      <c r="O111" s="686"/>
      <c r="P111" s="673"/>
      <c r="Q111" s="668"/>
      <c r="S111" s="699"/>
      <c r="T111" s="699"/>
      <c r="U111" s="732"/>
      <c r="V111" s="699"/>
      <c r="W111" s="699"/>
      <c r="X111" s="699"/>
      <c r="Y111" s="699"/>
      <c r="Z111" s="699"/>
      <c r="AA111" s="699"/>
      <c r="AB111" s="699"/>
      <c r="AC111" s="699"/>
      <c r="AD111" s="699"/>
      <c r="AE111" s="699"/>
    </row>
    <row r="112" spans="2:31" ht="21" customHeight="1">
      <c r="B112" s="667"/>
      <c r="C112" s="670"/>
      <c r="D112" s="1240" t="s">
        <v>1285</v>
      </c>
      <c r="E112" s="1240"/>
      <c r="F112" s="891"/>
      <c r="G112" s="892"/>
      <c r="H112" s="1237" t="s">
        <v>1280</v>
      </c>
      <c r="I112" s="1237"/>
      <c r="J112" s="669"/>
      <c r="K112" s="767"/>
      <c r="L112" s="669"/>
      <c r="M112" s="669"/>
      <c r="N112" s="669"/>
      <c r="O112" s="694" t="s">
        <v>1315</v>
      </c>
      <c r="P112" s="669"/>
      <c r="Q112" s="668"/>
      <c r="S112" s="699"/>
      <c r="T112" s="699"/>
      <c r="U112" s="734"/>
      <c r="V112" s="699"/>
      <c r="W112" s="699"/>
      <c r="X112" s="699"/>
      <c r="Y112" s="699"/>
      <c r="Z112" s="699"/>
      <c r="AA112" s="699"/>
      <c r="AB112" s="699"/>
      <c r="AC112" s="699"/>
      <c r="AD112" s="699"/>
      <c r="AE112" s="699"/>
    </row>
    <row r="113" spans="2:31" ht="21" customHeight="1">
      <c r="B113" s="667"/>
      <c r="C113" s="670"/>
      <c r="D113" s="1240"/>
      <c r="E113" s="1240"/>
      <c r="F113" s="891"/>
      <c r="G113" s="892"/>
      <c r="H113" s="1237" t="s">
        <v>1139</v>
      </c>
      <c r="I113" s="1237"/>
      <c r="J113" s="669"/>
      <c r="K113" s="767"/>
      <c r="L113" s="669"/>
      <c r="M113" s="669"/>
      <c r="N113" s="669"/>
      <c r="O113" s="695" t="s">
        <v>1316</v>
      </c>
      <c r="P113" s="669"/>
      <c r="Q113" s="668"/>
      <c r="S113" s="699"/>
      <c r="T113" s="699"/>
      <c r="U113" s="730"/>
      <c r="V113" s="699"/>
      <c r="W113" s="699"/>
      <c r="X113" s="699"/>
      <c r="Y113" s="699"/>
      <c r="Z113" s="699"/>
      <c r="AA113" s="699"/>
      <c r="AB113" s="699"/>
      <c r="AC113" s="699"/>
      <c r="AD113" s="699"/>
      <c r="AE113" s="699"/>
    </row>
    <row r="114" spans="2:31" ht="21" customHeight="1">
      <c r="B114" s="667"/>
      <c r="C114" s="670"/>
      <c r="D114" s="1240"/>
      <c r="E114" s="1240"/>
      <c r="F114" s="891"/>
      <c r="G114" s="892"/>
      <c r="H114" s="1237" t="s">
        <v>1281</v>
      </c>
      <c r="I114" s="1237"/>
      <c r="J114" s="669"/>
      <c r="K114" s="767"/>
      <c r="L114" s="669"/>
      <c r="M114" s="669"/>
      <c r="N114" s="669"/>
      <c r="O114" s="694" t="s">
        <v>1316</v>
      </c>
      <c r="P114" s="669"/>
      <c r="Q114" s="668"/>
      <c r="S114" s="699"/>
      <c r="T114" s="699"/>
      <c r="U114" s="734"/>
      <c r="V114" s="699"/>
      <c r="W114" s="699"/>
      <c r="X114" s="699"/>
      <c r="Y114" s="699"/>
      <c r="Z114" s="699"/>
      <c r="AA114" s="699"/>
      <c r="AB114" s="699"/>
      <c r="AC114" s="699"/>
      <c r="AD114" s="699"/>
      <c r="AE114" s="699"/>
    </row>
    <row r="115" spans="2:31" ht="21" customHeight="1">
      <c r="B115" s="667"/>
      <c r="C115" s="670"/>
      <c r="D115" s="1240"/>
      <c r="E115" s="1240"/>
      <c r="F115" s="891"/>
      <c r="G115" s="892"/>
      <c r="H115" s="1237" t="s">
        <v>1282</v>
      </c>
      <c r="I115" s="1237"/>
      <c r="J115" s="669"/>
      <c r="K115" s="767"/>
      <c r="L115" s="669"/>
      <c r="M115" s="669"/>
      <c r="N115" s="669"/>
      <c r="O115" s="695" t="s">
        <v>1316</v>
      </c>
      <c r="P115" s="669"/>
      <c r="Q115" s="668"/>
      <c r="S115" s="699"/>
      <c r="T115" s="699"/>
      <c r="U115" s="730"/>
      <c r="V115" s="699"/>
      <c r="W115" s="699"/>
      <c r="X115" s="699"/>
      <c r="Y115" s="699"/>
      <c r="Z115" s="699"/>
      <c r="AA115" s="699"/>
      <c r="AB115" s="699"/>
      <c r="AC115" s="699"/>
      <c r="AD115" s="699"/>
      <c r="AE115" s="699"/>
    </row>
    <row r="116" spans="2:31" ht="21" customHeight="1">
      <c r="B116" s="667"/>
      <c r="C116" s="670"/>
      <c r="D116" s="1240"/>
      <c r="E116" s="1240"/>
      <c r="F116" s="891"/>
      <c r="G116" s="892"/>
      <c r="H116" s="1237" t="s">
        <v>1283</v>
      </c>
      <c r="I116" s="1237"/>
      <c r="J116" s="669"/>
      <c r="K116" s="767"/>
      <c r="L116" s="669"/>
      <c r="M116" s="669"/>
      <c r="N116" s="669"/>
      <c r="O116" s="694" t="s">
        <v>1316</v>
      </c>
      <c r="P116" s="669"/>
      <c r="Q116" s="668"/>
      <c r="S116" s="699"/>
      <c r="T116" s="699"/>
      <c r="U116" s="734"/>
      <c r="V116" s="699"/>
      <c r="W116" s="699"/>
      <c r="X116" s="699"/>
      <c r="Y116" s="699"/>
      <c r="Z116" s="699"/>
      <c r="AA116" s="699"/>
      <c r="AB116" s="699"/>
      <c r="AC116" s="699"/>
      <c r="AD116" s="699"/>
      <c r="AE116" s="699"/>
    </row>
    <row r="117" spans="2:31" ht="33.75" customHeight="1">
      <c r="B117" s="667"/>
      <c r="C117" s="670"/>
      <c r="D117" s="1240"/>
      <c r="E117" s="1240"/>
      <c r="F117" s="891"/>
      <c r="G117" s="892"/>
      <c r="H117" s="1273" t="s">
        <v>1385</v>
      </c>
      <c r="I117" s="1237"/>
      <c r="J117" s="669"/>
      <c r="K117" s="767"/>
      <c r="L117" s="669"/>
      <c r="M117" s="669"/>
      <c r="N117" s="669"/>
      <c r="O117" s="694" t="s">
        <v>1624</v>
      </c>
      <c r="P117" s="669"/>
      <c r="Q117" s="668"/>
      <c r="S117" s="699"/>
      <c r="T117" s="699"/>
      <c r="U117" s="730"/>
      <c r="V117" s="699"/>
      <c r="W117" s="699"/>
      <c r="X117" s="699"/>
      <c r="Y117" s="699"/>
      <c r="Z117" s="699"/>
      <c r="AA117" s="699"/>
      <c r="AB117" s="699"/>
      <c r="AC117" s="699"/>
      <c r="AD117" s="699"/>
      <c r="AE117" s="699"/>
    </row>
    <row r="118" spans="2:31" s="675" customFormat="1" ht="33.75" customHeight="1">
      <c r="B118" s="676"/>
      <c r="C118" s="723"/>
      <c r="D118" s="1240"/>
      <c r="E118" s="1240"/>
      <c r="F118" s="813"/>
      <c r="G118" s="814"/>
      <c r="H118" s="1257" t="s">
        <v>1154</v>
      </c>
      <c r="I118" s="735" t="s">
        <v>1322</v>
      </c>
      <c r="J118" s="723"/>
      <c r="K118" s="768"/>
      <c r="L118" s="723"/>
      <c r="M118" s="723"/>
      <c r="N118" s="723"/>
      <c r="O118" s="694" t="s">
        <v>1155</v>
      </c>
      <c r="P118" s="723"/>
      <c r="Q118" s="679"/>
      <c r="S118" s="700"/>
      <c r="T118" s="700"/>
      <c r="U118" s="732"/>
      <c r="V118" s="700"/>
      <c r="W118" s="700"/>
      <c r="X118" s="700"/>
      <c r="Y118" s="700"/>
      <c r="Z118" s="700"/>
      <c r="AA118" s="700"/>
      <c r="AB118" s="700"/>
      <c r="AC118" s="700"/>
      <c r="AD118" s="700"/>
      <c r="AE118" s="700"/>
    </row>
    <row r="119" spans="2:31" s="675" customFormat="1" ht="21" customHeight="1">
      <c r="B119" s="676"/>
      <c r="C119" s="723"/>
      <c r="D119" s="1240"/>
      <c r="E119" s="1240"/>
      <c r="F119" s="813"/>
      <c r="G119" s="814"/>
      <c r="H119" s="1292"/>
      <c r="I119" s="735" t="s">
        <v>1633</v>
      </c>
      <c r="J119" s="723"/>
      <c r="K119" s="768"/>
      <c r="L119" s="723"/>
      <c r="M119" s="723"/>
      <c r="N119" s="723"/>
      <c r="O119" s="694" t="str">
        <f>IF($K$118="なし","入力不要","入力例｜平成３０年８月下旬予定　等")</f>
        <v>入力例｜平成３０年８月下旬予定　等</v>
      </c>
      <c r="P119" s="723"/>
      <c r="Q119" s="679"/>
      <c r="S119" s="700"/>
      <c r="T119" s="700"/>
      <c r="U119" s="732"/>
      <c r="V119" s="700"/>
      <c r="W119" s="700"/>
      <c r="X119" s="700"/>
      <c r="Y119" s="700"/>
      <c r="Z119" s="700"/>
      <c r="AA119" s="700"/>
      <c r="AB119" s="700"/>
      <c r="AC119" s="700"/>
      <c r="AD119" s="700"/>
      <c r="AE119" s="700"/>
    </row>
    <row r="120" spans="2:31" s="675" customFormat="1" ht="33.75" customHeight="1">
      <c r="B120" s="676"/>
      <c r="C120" s="723"/>
      <c r="D120" s="1240"/>
      <c r="E120" s="1240"/>
      <c r="F120" s="813"/>
      <c r="G120" s="814"/>
      <c r="H120" s="1292"/>
      <c r="I120" s="763" t="s">
        <v>1324</v>
      </c>
      <c r="J120" s="723"/>
      <c r="K120" s="768"/>
      <c r="L120" s="723"/>
      <c r="M120" s="723"/>
      <c r="N120" s="723"/>
      <c r="O120" s="694" t="s">
        <v>1635</v>
      </c>
      <c r="P120" s="723"/>
      <c r="Q120" s="679"/>
      <c r="S120" s="700"/>
      <c r="T120" s="700"/>
      <c r="U120" s="732"/>
      <c r="V120" s="700"/>
      <c r="W120" s="700"/>
      <c r="X120" s="700"/>
      <c r="Y120" s="700"/>
      <c r="Z120" s="700"/>
      <c r="AA120" s="700"/>
      <c r="AB120" s="700"/>
      <c r="AC120" s="700"/>
      <c r="AD120" s="700"/>
      <c r="AE120" s="700"/>
    </row>
    <row r="121" spans="2:31" s="675" customFormat="1" ht="21" customHeight="1">
      <c r="B121" s="676"/>
      <c r="C121" s="723"/>
      <c r="D121" s="1240"/>
      <c r="E121" s="1240"/>
      <c r="F121" s="813"/>
      <c r="G121" s="814"/>
      <c r="H121" s="1257" t="s">
        <v>1323</v>
      </c>
      <c r="I121" s="889" t="s">
        <v>1110</v>
      </c>
      <c r="J121" s="723"/>
      <c r="K121" s="768"/>
      <c r="L121" s="723"/>
      <c r="M121" s="723"/>
      <c r="N121" s="723"/>
      <c r="O121" s="694" t="s">
        <v>1325</v>
      </c>
      <c r="P121" s="723"/>
      <c r="Q121" s="679"/>
      <c r="S121" s="700"/>
      <c r="T121" s="700"/>
      <c r="U121" s="732"/>
      <c r="V121" s="700"/>
      <c r="W121" s="700"/>
      <c r="X121" s="700"/>
      <c r="Y121" s="700"/>
      <c r="Z121" s="700"/>
      <c r="AA121" s="700"/>
      <c r="AB121" s="700"/>
      <c r="AC121" s="700"/>
      <c r="AD121" s="700"/>
      <c r="AE121" s="700"/>
    </row>
    <row r="122" spans="2:31" s="675" customFormat="1" ht="71.25" customHeight="1">
      <c r="B122" s="676"/>
      <c r="C122" s="723"/>
      <c r="D122" s="1240"/>
      <c r="E122" s="1240"/>
      <c r="F122" s="813"/>
      <c r="G122" s="814"/>
      <c r="H122" s="1258"/>
      <c r="I122" s="889" t="s">
        <v>1111</v>
      </c>
      <c r="J122" s="723"/>
      <c r="K122" s="774"/>
      <c r="L122" s="723"/>
      <c r="M122" s="723"/>
      <c r="N122" s="723"/>
      <c r="O122" s="694" t="str">
        <f>IF($K$121="なし","入力不要","補助金の正式名称と官公庁名等を入力")</f>
        <v>補助金の正式名称と官公庁名等を入力</v>
      </c>
      <c r="P122" s="723"/>
      <c r="Q122" s="679"/>
      <c r="S122" s="700"/>
      <c r="T122" s="700"/>
      <c r="U122" s="732"/>
      <c r="V122" s="700"/>
      <c r="W122" s="700"/>
      <c r="X122" s="700"/>
      <c r="Y122" s="700"/>
      <c r="Z122" s="700"/>
      <c r="AA122" s="700"/>
      <c r="AB122" s="700"/>
      <c r="AC122" s="700"/>
      <c r="AD122" s="700"/>
      <c r="AE122" s="700"/>
    </row>
    <row r="123" spans="2:31" s="675" customFormat="1" ht="48.75" customHeight="1">
      <c r="B123" s="676"/>
      <c r="C123" s="723"/>
      <c r="D123" s="1240"/>
      <c r="E123" s="1240"/>
      <c r="F123" s="813"/>
      <c r="G123" s="814"/>
      <c r="H123" s="1254"/>
      <c r="I123" s="735" t="s">
        <v>762</v>
      </c>
      <c r="J123" s="723"/>
      <c r="K123" s="774"/>
      <c r="L123" s="723"/>
      <c r="M123" s="723"/>
      <c r="N123" s="723"/>
      <c r="O123" s="764" t="str">
        <f>IF($K$121="なし","入力不要","詳細を入力"&amp;CHAR(10)&amp;"該当ない場合はプルダウンから「なし」を選択")</f>
        <v>詳細を入力
該当ない場合はプルダウンから「なし」を選択</v>
      </c>
      <c r="P123" s="723"/>
      <c r="Q123" s="679"/>
      <c r="S123" s="700"/>
      <c r="T123" s="700"/>
      <c r="U123" s="732"/>
      <c r="V123" s="700"/>
      <c r="W123" s="700"/>
      <c r="X123" s="700"/>
      <c r="Y123" s="700"/>
      <c r="Z123" s="700"/>
      <c r="AA123" s="700"/>
      <c r="AB123" s="700"/>
      <c r="AC123" s="700"/>
      <c r="AD123" s="700"/>
      <c r="AE123" s="700"/>
    </row>
    <row r="124" spans="2:31" s="675" customFormat="1" ht="21" customHeight="1">
      <c r="B124" s="676"/>
      <c r="C124" s="723"/>
      <c r="D124" s="1240"/>
      <c r="E124" s="1240"/>
      <c r="F124" s="813"/>
      <c r="G124" s="814"/>
      <c r="H124" s="1260" t="s">
        <v>1106</v>
      </c>
      <c r="I124" s="890" t="s">
        <v>1107</v>
      </c>
      <c r="J124" s="723"/>
      <c r="K124" s="768"/>
      <c r="L124" s="723"/>
      <c r="M124" s="723"/>
      <c r="N124" s="723"/>
      <c r="O124" s="694" t="s">
        <v>997</v>
      </c>
      <c r="P124" s="723"/>
      <c r="Q124" s="679"/>
      <c r="S124" s="700"/>
      <c r="T124" s="700"/>
      <c r="U124" s="732"/>
      <c r="V124" s="700"/>
      <c r="W124" s="700"/>
      <c r="X124" s="700"/>
      <c r="Y124" s="700"/>
      <c r="Z124" s="700"/>
      <c r="AA124" s="700"/>
      <c r="AB124" s="700"/>
      <c r="AC124" s="700"/>
      <c r="AD124" s="700"/>
      <c r="AE124" s="700"/>
    </row>
    <row r="125" spans="2:31" s="675" customFormat="1" ht="21" customHeight="1" thickBot="1">
      <c r="B125" s="676"/>
      <c r="C125" s="723"/>
      <c r="D125" s="1241"/>
      <c r="E125" s="1241"/>
      <c r="F125" s="821"/>
      <c r="G125" s="822"/>
      <c r="H125" s="1278"/>
      <c r="I125" s="823" t="s">
        <v>1108</v>
      </c>
      <c r="J125" s="723"/>
      <c r="K125" s="768"/>
      <c r="L125" s="723"/>
      <c r="M125" s="723"/>
      <c r="N125" s="723"/>
      <c r="O125" s="694" t="s">
        <v>997</v>
      </c>
      <c r="P125" s="723"/>
      <c r="Q125" s="679"/>
      <c r="S125" s="700"/>
      <c r="T125" s="700"/>
      <c r="U125" s="732"/>
      <c r="V125" s="700"/>
      <c r="W125" s="700"/>
      <c r="X125" s="700"/>
      <c r="Y125" s="700"/>
      <c r="Z125" s="700"/>
      <c r="AA125" s="700"/>
      <c r="AB125" s="700"/>
      <c r="AC125" s="700"/>
      <c r="AD125" s="700"/>
      <c r="AE125" s="700"/>
    </row>
    <row r="126" spans="2:31" s="675" customFormat="1" ht="21" customHeight="1" thickTop="1">
      <c r="B126" s="676"/>
      <c r="C126" s="723"/>
      <c r="D126" s="1239" t="s">
        <v>119</v>
      </c>
      <c r="E126" s="1239"/>
      <c r="F126" s="907"/>
      <c r="G126" s="908"/>
      <c r="H126" s="1242" t="s">
        <v>1419</v>
      </c>
      <c r="I126" s="1243"/>
      <c r="J126" s="723"/>
      <c r="K126" s="768"/>
      <c r="L126" s="723"/>
      <c r="M126" s="723"/>
      <c r="N126" s="723"/>
      <c r="O126" s="694" t="s">
        <v>997</v>
      </c>
      <c r="P126" s="723"/>
      <c r="Q126" s="679"/>
      <c r="S126" s="700"/>
      <c r="T126" s="700"/>
      <c r="U126" s="732"/>
      <c r="V126" s="700"/>
      <c r="W126" s="700"/>
      <c r="X126" s="700"/>
      <c r="Y126" s="700"/>
      <c r="Z126" s="700"/>
      <c r="AA126" s="700"/>
      <c r="AB126" s="700"/>
      <c r="AC126" s="700"/>
      <c r="AD126" s="700"/>
      <c r="AE126" s="700"/>
    </row>
    <row r="127" spans="2:31" s="675" customFormat="1" ht="21" customHeight="1">
      <c r="B127" s="676"/>
      <c r="C127" s="723"/>
      <c r="D127" s="1240"/>
      <c r="E127" s="1240"/>
      <c r="F127" s="813"/>
      <c r="G127" s="814"/>
      <c r="H127" s="1244" t="s">
        <v>1420</v>
      </c>
      <c r="I127" s="890" t="s">
        <v>1421</v>
      </c>
      <c r="J127" s="723"/>
      <c r="K127" s="768"/>
      <c r="L127" s="723"/>
      <c r="M127" s="723"/>
      <c r="N127" s="723"/>
      <c r="O127" s="694" t="s">
        <v>997</v>
      </c>
      <c r="P127" s="723"/>
      <c r="Q127" s="679"/>
      <c r="S127" s="700"/>
      <c r="T127" s="700"/>
      <c r="U127" s="732"/>
      <c r="V127" s="700"/>
      <c r="W127" s="700"/>
      <c r="X127" s="700"/>
      <c r="Y127" s="700"/>
      <c r="Z127" s="700"/>
      <c r="AA127" s="700"/>
      <c r="AB127" s="700"/>
      <c r="AC127" s="700"/>
      <c r="AD127" s="700"/>
      <c r="AE127" s="700"/>
    </row>
    <row r="128" spans="2:31" s="675" customFormat="1" ht="21" customHeight="1" thickBot="1">
      <c r="B128" s="676"/>
      <c r="C128" s="723"/>
      <c r="D128" s="1241"/>
      <c r="E128" s="1241"/>
      <c r="F128" s="821"/>
      <c r="G128" s="822"/>
      <c r="H128" s="1245"/>
      <c r="I128" s="898" t="s">
        <v>1423</v>
      </c>
      <c r="J128" s="723"/>
      <c r="K128" s="768"/>
      <c r="L128" s="723"/>
      <c r="M128" s="723"/>
      <c r="N128" s="723"/>
      <c r="O128" s="694" t="str">
        <f>IF(K127="なし","入力不要","適用規格を正式名称で入力")</f>
        <v>適用規格を正式名称で入力</v>
      </c>
      <c r="P128" s="723"/>
      <c r="Q128" s="679"/>
      <c r="S128" s="700"/>
      <c r="T128" s="700"/>
      <c r="U128" s="732"/>
      <c r="V128" s="700"/>
      <c r="W128" s="700"/>
      <c r="X128" s="700"/>
      <c r="Y128" s="700"/>
      <c r="Z128" s="700"/>
      <c r="AA128" s="700"/>
      <c r="AB128" s="700"/>
      <c r="AC128" s="700"/>
      <c r="AD128" s="700"/>
      <c r="AE128" s="700"/>
    </row>
    <row r="129" spans="2:31" ht="21" customHeight="1" thickTop="1">
      <c r="B129" s="667"/>
      <c r="C129" s="669"/>
      <c r="D129" s="1240" t="s">
        <v>1286</v>
      </c>
      <c r="E129" s="1240"/>
      <c r="F129" s="813"/>
      <c r="G129" s="814"/>
      <c r="H129" s="1292" t="s">
        <v>1297</v>
      </c>
      <c r="I129" s="816" t="s">
        <v>1145</v>
      </c>
      <c r="J129" s="669"/>
      <c r="K129" s="768"/>
      <c r="L129" s="669"/>
      <c r="M129" s="669"/>
      <c r="N129" s="669"/>
      <c r="O129" s="694" t="s">
        <v>997</v>
      </c>
      <c r="P129" s="669"/>
      <c r="Q129" s="668"/>
      <c r="S129" s="699"/>
      <c r="T129" s="699"/>
      <c r="U129" s="732"/>
      <c r="V129" s="699"/>
      <c r="W129" s="699"/>
      <c r="X129" s="699"/>
      <c r="Y129" s="699"/>
      <c r="Z129" s="699"/>
      <c r="AA129" s="699"/>
      <c r="AB129" s="699"/>
      <c r="AC129" s="699"/>
      <c r="AD129" s="699"/>
      <c r="AE129" s="699"/>
    </row>
    <row r="130" spans="2:31" ht="21" customHeight="1">
      <c r="B130" s="667"/>
      <c r="C130" s="669"/>
      <c r="D130" s="1240"/>
      <c r="E130" s="1240"/>
      <c r="F130" s="813"/>
      <c r="G130" s="814"/>
      <c r="H130" s="1292"/>
      <c r="I130" s="816" t="s">
        <v>1045</v>
      </c>
      <c r="J130" s="669"/>
      <c r="K130" s="768"/>
      <c r="L130" s="669"/>
      <c r="M130" s="669"/>
      <c r="N130" s="669"/>
      <c r="O130" s="694" t="s">
        <v>1055</v>
      </c>
      <c r="P130" s="669"/>
      <c r="Q130" s="668"/>
      <c r="S130" s="699"/>
      <c r="T130" s="699"/>
      <c r="U130" s="732"/>
      <c r="V130" s="699"/>
      <c r="W130" s="699"/>
      <c r="X130" s="699"/>
      <c r="Y130" s="699"/>
      <c r="Z130" s="699"/>
      <c r="AA130" s="699"/>
      <c r="AB130" s="699"/>
      <c r="AC130" s="699"/>
      <c r="AD130" s="699"/>
      <c r="AE130" s="699"/>
    </row>
    <row r="131" spans="2:31" ht="21" customHeight="1">
      <c r="B131" s="667"/>
      <c r="C131" s="669"/>
      <c r="D131" s="1240"/>
      <c r="E131" s="1240"/>
      <c r="F131" s="813"/>
      <c r="G131" s="814"/>
      <c r="H131" s="1293"/>
      <c r="I131" s="816" t="s">
        <v>1046</v>
      </c>
      <c r="J131" s="669"/>
      <c r="K131" s="768"/>
      <c r="L131" s="669"/>
      <c r="M131" s="669"/>
      <c r="N131" s="669"/>
      <c r="O131" s="706" t="str">
        <f>IF(K129="登録申請中","入力不要","ZEBプランナー登録番号を半角英数字で入力")</f>
        <v>ZEBプランナー登録番号を半角英数字で入力</v>
      </c>
      <c r="P131" s="669"/>
      <c r="Q131" s="668"/>
      <c r="S131" s="699"/>
      <c r="T131" s="699"/>
      <c r="U131" s="732"/>
      <c r="V131" s="699"/>
      <c r="W131" s="699"/>
      <c r="X131" s="699"/>
      <c r="Y131" s="699"/>
      <c r="Z131" s="699"/>
      <c r="AA131" s="699"/>
      <c r="AB131" s="699"/>
      <c r="AC131" s="699"/>
      <c r="AD131" s="699"/>
      <c r="AE131" s="699"/>
    </row>
    <row r="132" spans="2:31" ht="21" customHeight="1">
      <c r="B132" s="667"/>
      <c r="C132" s="669"/>
      <c r="D132" s="1240"/>
      <c r="E132" s="1240"/>
      <c r="F132" s="813"/>
      <c r="G132" s="814"/>
      <c r="H132" s="1244" t="s">
        <v>1344</v>
      </c>
      <c r="I132" s="815" t="s">
        <v>1145</v>
      </c>
      <c r="J132" s="669"/>
      <c r="K132" s="768"/>
      <c r="L132" s="669"/>
      <c r="M132" s="669"/>
      <c r="N132" s="669"/>
      <c r="O132" s="694" t="s">
        <v>1294</v>
      </c>
      <c r="P132" s="669"/>
      <c r="Q132" s="668"/>
      <c r="S132" s="699"/>
      <c r="T132" s="699"/>
      <c r="U132" s="732"/>
      <c r="V132" s="699"/>
      <c r="W132" s="699"/>
      <c r="X132" s="699"/>
      <c r="Y132" s="699"/>
      <c r="Z132" s="699"/>
      <c r="AA132" s="699"/>
      <c r="AB132" s="699"/>
      <c r="AC132" s="699"/>
      <c r="AD132" s="699"/>
      <c r="AE132" s="699"/>
    </row>
    <row r="133" spans="2:31" ht="21" customHeight="1">
      <c r="B133" s="667"/>
      <c r="C133" s="669"/>
      <c r="D133" s="1240"/>
      <c r="E133" s="1240"/>
      <c r="F133" s="813"/>
      <c r="G133" s="814"/>
      <c r="H133" s="1294"/>
      <c r="I133" s="816" t="s">
        <v>562</v>
      </c>
      <c r="J133" s="669"/>
      <c r="K133" s="768"/>
      <c r="L133" s="669"/>
      <c r="M133" s="669"/>
      <c r="N133" s="669"/>
      <c r="O133" s="694" t="s">
        <v>1436</v>
      </c>
      <c r="P133" s="669"/>
      <c r="Q133" s="668"/>
      <c r="S133" s="699"/>
      <c r="T133" s="699"/>
      <c r="U133" s="732"/>
      <c r="V133" s="699"/>
      <c r="W133" s="699"/>
      <c r="X133" s="699"/>
      <c r="Y133" s="699"/>
      <c r="Z133" s="699"/>
      <c r="AA133" s="699"/>
      <c r="AB133" s="699"/>
      <c r="AC133" s="699"/>
      <c r="AD133" s="699"/>
      <c r="AE133" s="699"/>
    </row>
    <row r="134" spans="2:31" ht="21" customHeight="1">
      <c r="B134" s="667"/>
      <c r="C134" s="670"/>
      <c r="D134" s="1240"/>
      <c r="E134" s="1240"/>
      <c r="F134" s="807"/>
      <c r="G134" s="809"/>
      <c r="H134" s="1294"/>
      <c r="I134" s="815" t="s">
        <v>1444</v>
      </c>
      <c r="J134" s="669"/>
      <c r="K134" s="767"/>
      <c r="L134" s="669"/>
      <c r="M134" s="669"/>
      <c r="N134" s="669"/>
      <c r="O134" s="695" t="str">
        <f>IF(K132="登録済","入力不要","登録申請予定月を入力 （例｜平成３０年１０月頃）")</f>
        <v>登録申請予定月を入力 （例｜平成３０年１０月頃）</v>
      </c>
      <c r="P134" s="669"/>
      <c r="Q134" s="668"/>
      <c r="S134" s="699"/>
      <c r="T134" s="699"/>
      <c r="U134" s="730"/>
      <c r="V134" s="699"/>
      <c r="W134" s="699"/>
      <c r="X134" s="699"/>
      <c r="Y134" s="699"/>
      <c r="Z134" s="699"/>
      <c r="AA134" s="699"/>
      <c r="AB134" s="699"/>
      <c r="AC134" s="699"/>
      <c r="AD134" s="699"/>
      <c r="AE134" s="699"/>
    </row>
    <row r="135" spans="2:31" ht="21" customHeight="1">
      <c r="B135" s="667"/>
      <c r="C135" s="669"/>
      <c r="D135" s="1240"/>
      <c r="E135" s="1240"/>
      <c r="F135" s="813"/>
      <c r="G135" s="814"/>
      <c r="H135" s="1294"/>
      <c r="I135" s="816" t="s">
        <v>108</v>
      </c>
      <c r="J135" s="669"/>
      <c r="K135" s="768"/>
      <c r="L135" s="669"/>
      <c r="M135" s="669"/>
      <c r="N135" s="669"/>
      <c r="O135" s="706" t="str">
        <f>IF(K132="登録予定","入力不要","ZEBリーディング・オーナー登録番号を半角英数字で入力")</f>
        <v>ZEBリーディング・オーナー登録番号を半角英数字で入力</v>
      </c>
      <c r="P135" s="669"/>
      <c r="Q135" s="668"/>
      <c r="S135" s="699"/>
      <c r="T135" s="699"/>
      <c r="U135" s="732"/>
      <c r="V135" s="699"/>
      <c r="W135" s="699"/>
      <c r="X135" s="699"/>
      <c r="Y135" s="699"/>
      <c r="Z135" s="699"/>
      <c r="AA135" s="699"/>
      <c r="AB135" s="699"/>
      <c r="AC135" s="699"/>
      <c r="AD135" s="699"/>
      <c r="AE135" s="699"/>
    </row>
    <row r="136" spans="2:31" ht="18.75" customHeight="1">
      <c r="B136" s="667"/>
      <c r="C136" s="669"/>
      <c r="D136" s="669"/>
      <c r="E136" s="670"/>
      <c r="F136" s="670"/>
      <c r="G136" s="670"/>
      <c r="H136" s="690"/>
      <c r="I136" s="702"/>
      <c r="J136" s="669"/>
      <c r="K136" s="709"/>
      <c r="L136" s="669"/>
      <c r="M136" s="669"/>
      <c r="N136" s="669"/>
      <c r="O136" s="686"/>
      <c r="P136" s="669"/>
      <c r="Q136" s="668"/>
      <c r="S136" s="699"/>
      <c r="T136" s="699"/>
      <c r="U136" s="732"/>
      <c r="V136" s="699"/>
      <c r="W136" s="699"/>
      <c r="X136" s="699"/>
      <c r="Y136" s="699"/>
      <c r="Z136" s="699"/>
      <c r="AA136" s="699"/>
      <c r="AB136" s="699"/>
      <c r="AC136" s="699"/>
      <c r="AD136" s="699"/>
      <c r="AE136" s="699"/>
    </row>
    <row r="137" spans="2:31" ht="18.75" customHeight="1">
      <c r="B137" s="667"/>
      <c r="C137" s="671"/>
      <c r="D137" s="1250" t="s">
        <v>1642</v>
      </c>
      <c r="E137" s="1250"/>
      <c r="F137" s="1250"/>
      <c r="G137" s="1250"/>
      <c r="H137" s="1250"/>
      <c r="I137" s="1250"/>
      <c r="J137" s="1250"/>
      <c r="K137" s="1250"/>
      <c r="L137" s="1250"/>
      <c r="M137" s="672"/>
      <c r="N137" s="701"/>
      <c r="O137" s="1247" t="s">
        <v>999</v>
      </c>
      <c r="P137" s="1247"/>
      <c r="Q137" s="668"/>
      <c r="S137" s="699"/>
      <c r="T137" s="699"/>
      <c r="U137" s="732"/>
      <c r="V137" s="699"/>
      <c r="W137" s="699"/>
      <c r="X137" s="699"/>
      <c r="Y137" s="699"/>
      <c r="Z137" s="699"/>
      <c r="AA137" s="699"/>
      <c r="AB137" s="699"/>
      <c r="AC137" s="699"/>
      <c r="AD137" s="699"/>
      <c r="AE137" s="699"/>
    </row>
    <row r="138" spans="2:31" ht="5.25" customHeight="1">
      <c r="B138" s="667"/>
      <c r="C138" s="669"/>
      <c r="D138" s="672"/>
      <c r="E138" s="672"/>
      <c r="F138" s="672"/>
      <c r="G138" s="672"/>
      <c r="H138" s="691"/>
      <c r="I138" s="691"/>
      <c r="J138" s="672"/>
      <c r="K138" s="710"/>
      <c r="L138" s="672"/>
      <c r="M138" s="672"/>
      <c r="N138" s="672"/>
      <c r="O138" s="686"/>
      <c r="P138" s="673"/>
      <c r="Q138" s="668"/>
      <c r="S138" s="699"/>
      <c r="T138" s="699"/>
      <c r="U138" s="732"/>
      <c r="V138" s="699"/>
      <c r="W138" s="699"/>
      <c r="X138" s="699"/>
      <c r="Y138" s="699"/>
      <c r="Z138" s="699"/>
      <c r="AA138" s="699"/>
      <c r="AB138" s="699"/>
      <c r="AC138" s="699"/>
      <c r="AD138" s="699"/>
      <c r="AE138" s="699"/>
    </row>
    <row r="139" spans="2:31" ht="21" customHeight="1">
      <c r="B139" s="667"/>
      <c r="C139" s="670"/>
      <c r="D139" s="1240" t="s">
        <v>1013</v>
      </c>
      <c r="E139" s="1240"/>
      <c r="F139" s="813"/>
      <c r="G139" s="814"/>
      <c r="H139" s="1236" t="s">
        <v>1092</v>
      </c>
      <c r="I139" s="1236"/>
      <c r="J139" s="669"/>
      <c r="K139" s="766"/>
      <c r="L139" s="669"/>
      <c r="M139" s="669"/>
      <c r="N139" s="669"/>
      <c r="O139" s="694"/>
      <c r="P139" s="669"/>
      <c r="Q139" s="668"/>
      <c r="S139" s="699"/>
      <c r="T139" s="699"/>
      <c r="U139" s="732"/>
      <c r="V139" s="699"/>
      <c r="W139" s="699"/>
      <c r="X139" s="699"/>
      <c r="Y139" s="699"/>
      <c r="Z139" s="699"/>
      <c r="AA139" s="699"/>
      <c r="AB139" s="699"/>
      <c r="AC139" s="699"/>
      <c r="AD139" s="699"/>
      <c r="AE139" s="699"/>
    </row>
    <row r="140" spans="2:31" ht="21" customHeight="1">
      <c r="B140" s="667"/>
      <c r="C140" s="670"/>
      <c r="D140" s="1240"/>
      <c r="E140" s="1240"/>
      <c r="F140" s="813"/>
      <c r="G140" s="814"/>
      <c r="H140" s="1237" t="s">
        <v>113</v>
      </c>
      <c r="I140" s="1237"/>
      <c r="J140" s="669"/>
      <c r="K140" s="766"/>
      <c r="L140" s="669"/>
      <c r="M140" s="669"/>
      <c r="N140" s="669"/>
      <c r="O140" s="694" t="s">
        <v>997</v>
      </c>
      <c r="P140" s="669"/>
      <c r="Q140" s="668"/>
      <c r="S140" s="699"/>
      <c r="T140" s="699"/>
      <c r="U140" s="732"/>
      <c r="V140" s="699"/>
      <c r="W140" s="699"/>
      <c r="X140" s="699"/>
      <c r="Y140" s="699"/>
      <c r="Z140" s="699"/>
      <c r="AA140" s="699"/>
      <c r="AB140" s="699"/>
      <c r="AC140" s="699"/>
      <c r="AD140" s="699"/>
      <c r="AE140" s="699"/>
    </row>
    <row r="141" spans="2:31" ht="21" customHeight="1">
      <c r="B141" s="667"/>
      <c r="C141" s="670"/>
      <c r="D141" s="1240"/>
      <c r="E141" s="1240"/>
      <c r="F141" s="813"/>
      <c r="G141" s="814"/>
      <c r="H141" s="1260" t="s">
        <v>1014</v>
      </c>
      <c r="I141" s="806" t="s">
        <v>1015</v>
      </c>
      <c r="J141" s="669"/>
      <c r="K141" s="766"/>
      <c r="L141" s="669"/>
      <c r="M141" s="669"/>
      <c r="N141" s="669"/>
      <c r="O141" s="694" t="s">
        <v>997</v>
      </c>
      <c r="P141" s="669"/>
      <c r="Q141" s="668"/>
      <c r="S141" s="699"/>
      <c r="T141" s="699"/>
      <c r="U141" s="732"/>
      <c r="V141" s="699"/>
      <c r="W141" s="699"/>
      <c r="X141" s="699"/>
      <c r="Y141" s="699"/>
      <c r="Z141" s="699"/>
      <c r="AA141" s="699"/>
      <c r="AB141" s="699"/>
      <c r="AC141" s="699"/>
      <c r="AD141" s="699"/>
      <c r="AE141" s="699"/>
    </row>
    <row r="142" spans="2:31" ht="21" customHeight="1">
      <c r="B142" s="667"/>
      <c r="C142" s="670"/>
      <c r="D142" s="1240"/>
      <c r="E142" s="1240"/>
      <c r="F142" s="813"/>
      <c r="G142" s="814"/>
      <c r="H142" s="1254"/>
      <c r="I142" s="806" t="s">
        <v>1016</v>
      </c>
      <c r="J142" s="669"/>
      <c r="K142" s="771"/>
      <c r="L142" s="669"/>
      <c r="M142" s="669"/>
      <c r="N142" s="669"/>
      <c r="O142" s="694" t="s">
        <v>1060</v>
      </c>
      <c r="P142" s="669"/>
      <c r="Q142" s="668"/>
      <c r="S142" s="699"/>
      <c r="T142" s="699"/>
      <c r="U142" s="732"/>
      <c r="V142" s="699"/>
      <c r="W142" s="699"/>
      <c r="X142" s="699"/>
      <c r="Y142" s="699"/>
      <c r="Z142" s="699"/>
      <c r="AA142" s="699"/>
      <c r="AB142" s="699"/>
      <c r="AC142" s="699"/>
      <c r="AD142" s="699"/>
      <c r="AE142" s="699"/>
    </row>
    <row r="143" spans="2:31" ht="21" customHeight="1">
      <c r="B143" s="667"/>
      <c r="C143" s="670"/>
      <c r="D143" s="1240"/>
      <c r="E143" s="1240"/>
      <c r="F143" s="813"/>
      <c r="G143" s="814"/>
      <c r="H143" s="1237" t="s">
        <v>1147</v>
      </c>
      <c r="I143" s="1237"/>
      <c r="J143" s="669"/>
      <c r="K143" s="768"/>
      <c r="L143" s="669"/>
      <c r="M143" s="669"/>
      <c r="N143" s="669"/>
      <c r="O143" s="694" t="s">
        <v>997</v>
      </c>
      <c r="P143" s="669"/>
      <c r="Q143" s="668"/>
      <c r="S143" s="699"/>
      <c r="T143" s="699"/>
      <c r="U143" s="732"/>
      <c r="V143" s="699"/>
      <c r="W143" s="699"/>
      <c r="X143" s="699"/>
      <c r="Y143" s="699"/>
      <c r="Z143" s="699"/>
      <c r="AA143" s="699"/>
      <c r="AB143" s="699"/>
      <c r="AC143" s="699"/>
      <c r="AD143" s="699"/>
      <c r="AE143" s="699"/>
    </row>
    <row r="144" spans="2:31" s="675" customFormat="1" ht="21" customHeight="1">
      <c r="B144" s="676"/>
      <c r="C144" s="723"/>
      <c r="D144" s="1240"/>
      <c r="E144" s="1240"/>
      <c r="F144" s="813"/>
      <c r="G144" s="814"/>
      <c r="H144" s="1237" t="s">
        <v>1168</v>
      </c>
      <c r="I144" s="1238"/>
      <c r="J144" s="723"/>
      <c r="K144" s="768"/>
      <c r="L144" s="723"/>
      <c r="M144" s="723"/>
      <c r="N144" s="723"/>
      <c r="O144" s="694" t="str">
        <f>IF(K140="新築","西暦4桁半角数字で竣工予定年を入力",IF(OR(K140="既存建築物",K140="増改築"),"西暦4桁半角数字で入力","西暦4桁半角数字で入力　新築の場合は竣工予定年を入力"))</f>
        <v>西暦4桁半角数字で入力　新築の場合は竣工予定年を入力</v>
      </c>
      <c r="P144" s="723"/>
      <c r="Q144" s="679"/>
      <c r="S144" s="700"/>
      <c r="T144" s="700"/>
      <c r="U144" s="732"/>
      <c r="V144" s="700"/>
      <c r="W144" s="700"/>
      <c r="X144" s="700"/>
      <c r="Y144" s="700"/>
      <c r="Z144" s="700"/>
      <c r="AA144" s="700"/>
      <c r="AB144" s="700"/>
      <c r="AC144" s="700"/>
      <c r="AD144" s="700"/>
      <c r="AE144" s="700"/>
    </row>
    <row r="145" spans="2:31" s="675" customFormat="1" ht="21" customHeight="1">
      <c r="B145" s="676"/>
      <c r="C145" s="723"/>
      <c r="D145" s="1240"/>
      <c r="E145" s="1240"/>
      <c r="F145" s="813"/>
      <c r="G145" s="814"/>
      <c r="H145" s="1237" t="s">
        <v>1043</v>
      </c>
      <c r="I145" s="1238"/>
      <c r="J145" s="723"/>
      <c r="K145" s="826"/>
      <c r="L145" s="723"/>
      <c r="M145" s="723"/>
      <c r="N145" s="723"/>
      <c r="O145" s="694" t="s">
        <v>1298</v>
      </c>
      <c r="P145" s="723"/>
      <c r="Q145" s="679"/>
      <c r="S145" s="700"/>
      <c r="T145" s="700"/>
      <c r="U145" s="732"/>
      <c r="V145" s="700"/>
      <c r="W145" s="700"/>
      <c r="X145" s="700"/>
      <c r="Y145" s="700"/>
      <c r="Z145" s="700"/>
      <c r="AA145" s="700"/>
      <c r="AB145" s="700"/>
      <c r="AC145" s="700"/>
      <c r="AD145" s="700"/>
      <c r="AE145" s="700"/>
    </row>
    <row r="146" spans="2:31" s="675" customFormat="1" ht="21" customHeight="1">
      <c r="B146" s="676"/>
      <c r="C146" s="723"/>
      <c r="D146" s="1240"/>
      <c r="E146" s="1240"/>
      <c r="F146" s="813"/>
      <c r="G146" s="814"/>
      <c r="H146" s="1237" t="s">
        <v>1042</v>
      </c>
      <c r="I146" s="1238"/>
      <c r="J146" s="723"/>
      <c r="K146" s="772"/>
      <c r="L146" s="723"/>
      <c r="M146" s="723"/>
      <c r="N146" s="723"/>
      <c r="O146" s="694" t="s">
        <v>1440</v>
      </c>
      <c r="P146" s="723"/>
      <c r="Q146" s="679"/>
      <c r="S146" s="700"/>
      <c r="T146" s="700"/>
      <c r="U146" s="732"/>
      <c r="V146" s="700"/>
      <c r="W146" s="700"/>
      <c r="X146" s="700"/>
      <c r="Y146" s="700"/>
      <c r="Z146" s="700"/>
      <c r="AA146" s="700"/>
      <c r="AB146" s="700"/>
      <c r="AC146" s="700"/>
      <c r="AD146" s="700"/>
      <c r="AE146" s="700"/>
    </row>
    <row r="147" spans="2:31" s="675" customFormat="1" ht="21" customHeight="1">
      <c r="B147" s="676"/>
      <c r="C147" s="723"/>
      <c r="D147" s="1240"/>
      <c r="E147" s="1240"/>
      <c r="F147" s="813"/>
      <c r="G147" s="814"/>
      <c r="H147" s="1237" t="s">
        <v>1073</v>
      </c>
      <c r="I147" s="1238"/>
      <c r="J147" s="723"/>
      <c r="K147" s="772"/>
      <c r="L147" s="723"/>
      <c r="M147" s="723"/>
      <c r="N147" s="723"/>
      <c r="O147" s="694" t="s">
        <v>1440</v>
      </c>
      <c r="P147" s="723"/>
      <c r="Q147" s="679"/>
      <c r="S147" s="700"/>
      <c r="T147" s="700"/>
      <c r="U147" s="732"/>
      <c r="V147" s="700"/>
      <c r="W147" s="700"/>
      <c r="X147" s="700"/>
      <c r="Y147" s="700"/>
      <c r="Z147" s="700"/>
      <c r="AA147" s="700"/>
      <c r="AB147" s="700"/>
      <c r="AC147" s="700"/>
      <c r="AD147" s="700"/>
      <c r="AE147" s="700"/>
    </row>
    <row r="148" spans="2:31" s="675" customFormat="1" ht="21" customHeight="1">
      <c r="B148" s="676"/>
      <c r="C148" s="723"/>
      <c r="D148" s="1240"/>
      <c r="E148" s="1240"/>
      <c r="F148" s="813"/>
      <c r="G148" s="814"/>
      <c r="H148" s="1260" t="s">
        <v>1078</v>
      </c>
      <c r="I148" s="808" t="s">
        <v>1079</v>
      </c>
      <c r="J148" s="723"/>
      <c r="K148" s="773"/>
      <c r="L148" s="723"/>
      <c r="M148" s="723"/>
      <c r="N148" s="723"/>
      <c r="O148" s="695" t="s">
        <v>1053</v>
      </c>
      <c r="P148" s="723"/>
      <c r="Q148" s="679"/>
      <c r="S148" s="700"/>
      <c r="T148" s="700"/>
      <c r="U148" s="732"/>
      <c r="V148" s="700"/>
      <c r="W148" s="700"/>
      <c r="X148" s="700"/>
      <c r="Y148" s="700"/>
      <c r="Z148" s="700"/>
      <c r="AA148" s="700"/>
      <c r="AB148" s="700"/>
      <c r="AC148" s="700"/>
      <c r="AD148" s="700"/>
      <c r="AE148" s="700"/>
    </row>
    <row r="149" spans="2:31" s="675" customFormat="1" ht="21" customHeight="1">
      <c r="B149" s="676"/>
      <c r="C149" s="723"/>
      <c r="D149" s="1240"/>
      <c r="E149" s="1240"/>
      <c r="F149" s="813"/>
      <c r="G149" s="814"/>
      <c r="H149" s="1258"/>
      <c r="I149" s="810" t="s">
        <v>1080</v>
      </c>
      <c r="J149" s="723"/>
      <c r="K149" s="773"/>
      <c r="L149" s="723"/>
      <c r="M149" s="723"/>
      <c r="N149" s="723"/>
      <c r="O149" s="695" t="s">
        <v>1081</v>
      </c>
      <c r="P149" s="723"/>
      <c r="Q149" s="679"/>
      <c r="S149" s="700"/>
      <c r="T149" s="700"/>
      <c r="U149" s="732"/>
      <c r="V149" s="700"/>
      <c r="W149" s="700"/>
      <c r="X149" s="700"/>
      <c r="Y149" s="700"/>
      <c r="Z149" s="700"/>
      <c r="AA149" s="700"/>
      <c r="AB149" s="700"/>
      <c r="AC149" s="700"/>
      <c r="AD149" s="700"/>
      <c r="AE149" s="700"/>
    </row>
    <row r="150" spans="2:31" s="675" customFormat="1" ht="21" customHeight="1">
      <c r="B150" s="676"/>
      <c r="C150" s="723"/>
      <c r="D150" s="1240"/>
      <c r="E150" s="1240"/>
      <c r="F150" s="813"/>
      <c r="G150" s="814"/>
      <c r="H150" s="1254"/>
      <c r="I150" s="735" t="s">
        <v>1625</v>
      </c>
      <c r="J150" s="723"/>
      <c r="K150" s="773"/>
      <c r="L150" s="723"/>
      <c r="M150" s="723"/>
      <c r="N150" s="723"/>
      <c r="O150" s="695" t="s">
        <v>1081</v>
      </c>
      <c r="P150" s="723"/>
      <c r="Q150" s="679"/>
      <c r="S150" s="700"/>
      <c r="T150" s="700"/>
      <c r="U150" s="732"/>
      <c r="V150" s="700"/>
      <c r="W150" s="700"/>
      <c r="X150" s="700"/>
      <c r="Y150" s="700"/>
      <c r="Z150" s="700"/>
      <c r="AA150" s="700"/>
      <c r="AB150" s="700"/>
      <c r="AC150" s="700"/>
      <c r="AD150" s="700"/>
      <c r="AE150" s="700"/>
    </row>
    <row r="151" spans="2:31" s="675" customFormat="1" ht="21" customHeight="1">
      <c r="B151" s="676"/>
      <c r="C151" s="723"/>
      <c r="D151" s="1240"/>
      <c r="E151" s="1240"/>
      <c r="F151" s="813"/>
      <c r="G151" s="814"/>
      <c r="H151" s="1260" t="s">
        <v>990</v>
      </c>
      <c r="I151" s="808" t="s">
        <v>991</v>
      </c>
      <c r="J151" s="723"/>
      <c r="K151" s="769"/>
      <c r="L151" s="723"/>
      <c r="M151" s="723"/>
      <c r="N151" s="723"/>
      <c r="O151" s="695" t="s">
        <v>996</v>
      </c>
      <c r="P151" s="723"/>
      <c r="Q151" s="679"/>
      <c r="S151" s="700"/>
      <c r="T151" s="700"/>
      <c r="U151" s="732"/>
      <c r="V151" s="700"/>
      <c r="W151" s="700"/>
      <c r="X151" s="700"/>
      <c r="Y151" s="700"/>
      <c r="Z151" s="700"/>
      <c r="AA151" s="700"/>
      <c r="AB151" s="700"/>
      <c r="AC151" s="700"/>
      <c r="AD151" s="700"/>
      <c r="AE151" s="700"/>
    </row>
    <row r="152" spans="2:31" s="675" customFormat="1" ht="21" customHeight="1">
      <c r="B152" s="676"/>
      <c r="C152" s="723"/>
      <c r="D152" s="1240"/>
      <c r="E152" s="1240"/>
      <c r="F152" s="813"/>
      <c r="G152" s="814"/>
      <c r="H152" s="1258"/>
      <c r="I152" s="810" t="s">
        <v>992</v>
      </c>
      <c r="J152" s="723"/>
      <c r="K152" s="768"/>
      <c r="L152" s="723"/>
      <c r="M152" s="723"/>
      <c r="N152" s="723"/>
      <c r="O152" s="695" t="s">
        <v>997</v>
      </c>
      <c r="P152" s="723"/>
      <c r="Q152" s="679"/>
      <c r="S152" s="700"/>
      <c r="T152" s="700"/>
      <c r="U152" s="732"/>
      <c r="V152" s="700"/>
      <c r="W152" s="700"/>
      <c r="X152" s="700"/>
      <c r="Y152" s="700"/>
      <c r="Z152" s="700"/>
      <c r="AA152" s="700"/>
      <c r="AB152" s="700"/>
      <c r="AC152" s="700"/>
      <c r="AD152" s="700"/>
      <c r="AE152" s="700"/>
    </row>
    <row r="153" spans="2:31" s="675" customFormat="1" ht="21" customHeight="1">
      <c r="B153" s="676"/>
      <c r="C153" s="723"/>
      <c r="D153" s="1240"/>
      <c r="E153" s="1240"/>
      <c r="F153" s="813"/>
      <c r="G153" s="814"/>
      <c r="H153" s="1258"/>
      <c r="I153" s="810" t="s">
        <v>993</v>
      </c>
      <c r="J153" s="723"/>
      <c r="K153" s="768"/>
      <c r="L153" s="723"/>
      <c r="M153" s="723"/>
      <c r="N153" s="723"/>
      <c r="O153" s="695" t="s">
        <v>1055</v>
      </c>
      <c r="P153" s="723"/>
      <c r="Q153" s="679"/>
      <c r="S153" s="700"/>
      <c r="T153" s="700"/>
      <c r="U153" s="732"/>
      <c r="V153" s="700"/>
      <c r="W153" s="700"/>
      <c r="X153" s="700"/>
      <c r="Y153" s="700"/>
      <c r="Z153" s="700"/>
      <c r="AA153" s="700"/>
      <c r="AB153" s="700"/>
      <c r="AC153" s="700"/>
      <c r="AD153" s="700"/>
      <c r="AE153" s="700"/>
    </row>
    <row r="154" spans="2:31" s="675" customFormat="1" ht="21" customHeight="1">
      <c r="B154" s="676"/>
      <c r="C154" s="723"/>
      <c r="D154" s="1240"/>
      <c r="E154" s="1240"/>
      <c r="F154" s="813"/>
      <c r="G154" s="814"/>
      <c r="H154" s="1254"/>
      <c r="I154" s="810" t="s">
        <v>994</v>
      </c>
      <c r="J154" s="723"/>
      <c r="K154" s="768"/>
      <c r="L154" s="723"/>
      <c r="M154" s="723"/>
      <c r="N154" s="723"/>
      <c r="O154" s="695" t="s">
        <v>1441</v>
      </c>
      <c r="P154" s="723"/>
      <c r="Q154" s="679"/>
      <c r="S154" s="700"/>
      <c r="T154" s="700"/>
      <c r="U154" s="732"/>
      <c r="V154" s="700"/>
      <c r="W154" s="700"/>
      <c r="X154" s="700"/>
      <c r="Y154" s="700"/>
      <c r="Z154" s="700"/>
      <c r="AA154" s="700"/>
      <c r="AB154" s="700"/>
      <c r="AC154" s="700"/>
      <c r="AD154" s="700"/>
      <c r="AE154" s="700"/>
    </row>
    <row r="155" spans="2:31" s="675" customFormat="1" ht="21" customHeight="1">
      <c r="B155" s="676"/>
      <c r="C155" s="723"/>
      <c r="D155" s="1240"/>
      <c r="E155" s="1240"/>
      <c r="F155" s="813"/>
      <c r="G155" s="814"/>
      <c r="H155" s="1234" t="s">
        <v>1446</v>
      </c>
      <c r="I155" s="958" t="s">
        <v>1447</v>
      </c>
      <c r="J155" s="723"/>
      <c r="K155" s="959"/>
      <c r="L155" s="723"/>
      <c r="M155" s="723"/>
      <c r="N155" s="723"/>
      <c r="O155" s="694" t="s">
        <v>1451</v>
      </c>
      <c r="P155" s="723"/>
      <c r="Q155" s="679"/>
      <c r="S155" s="700"/>
      <c r="T155" s="700"/>
      <c r="U155" s="732"/>
      <c r="V155" s="700"/>
      <c r="W155" s="700"/>
      <c r="X155" s="700"/>
      <c r="Y155" s="700"/>
      <c r="Z155" s="700"/>
      <c r="AA155" s="700"/>
      <c r="AB155" s="700"/>
      <c r="AC155" s="700"/>
      <c r="AD155" s="700"/>
      <c r="AE155" s="700"/>
    </row>
    <row r="156" spans="2:31" s="675" customFormat="1" ht="21" customHeight="1">
      <c r="B156" s="676"/>
      <c r="C156" s="723"/>
      <c r="D156" s="1240"/>
      <c r="E156" s="1240"/>
      <c r="F156" s="813"/>
      <c r="G156" s="814"/>
      <c r="H156" s="1235"/>
      <c r="I156" s="958" t="s">
        <v>1448</v>
      </c>
      <c r="J156" s="723"/>
      <c r="K156" s="959"/>
      <c r="L156" s="723"/>
      <c r="M156" s="723"/>
      <c r="N156" s="723"/>
      <c r="O156" s="694" t="str">
        <f>IF(OR(K155="なし",COUNTIF(K155,"*取得済")=1),"入力不要","第三者機関による認証取得予定月を入力　(例｜2018年8月下旬)")</f>
        <v>第三者機関による認証取得予定月を入力　(例｜2018年8月下旬)</v>
      </c>
      <c r="P156" s="723"/>
      <c r="Q156" s="679"/>
      <c r="S156" s="700"/>
      <c r="T156" s="700"/>
      <c r="U156" s="732"/>
      <c r="V156" s="700"/>
      <c r="W156" s="700"/>
      <c r="X156" s="700"/>
      <c r="Y156" s="700"/>
      <c r="Z156" s="700"/>
      <c r="AA156" s="700"/>
      <c r="AB156" s="700"/>
      <c r="AC156" s="700"/>
      <c r="AD156" s="700"/>
      <c r="AE156" s="700"/>
    </row>
    <row r="157" spans="2:31" s="675" customFormat="1" ht="21" customHeight="1">
      <c r="B157" s="676"/>
      <c r="C157" s="723"/>
      <c r="D157" s="1240"/>
      <c r="E157" s="1240"/>
      <c r="F157" s="813"/>
      <c r="G157" s="814"/>
      <c r="H157" s="1235"/>
      <c r="I157" s="958" t="s">
        <v>1449</v>
      </c>
      <c r="J157" s="723"/>
      <c r="K157" s="959"/>
      <c r="L157" s="723"/>
      <c r="M157" s="723"/>
      <c r="N157" s="723"/>
      <c r="O157" s="694" t="s">
        <v>1452</v>
      </c>
      <c r="P157" s="723"/>
      <c r="Q157" s="679"/>
      <c r="S157" s="700"/>
      <c r="T157" s="700"/>
      <c r="U157" s="732"/>
      <c r="V157" s="700"/>
      <c r="W157" s="700"/>
      <c r="X157" s="700"/>
      <c r="Y157" s="700"/>
      <c r="Z157" s="700"/>
      <c r="AA157" s="700"/>
      <c r="AB157" s="700"/>
      <c r="AC157" s="700"/>
      <c r="AD157" s="700"/>
      <c r="AE157" s="700"/>
    </row>
    <row r="158" spans="2:31" s="675" customFormat="1" ht="21" customHeight="1">
      <c r="B158" s="676"/>
      <c r="C158" s="723"/>
      <c r="D158" s="1240"/>
      <c r="E158" s="1240"/>
      <c r="F158" s="813"/>
      <c r="G158" s="814"/>
      <c r="H158" s="1236"/>
      <c r="I158" s="958" t="s">
        <v>1450</v>
      </c>
      <c r="J158" s="723"/>
      <c r="K158" s="959"/>
      <c r="L158" s="723"/>
      <c r="M158" s="723"/>
      <c r="N158" s="723"/>
      <c r="O158" s="694" t="str">
        <f>IF(OR(K157="なし",COUNTIF(K157,"*ランク")=1),"入力不要","自己評価実施予定月を入力　(例｜2018年8月下旬)")</f>
        <v>自己評価実施予定月を入力　(例｜2018年8月下旬)</v>
      </c>
      <c r="P158" s="723"/>
      <c r="Q158" s="679"/>
      <c r="S158" s="700"/>
      <c r="T158" s="700"/>
      <c r="U158" s="732"/>
      <c r="V158" s="700"/>
      <c r="W158" s="700"/>
      <c r="X158" s="700"/>
      <c r="Y158" s="700"/>
      <c r="Z158" s="700"/>
      <c r="AA158" s="700"/>
      <c r="AB158" s="700"/>
      <c r="AC158" s="700"/>
      <c r="AD158" s="700"/>
      <c r="AE158" s="700"/>
    </row>
    <row r="159" spans="2:31" s="675" customFormat="1" ht="21" customHeight="1">
      <c r="B159" s="676"/>
      <c r="C159" s="723"/>
      <c r="D159" s="1240"/>
      <c r="E159" s="1240"/>
      <c r="F159" s="813"/>
      <c r="G159" s="814"/>
      <c r="H159" s="1260" t="s">
        <v>1158</v>
      </c>
      <c r="I159" s="810" t="s">
        <v>1148</v>
      </c>
      <c r="J159" s="723"/>
      <c r="K159" s="768"/>
      <c r="L159" s="723"/>
      <c r="M159" s="723"/>
      <c r="N159" s="723"/>
      <c r="O159" s="694" t="s">
        <v>997</v>
      </c>
      <c r="P159" s="723"/>
      <c r="Q159" s="679"/>
      <c r="S159" s="700"/>
      <c r="T159" s="700"/>
      <c r="U159" s="732"/>
      <c r="V159" s="700"/>
      <c r="W159" s="700"/>
      <c r="X159" s="700"/>
      <c r="Y159" s="700"/>
      <c r="Z159" s="700"/>
      <c r="AA159" s="700"/>
      <c r="AB159" s="700"/>
      <c r="AC159" s="700"/>
      <c r="AD159" s="700"/>
      <c r="AE159" s="700"/>
    </row>
    <row r="160" spans="2:31" s="675" customFormat="1" ht="21" customHeight="1">
      <c r="B160" s="676"/>
      <c r="C160" s="723"/>
      <c r="D160" s="1240"/>
      <c r="E160" s="1240"/>
      <c r="F160" s="813"/>
      <c r="G160" s="814"/>
      <c r="H160" s="1258"/>
      <c r="I160" s="1266" t="s">
        <v>1159</v>
      </c>
      <c r="J160" s="723"/>
      <c r="K160" s="768"/>
      <c r="L160" s="723"/>
      <c r="M160" s="723"/>
      <c r="N160" s="723"/>
      <c r="O160" s="694" t="str">
        <f>IF($K$159="なし","入力不要","プルダウンから選択")</f>
        <v>プルダウンから選択</v>
      </c>
      <c r="P160" s="723"/>
      <c r="Q160" s="679"/>
      <c r="S160" s="700"/>
      <c r="T160" s="700"/>
      <c r="U160" s="732"/>
      <c r="V160" s="700"/>
      <c r="W160" s="700"/>
      <c r="X160" s="700"/>
      <c r="Y160" s="700"/>
      <c r="Z160" s="700"/>
      <c r="AA160" s="700"/>
      <c r="AB160" s="700"/>
      <c r="AC160" s="700"/>
      <c r="AD160" s="700"/>
      <c r="AE160" s="700"/>
    </row>
    <row r="161" spans="2:31" s="675" customFormat="1" ht="21" customHeight="1">
      <c r="B161" s="676"/>
      <c r="C161" s="723"/>
      <c r="D161" s="1240"/>
      <c r="E161" s="1240"/>
      <c r="F161" s="813"/>
      <c r="G161" s="814"/>
      <c r="H161" s="1258"/>
      <c r="I161" s="1267"/>
      <c r="J161" s="723"/>
      <c r="K161" s="768"/>
      <c r="L161" s="723"/>
      <c r="M161" s="723"/>
      <c r="N161" s="723"/>
      <c r="O161" s="694" t="str">
        <f t="shared" ref="O161:O162" si="0">IF($K$159="なし","入力不要","プルダウンから選択")</f>
        <v>プルダウンから選択</v>
      </c>
      <c r="P161" s="723"/>
      <c r="Q161" s="679"/>
      <c r="S161" s="700"/>
      <c r="T161" s="700"/>
      <c r="U161" s="732"/>
      <c r="V161" s="700"/>
      <c r="W161" s="700"/>
      <c r="X161" s="700"/>
      <c r="Y161" s="700"/>
      <c r="Z161" s="700"/>
      <c r="AA161" s="700"/>
      <c r="AB161" s="700"/>
      <c r="AC161" s="700"/>
      <c r="AD161" s="700"/>
      <c r="AE161" s="700"/>
    </row>
    <row r="162" spans="2:31" s="675" customFormat="1" ht="21" customHeight="1">
      <c r="B162" s="676"/>
      <c r="C162" s="723"/>
      <c r="D162" s="1240"/>
      <c r="E162" s="1240"/>
      <c r="F162" s="813"/>
      <c r="G162" s="814"/>
      <c r="H162" s="1258"/>
      <c r="I162" s="1255"/>
      <c r="J162" s="723"/>
      <c r="K162" s="768"/>
      <c r="L162" s="723"/>
      <c r="M162" s="723"/>
      <c r="N162" s="723"/>
      <c r="O162" s="694" t="str">
        <f t="shared" si="0"/>
        <v>プルダウンから選択</v>
      </c>
      <c r="P162" s="723"/>
      <c r="Q162" s="679"/>
      <c r="S162" s="700"/>
      <c r="T162" s="700"/>
      <c r="U162" s="732"/>
      <c r="V162" s="700"/>
      <c r="W162" s="700"/>
      <c r="X162" s="700"/>
      <c r="Y162" s="700"/>
      <c r="Z162" s="700"/>
      <c r="AA162" s="700"/>
      <c r="AB162" s="700"/>
      <c r="AC162" s="700"/>
      <c r="AD162" s="700"/>
      <c r="AE162" s="700"/>
    </row>
    <row r="163" spans="2:31" s="675" customFormat="1" ht="21" customHeight="1">
      <c r="B163" s="676"/>
      <c r="C163" s="723"/>
      <c r="D163" s="1240"/>
      <c r="E163" s="1240"/>
      <c r="F163" s="813"/>
      <c r="G163" s="814"/>
      <c r="H163" s="1254"/>
      <c r="I163" s="810" t="s">
        <v>1167</v>
      </c>
      <c r="J163" s="723"/>
      <c r="K163" s="777"/>
      <c r="L163" s="723"/>
      <c r="M163" s="723"/>
      <c r="N163" s="723"/>
      <c r="O163" s="694" t="str">
        <f>IF(K159="なし","入力不要","半角数字で入力")</f>
        <v>半角数字で入力</v>
      </c>
      <c r="P163" s="723"/>
      <c r="Q163" s="679"/>
      <c r="S163" s="700"/>
      <c r="T163" s="700"/>
      <c r="U163" s="732"/>
      <c r="V163" s="700"/>
      <c r="W163" s="700"/>
      <c r="X163" s="700"/>
      <c r="Y163" s="700"/>
      <c r="Z163" s="700"/>
      <c r="AA163" s="700"/>
      <c r="AB163" s="700"/>
      <c r="AC163" s="700"/>
      <c r="AD163" s="700"/>
      <c r="AE163" s="700"/>
    </row>
    <row r="164" spans="2:31" ht="18.75" customHeight="1">
      <c r="B164" s="667"/>
      <c r="C164" s="669"/>
      <c r="D164" s="669"/>
      <c r="E164" s="670"/>
      <c r="F164" s="670"/>
      <c r="G164" s="670"/>
      <c r="H164" s="690"/>
      <c r="I164" s="702"/>
      <c r="J164" s="669"/>
      <c r="K164" s="709"/>
      <c r="L164" s="669"/>
      <c r="M164" s="669"/>
      <c r="N164" s="669"/>
      <c r="O164" s="686"/>
      <c r="P164" s="669"/>
      <c r="Q164" s="668"/>
      <c r="S164" s="699"/>
      <c r="T164" s="699"/>
      <c r="U164" s="732"/>
      <c r="V164" s="699"/>
      <c r="W164" s="699"/>
      <c r="X164" s="699"/>
      <c r="Y164" s="699"/>
      <c r="Z164" s="699"/>
      <c r="AA164" s="699"/>
      <c r="AB164" s="699"/>
      <c r="AC164" s="699"/>
      <c r="AD164" s="699"/>
      <c r="AE164" s="699"/>
    </row>
    <row r="165" spans="2:31" ht="18.75" customHeight="1">
      <c r="B165" s="667"/>
      <c r="C165" s="671"/>
      <c r="D165" s="1250" t="s">
        <v>1643</v>
      </c>
      <c r="E165" s="1250"/>
      <c r="F165" s="1250"/>
      <c r="G165" s="1250"/>
      <c r="H165" s="1250"/>
      <c r="I165" s="1250"/>
      <c r="J165" s="1250"/>
      <c r="K165" s="1250"/>
      <c r="L165" s="1250"/>
      <c r="M165" s="672"/>
      <c r="N165" s="701"/>
      <c r="O165" s="1247" t="s">
        <v>999</v>
      </c>
      <c r="P165" s="1247"/>
      <c r="Q165" s="668"/>
      <c r="S165" s="699"/>
      <c r="T165" s="699"/>
      <c r="U165" s="732"/>
      <c r="V165" s="699"/>
      <c r="W165" s="699"/>
      <c r="X165" s="699"/>
      <c r="Y165" s="699"/>
      <c r="Z165" s="699"/>
      <c r="AA165" s="699"/>
      <c r="AB165" s="699"/>
      <c r="AC165" s="699"/>
      <c r="AD165" s="699"/>
      <c r="AE165" s="699"/>
    </row>
    <row r="166" spans="2:31" ht="5.25" customHeight="1">
      <c r="B166" s="667"/>
      <c r="C166" s="669"/>
      <c r="D166" s="672"/>
      <c r="E166" s="672"/>
      <c r="F166" s="672"/>
      <c r="G166" s="672"/>
      <c r="H166" s="691"/>
      <c r="I166" s="691"/>
      <c r="J166" s="672"/>
      <c r="K166" s="710"/>
      <c r="L166" s="672"/>
      <c r="M166" s="672"/>
      <c r="N166" s="672"/>
      <c r="O166" s="686"/>
      <c r="P166" s="673"/>
      <c r="Q166" s="668"/>
      <c r="S166" s="699"/>
      <c r="T166" s="699"/>
      <c r="U166" s="732"/>
      <c r="V166" s="699"/>
      <c r="W166" s="699"/>
      <c r="X166" s="699"/>
      <c r="Y166" s="699"/>
      <c r="Z166" s="699"/>
      <c r="AA166" s="699"/>
      <c r="AB166" s="699"/>
      <c r="AC166" s="699"/>
      <c r="AD166" s="699"/>
      <c r="AE166" s="699"/>
    </row>
    <row r="167" spans="2:31" ht="30" customHeight="1">
      <c r="B167" s="667"/>
      <c r="C167" s="669"/>
      <c r="D167" s="672"/>
      <c r="E167" s="1295" t="s">
        <v>1435</v>
      </c>
      <c r="F167" s="1295"/>
      <c r="G167" s="1295"/>
      <c r="H167" s="1295"/>
      <c r="I167" s="1295"/>
      <c r="J167" s="1295"/>
      <c r="K167" s="1295"/>
      <c r="L167" s="1295"/>
      <c r="M167" s="1295"/>
      <c r="N167" s="1295"/>
      <c r="O167" s="1295"/>
      <c r="P167" s="673"/>
      <c r="Q167" s="668"/>
      <c r="S167" s="699"/>
      <c r="T167" s="699"/>
      <c r="U167" s="732"/>
      <c r="V167" s="699"/>
      <c r="W167" s="699"/>
      <c r="X167" s="699"/>
      <c r="Y167" s="699"/>
      <c r="Z167" s="699"/>
      <c r="AA167" s="699"/>
      <c r="AB167" s="699"/>
      <c r="AC167" s="699"/>
      <c r="AD167" s="699"/>
      <c r="AE167" s="699"/>
    </row>
    <row r="168" spans="2:31" ht="5.25" customHeight="1">
      <c r="B168" s="667"/>
      <c r="C168" s="669"/>
      <c r="D168" s="672"/>
      <c r="E168" s="672"/>
      <c r="F168" s="672"/>
      <c r="G168" s="672"/>
      <c r="H168" s="691"/>
      <c r="I168" s="691"/>
      <c r="J168" s="672"/>
      <c r="K168" s="710"/>
      <c r="L168" s="672"/>
      <c r="M168" s="672"/>
      <c r="N168" s="672"/>
      <c r="O168" s="686"/>
      <c r="P168" s="673"/>
      <c r="Q168" s="668"/>
      <c r="S168" s="699"/>
      <c r="T168" s="699"/>
      <c r="U168" s="732"/>
      <c r="V168" s="699"/>
      <c r="W168" s="699"/>
      <c r="X168" s="699"/>
      <c r="Y168" s="699"/>
      <c r="Z168" s="699"/>
      <c r="AA168" s="699"/>
      <c r="AB168" s="699"/>
      <c r="AC168" s="699"/>
      <c r="AD168" s="699"/>
      <c r="AE168" s="699"/>
    </row>
    <row r="169" spans="2:31" ht="21" customHeight="1" thickBot="1">
      <c r="B169" s="667"/>
      <c r="C169" s="670"/>
      <c r="D169" s="1281" t="s">
        <v>1410</v>
      </c>
      <c r="E169" s="1281"/>
      <c r="F169" s="893"/>
      <c r="G169" s="895"/>
      <c r="H169" s="1245" t="s">
        <v>1409</v>
      </c>
      <c r="I169" s="1278"/>
      <c r="J169" s="669"/>
      <c r="K169" s="775"/>
      <c r="L169" s="669"/>
      <c r="M169" s="669"/>
      <c r="N169" s="669"/>
      <c r="O169" s="694" t="s">
        <v>1071</v>
      </c>
      <c r="P169" s="669"/>
      <c r="Q169" s="668"/>
      <c r="S169" s="699"/>
      <c r="T169" s="699"/>
      <c r="U169" s="732"/>
      <c r="V169" s="699"/>
      <c r="W169" s="699"/>
      <c r="X169" s="699"/>
      <c r="Y169" s="699"/>
      <c r="Z169" s="699"/>
      <c r="AA169" s="699"/>
      <c r="AB169" s="699"/>
      <c r="AC169" s="699"/>
      <c r="AD169" s="699"/>
      <c r="AE169" s="699"/>
    </row>
    <row r="170" spans="2:31" ht="21" customHeight="1" thickTop="1">
      <c r="B170" s="667"/>
      <c r="C170" s="670"/>
      <c r="D170" s="1291" t="s">
        <v>1442</v>
      </c>
      <c r="E170" s="1291"/>
      <c r="F170" s="891"/>
      <c r="G170" s="892"/>
      <c r="H170" s="1236" t="s">
        <v>1061</v>
      </c>
      <c r="I170" s="1254"/>
      <c r="J170" s="669"/>
      <c r="K170" s="775"/>
      <c r="L170" s="669"/>
      <c r="M170" s="669"/>
      <c r="N170" s="669"/>
      <c r="O170" s="694" t="s">
        <v>1096</v>
      </c>
      <c r="P170" s="669"/>
      <c r="Q170" s="668"/>
      <c r="S170" s="699"/>
      <c r="T170" s="699"/>
      <c r="U170" s="732"/>
      <c r="V170" s="699"/>
      <c r="W170" s="699"/>
      <c r="X170" s="699"/>
      <c r="Y170" s="699"/>
      <c r="Z170" s="699"/>
      <c r="AA170" s="699"/>
      <c r="AB170" s="699"/>
      <c r="AC170" s="699"/>
      <c r="AD170" s="699"/>
      <c r="AE170" s="699"/>
    </row>
    <row r="171" spans="2:31" ht="21" customHeight="1">
      <c r="B171" s="667"/>
      <c r="C171" s="670"/>
      <c r="D171" s="1291"/>
      <c r="E171" s="1291"/>
      <c r="F171" s="891"/>
      <c r="G171" s="892"/>
      <c r="H171" s="1237" t="s">
        <v>1062</v>
      </c>
      <c r="I171" s="1238"/>
      <c r="J171" s="669"/>
      <c r="K171" s="775"/>
      <c r="L171" s="669"/>
      <c r="M171" s="669"/>
      <c r="N171" s="669"/>
      <c r="O171" s="694" t="s">
        <v>1096</v>
      </c>
      <c r="P171" s="669"/>
      <c r="Q171" s="668"/>
      <c r="S171" s="699"/>
      <c r="T171" s="699"/>
      <c r="U171" s="732"/>
      <c r="V171" s="699"/>
      <c r="W171" s="699"/>
      <c r="X171" s="699"/>
      <c r="Y171" s="699"/>
      <c r="Z171" s="699"/>
      <c r="AA171" s="699"/>
      <c r="AB171" s="699"/>
      <c r="AC171" s="699"/>
      <c r="AD171" s="699"/>
      <c r="AE171" s="699"/>
    </row>
    <row r="172" spans="2:31" ht="21" customHeight="1">
      <c r="B172" s="667"/>
      <c r="C172" s="670"/>
      <c r="D172" s="1291"/>
      <c r="E172" s="1291"/>
      <c r="F172" s="891"/>
      <c r="G172" s="892"/>
      <c r="H172" s="1237" t="s">
        <v>1063</v>
      </c>
      <c r="I172" s="1238"/>
      <c r="J172" s="669"/>
      <c r="K172" s="775"/>
      <c r="L172" s="669"/>
      <c r="M172" s="669"/>
      <c r="N172" s="669"/>
      <c r="O172" s="694" t="s">
        <v>1096</v>
      </c>
      <c r="P172" s="669"/>
      <c r="Q172" s="668"/>
      <c r="S172" s="699"/>
      <c r="T172" s="699"/>
      <c r="U172" s="732"/>
      <c r="V172" s="699"/>
      <c r="W172" s="699"/>
      <c r="X172" s="699"/>
      <c r="Y172" s="699"/>
      <c r="Z172" s="699"/>
      <c r="AA172" s="699"/>
      <c r="AB172" s="699"/>
      <c r="AC172" s="699"/>
      <c r="AD172" s="699"/>
      <c r="AE172" s="699"/>
    </row>
    <row r="173" spans="2:31" s="675" customFormat="1" ht="21" customHeight="1">
      <c r="B173" s="676"/>
      <c r="C173" s="677"/>
      <c r="D173" s="1291"/>
      <c r="E173" s="1291"/>
      <c r="F173" s="891"/>
      <c r="G173" s="892"/>
      <c r="H173" s="1237" t="s">
        <v>1064</v>
      </c>
      <c r="I173" s="1238"/>
      <c r="J173" s="723"/>
      <c r="K173" s="775"/>
      <c r="L173" s="677"/>
      <c r="M173" s="677"/>
      <c r="N173" s="677"/>
      <c r="O173" s="694" t="s">
        <v>1096</v>
      </c>
      <c r="P173" s="677"/>
      <c r="Q173" s="679"/>
      <c r="S173" s="700"/>
      <c r="T173" s="700"/>
      <c r="U173" s="732"/>
      <c r="V173" s="700"/>
      <c r="W173" s="700"/>
      <c r="X173" s="700"/>
      <c r="Y173" s="700"/>
      <c r="Z173" s="700"/>
      <c r="AA173" s="700"/>
      <c r="AB173" s="700"/>
      <c r="AC173" s="700"/>
      <c r="AD173" s="700"/>
      <c r="AE173" s="700"/>
    </row>
    <row r="174" spans="2:31" s="675" customFormat="1" ht="21" customHeight="1">
      <c r="B174" s="676"/>
      <c r="C174" s="677"/>
      <c r="D174" s="1291"/>
      <c r="E174" s="1291"/>
      <c r="F174" s="891"/>
      <c r="G174" s="892"/>
      <c r="H174" s="1237" t="s">
        <v>1065</v>
      </c>
      <c r="I174" s="1238"/>
      <c r="J174" s="723"/>
      <c r="K174" s="775"/>
      <c r="L174" s="677"/>
      <c r="M174" s="677"/>
      <c r="N174" s="677"/>
      <c r="O174" s="694" t="s">
        <v>1096</v>
      </c>
      <c r="P174" s="677"/>
      <c r="Q174" s="679"/>
      <c r="S174" s="700"/>
      <c r="T174" s="700"/>
      <c r="U174" s="732"/>
      <c r="V174" s="700"/>
      <c r="W174" s="700"/>
      <c r="X174" s="700"/>
      <c r="Y174" s="700"/>
      <c r="Z174" s="700"/>
      <c r="AA174" s="700"/>
      <c r="AB174" s="700"/>
      <c r="AC174" s="700"/>
      <c r="AD174" s="700"/>
      <c r="AE174" s="700"/>
    </row>
    <row r="175" spans="2:31" s="675" customFormat="1" ht="21" customHeight="1">
      <c r="B175" s="676"/>
      <c r="C175" s="677"/>
      <c r="D175" s="1291"/>
      <c r="E175" s="1291"/>
      <c r="F175" s="891"/>
      <c r="G175" s="892"/>
      <c r="H175" s="1287" t="s">
        <v>1066</v>
      </c>
      <c r="I175" s="815" t="s">
        <v>1067</v>
      </c>
      <c r="J175" s="723"/>
      <c r="K175" s="775"/>
      <c r="L175" s="677"/>
      <c r="M175" s="677"/>
      <c r="N175" s="677"/>
      <c r="O175" s="695" t="s">
        <v>1097</v>
      </c>
      <c r="P175" s="677"/>
      <c r="Q175" s="679"/>
      <c r="S175" s="700"/>
      <c r="T175" s="700"/>
      <c r="U175" s="732"/>
      <c r="V175" s="700"/>
      <c r="W175" s="700"/>
      <c r="X175" s="700"/>
      <c r="Y175" s="700"/>
      <c r="Z175" s="700"/>
      <c r="AA175" s="700"/>
      <c r="AB175" s="700"/>
      <c r="AC175" s="700"/>
      <c r="AD175" s="700"/>
      <c r="AE175" s="700"/>
    </row>
    <row r="176" spans="2:31" s="675" customFormat="1" ht="21" customHeight="1">
      <c r="B176" s="676"/>
      <c r="C176" s="677"/>
      <c r="D176" s="1291"/>
      <c r="E176" s="1291"/>
      <c r="F176" s="891"/>
      <c r="G176" s="892"/>
      <c r="H176" s="1288"/>
      <c r="I176" s="815" t="s">
        <v>1068</v>
      </c>
      <c r="J176" s="723"/>
      <c r="K176" s="819"/>
      <c r="L176" s="677"/>
      <c r="M176" s="677"/>
      <c r="N176" s="677"/>
      <c r="O176" s="695" t="s">
        <v>1097</v>
      </c>
      <c r="P176" s="677"/>
      <c r="Q176" s="679"/>
      <c r="S176" s="700"/>
      <c r="T176" s="700"/>
      <c r="U176" s="732"/>
      <c r="V176" s="700"/>
      <c r="W176" s="700"/>
      <c r="X176" s="700"/>
      <c r="Y176" s="700"/>
      <c r="Z176" s="700"/>
      <c r="AA176" s="700"/>
      <c r="AB176" s="700"/>
      <c r="AC176" s="700"/>
      <c r="AD176" s="700"/>
      <c r="AE176" s="700"/>
    </row>
    <row r="177" spans="1:31" s="675" customFormat="1" ht="21" customHeight="1" thickBot="1">
      <c r="B177" s="676"/>
      <c r="C177" s="677"/>
      <c r="D177" s="1281"/>
      <c r="E177" s="1281"/>
      <c r="F177" s="893"/>
      <c r="G177" s="895"/>
      <c r="H177" s="1276" t="s">
        <v>1069</v>
      </c>
      <c r="I177" s="1277"/>
      <c r="J177" s="818"/>
      <c r="K177" s="820"/>
      <c r="L177" s="677"/>
      <c r="M177" s="677"/>
      <c r="N177" s="677"/>
      <c r="O177" s="694" t="s">
        <v>1096</v>
      </c>
      <c r="P177" s="677"/>
      <c r="Q177" s="679"/>
      <c r="S177" s="700"/>
      <c r="T177" s="700"/>
      <c r="U177" s="732"/>
      <c r="V177" s="700"/>
      <c r="W177" s="700"/>
      <c r="X177" s="700"/>
      <c r="Y177" s="700"/>
      <c r="Z177" s="700"/>
      <c r="AA177" s="700"/>
      <c r="AB177" s="700"/>
      <c r="AC177" s="700"/>
      <c r="AD177" s="700"/>
      <c r="AE177" s="700"/>
    </row>
    <row r="178" spans="1:31" ht="21" customHeight="1" thickTop="1" thickBot="1">
      <c r="B178" s="667"/>
      <c r="C178" s="670"/>
      <c r="D178" s="1289" t="s">
        <v>1411</v>
      </c>
      <c r="E178" s="1289"/>
      <c r="F178" s="901"/>
      <c r="G178" s="902"/>
      <c r="H178" s="1279" t="s">
        <v>1070</v>
      </c>
      <c r="I178" s="1280"/>
      <c r="J178" s="669"/>
      <c r="K178" s="817"/>
      <c r="L178" s="669"/>
      <c r="M178" s="669"/>
      <c r="N178" s="669"/>
      <c r="O178" s="694" t="s">
        <v>1072</v>
      </c>
      <c r="P178" s="669"/>
      <c r="Q178" s="668"/>
      <c r="S178" s="699"/>
      <c r="T178" s="699"/>
      <c r="U178" s="732"/>
      <c r="V178" s="699"/>
      <c r="W178" s="699"/>
      <c r="X178" s="699"/>
      <c r="Y178" s="699"/>
      <c r="Z178" s="699"/>
      <c r="AA178" s="699"/>
      <c r="AB178" s="699"/>
      <c r="AC178" s="699"/>
      <c r="AD178" s="699"/>
      <c r="AE178" s="699"/>
    </row>
    <row r="179" spans="1:31" ht="21" customHeight="1" thickTop="1">
      <c r="B179" s="667"/>
      <c r="C179" s="670"/>
      <c r="D179" s="1290" t="s">
        <v>1443</v>
      </c>
      <c r="E179" s="1290"/>
      <c r="F179" s="903"/>
      <c r="G179" s="904"/>
      <c r="H179" s="1242" t="s">
        <v>1061</v>
      </c>
      <c r="I179" s="1243"/>
      <c r="J179" s="669"/>
      <c r="K179" s="775"/>
      <c r="L179" s="669"/>
      <c r="M179" s="669"/>
      <c r="N179" s="669"/>
      <c r="O179" s="694" t="s">
        <v>1096</v>
      </c>
      <c r="P179" s="669"/>
      <c r="Q179" s="668"/>
      <c r="S179" s="699"/>
      <c r="T179" s="699"/>
      <c r="U179" s="732"/>
      <c r="V179" s="699"/>
      <c r="W179" s="699"/>
      <c r="X179" s="699"/>
      <c r="Y179" s="699"/>
      <c r="Z179" s="699"/>
      <c r="AA179" s="699"/>
      <c r="AB179" s="699"/>
      <c r="AC179" s="699"/>
      <c r="AD179" s="699"/>
      <c r="AE179" s="699"/>
    </row>
    <row r="180" spans="1:31" ht="21" customHeight="1">
      <c r="B180" s="667"/>
      <c r="C180" s="670"/>
      <c r="D180" s="1291"/>
      <c r="E180" s="1291"/>
      <c r="F180" s="894"/>
      <c r="G180" s="896"/>
      <c r="H180" s="1237" t="s">
        <v>1062</v>
      </c>
      <c r="I180" s="1238"/>
      <c r="J180" s="669"/>
      <c r="K180" s="775"/>
      <c r="L180" s="669"/>
      <c r="M180" s="669"/>
      <c r="N180" s="669"/>
      <c r="O180" s="694" t="s">
        <v>1096</v>
      </c>
      <c r="P180" s="669"/>
      <c r="Q180" s="668"/>
      <c r="S180" s="699"/>
      <c r="T180" s="699"/>
      <c r="U180" s="732"/>
      <c r="V180" s="699"/>
      <c r="W180" s="699"/>
      <c r="X180" s="699"/>
      <c r="Y180" s="699"/>
      <c r="Z180" s="699"/>
      <c r="AA180" s="699"/>
      <c r="AB180" s="699"/>
      <c r="AC180" s="699"/>
      <c r="AD180" s="699"/>
      <c r="AE180" s="699"/>
    </row>
    <row r="181" spans="1:31" ht="21" customHeight="1">
      <c r="B181" s="667"/>
      <c r="C181" s="670"/>
      <c r="D181" s="1291"/>
      <c r="E181" s="1291"/>
      <c r="F181" s="894"/>
      <c r="G181" s="896"/>
      <c r="H181" s="1237" t="s">
        <v>1063</v>
      </c>
      <c r="I181" s="1238"/>
      <c r="J181" s="669"/>
      <c r="K181" s="775"/>
      <c r="L181" s="669"/>
      <c r="M181" s="669"/>
      <c r="N181" s="669"/>
      <c r="O181" s="694" t="s">
        <v>1096</v>
      </c>
      <c r="P181" s="669"/>
      <c r="Q181" s="668"/>
      <c r="S181" s="699"/>
      <c r="T181" s="699"/>
      <c r="U181" s="732"/>
      <c r="V181" s="699"/>
      <c r="W181" s="699"/>
      <c r="X181" s="699"/>
      <c r="Y181" s="699"/>
      <c r="Z181" s="699"/>
      <c r="AA181" s="699"/>
      <c r="AB181" s="699"/>
      <c r="AC181" s="699"/>
      <c r="AD181" s="699"/>
      <c r="AE181" s="699"/>
    </row>
    <row r="182" spans="1:31" s="675" customFormat="1" ht="21" customHeight="1">
      <c r="B182" s="676"/>
      <c r="C182" s="677"/>
      <c r="D182" s="1291"/>
      <c r="E182" s="1291"/>
      <c r="F182" s="894"/>
      <c r="G182" s="896"/>
      <c r="H182" s="1237" t="s">
        <v>1064</v>
      </c>
      <c r="I182" s="1238"/>
      <c r="J182" s="677"/>
      <c r="K182" s="775"/>
      <c r="L182" s="677"/>
      <c r="M182" s="677"/>
      <c r="N182" s="677"/>
      <c r="O182" s="694" t="s">
        <v>1096</v>
      </c>
      <c r="P182" s="677"/>
      <c r="Q182" s="679"/>
      <c r="S182" s="700"/>
      <c r="T182" s="700"/>
      <c r="U182" s="732"/>
      <c r="V182" s="700"/>
      <c r="W182" s="700"/>
      <c r="X182" s="700"/>
      <c r="Y182" s="700"/>
      <c r="Z182" s="700"/>
      <c r="AA182" s="700"/>
      <c r="AB182" s="700"/>
      <c r="AC182" s="700"/>
      <c r="AD182" s="700"/>
      <c r="AE182" s="700"/>
    </row>
    <row r="183" spans="1:31" s="675" customFormat="1" ht="21" customHeight="1">
      <c r="B183" s="676"/>
      <c r="C183" s="677"/>
      <c r="D183" s="1291"/>
      <c r="E183" s="1291"/>
      <c r="F183" s="894"/>
      <c r="G183" s="896"/>
      <c r="H183" s="1237" t="s">
        <v>1065</v>
      </c>
      <c r="I183" s="1238"/>
      <c r="J183" s="677"/>
      <c r="K183" s="775"/>
      <c r="L183" s="677"/>
      <c r="M183" s="677"/>
      <c r="N183" s="677"/>
      <c r="O183" s="694" t="s">
        <v>1096</v>
      </c>
      <c r="P183" s="677"/>
      <c r="Q183" s="679"/>
      <c r="S183" s="700"/>
      <c r="T183" s="700"/>
      <c r="U183" s="732"/>
      <c r="V183" s="700"/>
      <c r="W183" s="700"/>
      <c r="X183" s="700"/>
      <c r="Y183" s="700"/>
      <c r="Z183" s="700"/>
      <c r="AA183" s="700"/>
      <c r="AB183" s="700"/>
      <c r="AC183" s="700"/>
      <c r="AD183" s="700"/>
      <c r="AE183" s="700"/>
    </row>
    <row r="184" spans="1:31" s="675" customFormat="1" ht="21" customHeight="1">
      <c r="B184" s="676"/>
      <c r="C184" s="677"/>
      <c r="D184" s="1291"/>
      <c r="E184" s="1291"/>
      <c r="F184" s="894"/>
      <c r="G184" s="896"/>
      <c r="H184" s="1287" t="s">
        <v>1066</v>
      </c>
      <c r="I184" s="890" t="s">
        <v>1067</v>
      </c>
      <c r="J184" s="677"/>
      <c r="K184" s="775"/>
      <c r="L184" s="677"/>
      <c r="M184" s="677"/>
      <c r="N184" s="677"/>
      <c r="O184" s="695" t="s">
        <v>1097</v>
      </c>
      <c r="P184" s="677"/>
      <c r="Q184" s="679"/>
      <c r="S184" s="700"/>
      <c r="T184" s="700"/>
      <c r="U184" s="732"/>
      <c r="V184" s="700"/>
      <c r="W184" s="700"/>
      <c r="X184" s="700"/>
      <c r="Y184" s="700"/>
      <c r="Z184" s="700"/>
      <c r="AA184" s="700"/>
      <c r="AB184" s="700"/>
      <c r="AC184" s="700"/>
      <c r="AD184" s="700"/>
      <c r="AE184" s="700"/>
    </row>
    <row r="185" spans="1:31" s="675" customFormat="1" ht="21" customHeight="1">
      <c r="B185" s="676"/>
      <c r="C185" s="677"/>
      <c r="D185" s="1291"/>
      <c r="E185" s="1291"/>
      <c r="F185" s="894"/>
      <c r="G185" s="896"/>
      <c r="H185" s="1288"/>
      <c r="I185" s="890" t="s">
        <v>1068</v>
      </c>
      <c r="J185" s="677"/>
      <c r="K185" s="775"/>
      <c r="L185" s="677"/>
      <c r="M185" s="677"/>
      <c r="N185" s="677"/>
      <c r="O185" s="695" t="s">
        <v>1097</v>
      </c>
      <c r="P185" s="677"/>
      <c r="Q185" s="679"/>
      <c r="S185" s="700"/>
      <c r="T185" s="700"/>
      <c r="U185" s="732"/>
      <c r="V185" s="700"/>
      <c r="W185" s="700"/>
      <c r="X185" s="700"/>
      <c r="Y185" s="700"/>
      <c r="Z185" s="700"/>
      <c r="AA185" s="700"/>
      <c r="AB185" s="700"/>
      <c r="AC185" s="700"/>
      <c r="AD185" s="700"/>
      <c r="AE185" s="700"/>
    </row>
    <row r="186" spans="1:31" s="675" customFormat="1" ht="21" customHeight="1" thickBot="1">
      <c r="B186" s="676"/>
      <c r="C186" s="677"/>
      <c r="D186" s="1281"/>
      <c r="E186" s="1281"/>
      <c r="F186" s="905"/>
      <c r="G186" s="906"/>
      <c r="H186" s="1276" t="s">
        <v>1069</v>
      </c>
      <c r="I186" s="1277"/>
      <c r="J186" s="677"/>
      <c r="K186" s="776"/>
      <c r="L186" s="677"/>
      <c r="M186" s="677"/>
      <c r="N186" s="677"/>
      <c r="O186" s="694" t="s">
        <v>1096</v>
      </c>
      <c r="P186" s="677"/>
      <c r="Q186" s="679"/>
      <c r="S186" s="700"/>
      <c r="T186" s="700"/>
      <c r="U186" s="732"/>
      <c r="V186" s="700"/>
      <c r="W186" s="700"/>
      <c r="X186" s="700"/>
      <c r="Y186" s="700"/>
      <c r="Z186" s="700"/>
      <c r="AA186" s="700"/>
      <c r="AB186" s="700"/>
      <c r="AC186" s="700"/>
      <c r="AD186" s="700"/>
      <c r="AE186" s="700"/>
    </row>
    <row r="187" spans="1:31" ht="21" customHeight="1" thickTop="1">
      <c r="B187" s="667"/>
      <c r="C187" s="670"/>
      <c r="D187" s="888"/>
      <c r="E187" s="888"/>
      <c r="F187" s="811"/>
      <c r="G187" s="812"/>
      <c r="H187" s="1274" t="s">
        <v>1412</v>
      </c>
      <c r="I187" s="1275"/>
      <c r="J187" s="669"/>
      <c r="K187" s="1149"/>
      <c r="L187" s="669"/>
      <c r="M187" s="669"/>
      <c r="N187" s="669"/>
      <c r="O187" s="694" t="str">
        <f>IF($K$184&lt;0,"プルダウンから選択","入力不要")</f>
        <v>入力不要</v>
      </c>
      <c r="P187" s="669"/>
      <c r="Q187" s="668"/>
      <c r="S187" s="699"/>
      <c r="T187" s="699"/>
      <c r="U187" s="732"/>
      <c r="V187" s="699"/>
      <c r="W187" s="699"/>
      <c r="X187" s="699"/>
      <c r="Y187" s="699"/>
      <c r="Z187" s="699"/>
      <c r="AA187" s="699"/>
      <c r="AB187" s="699"/>
      <c r="AC187" s="699"/>
      <c r="AD187" s="699"/>
      <c r="AE187" s="699"/>
    </row>
    <row r="188" spans="1:31" ht="7.5" customHeight="1">
      <c r="B188" s="680"/>
      <c r="C188" s="681"/>
      <c r="D188" s="681"/>
      <c r="E188" s="682"/>
      <c r="F188" s="682"/>
      <c r="G188" s="682"/>
      <c r="H188" s="692"/>
      <c r="I188" s="692"/>
      <c r="J188" s="681"/>
      <c r="K188" s="713"/>
      <c r="L188" s="681"/>
      <c r="M188" s="681"/>
      <c r="N188" s="681"/>
      <c r="O188" s="687"/>
      <c r="P188" s="681"/>
      <c r="Q188" s="683"/>
      <c r="S188" s="699"/>
      <c r="T188" s="699"/>
      <c r="U188" s="731"/>
      <c r="V188" s="699"/>
      <c r="W188" s="699"/>
      <c r="X188" s="699"/>
      <c r="Y188" s="699"/>
      <c r="Z188" s="699"/>
      <c r="AA188" s="699"/>
      <c r="AB188" s="699"/>
      <c r="AC188" s="699"/>
      <c r="AD188" s="699"/>
      <c r="AE188" s="699"/>
    </row>
    <row r="189" spans="1:31" ht="7.5" customHeight="1">
      <c r="S189" s="699"/>
      <c r="T189" s="699"/>
      <c r="U189" s="731"/>
      <c r="V189" s="699"/>
      <c r="W189" s="699"/>
      <c r="X189" s="699"/>
      <c r="Y189" s="699"/>
      <c r="Z189" s="699"/>
      <c r="AA189" s="699"/>
      <c r="AB189" s="699"/>
      <c r="AC189" s="699"/>
      <c r="AD189" s="699"/>
      <c r="AE189" s="699"/>
    </row>
    <row r="190" spans="1:31" s="969" customFormat="1" ht="11.25" customHeight="1">
      <c r="A190" s="699"/>
      <c r="B190" s="699"/>
      <c r="C190" s="699"/>
      <c r="D190" s="699"/>
      <c r="E190" s="703"/>
      <c r="F190" s="703"/>
      <c r="G190" s="703"/>
      <c r="H190" s="704"/>
      <c r="I190" s="704"/>
      <c r="J190" s="699"/>
      <c r="K190" s="714"/>
      <c r="L190" s="699"/>
      <c r="M190" s="699"/>
      <c r="N190" s="699"/>
      <c r="O190" s="705"/>
      <c r="P190" s="699"/>
      <c r="Q190" s="699"/>
      <c r="R190" s="699"/>
      <c r="S190" s="699"/>
      <c r="T190" s="699"/>
      <c r="U190" s="731"/>
      <c r="V190" s="699"/>
      <c r="W190" s="699"/>
      <c r="X190" s="699"/>
      <c r="Y190" s="699"/>
      <c r="Z190" s="699"/>
      <c r="AA190" s="699"/>
      <c r="AB190" s="699"/>
      <c r="AC190" s="699"/>
      <c r="AD190" s="699"/>
      <c r="AE190" s="699"/>
    </row>
    <row r="191" spans="1:31" s="969" customFormat="1" ht="7.5" hidden="1" customHeight="1" outlineLevel="1">
      <c r="A191" s="829"/>
      <c r="B191" s="699"/>
      <c r="C191" s="699"/>
      <c r="D191" s="699"/>
      <c r="E191" s="703"/>
      <c r="F191" s="703"/>
      <c r="G191" s="703"/>
      <c r="H191" s="704"/>
      <c r="I191" s="704"/>
      <c r="J191" s="699"/>
      <c r="K191" s="714"/>
      <c r="L191" s="699"/>
      <c r="M191" s="699"/>
      <c r="N191" s="699"/>
      <c r="O191" s="830"/>
      <c r="P191" s="829"/>
      <c r="Q191" s="829"/>
      <c r="R191" s="829"/>
      <c r="S191" s="699"/>
      <c r="T191" s="699"/>
      <c r="U191" s="731"/>
      <c r="V191" s="699"/>
      <c r="W191" s="699"/>
      <c r="X191" s="699"/>
      <c r="Y191" s="699"/>
      <c r="Z191" s="699"/>
      <c r="AA191" s="699"/>
      <c r="AB191" s="699"/>
      <c r="AC191" s="699"/>
      <c r="AD191" s="699"/>
      <c r="AE191" s="699"/>
    </row>
    <row r="192" spans="1:31" s="969" customFormat="1" ht="18.75" hidden="1" customHeight="1" outlineLevel="1">
      <c r="A192" s="829"/>
      <c r="B192" s="829"/>
      <c r="C192" s="829"/>
      <c r="D192" s="1247" t="s">
        <v>1300</v>
      </c>
      <c r="E192" s="1247"/>
      <c r="F192" s="1247"/>
      <c r="G192" s="1247"/>
      <c r="H192" s="1247"/>
      <c r="I192" s="1247"/>
      <c r="J192" s="1247"/>
      <c r="K192" s="1247"/>
      <c r="L192" s="955"/>
      <c r="M192" s="955"/>
      <c r="N192" s="955"/>
      <c r="O192" s="955"/>
      <c r="P192" s="955"/>
      <c r="Q192" s="829"/>
      <c r="R192" s="829"/>
      <c r="S192" s="699"/>
      <c r="T192" s="699"/>
      <c r="U192" s="732"/>
      <c r="V192" s="699"/>
      <c r="W192" s="699"/>
      <c r="X192" s="699"/>
      <c r="Y192" s="699"/>
      <c r="Z192" s="699"/>
      <c r="AA192" s="699"/>
      <c r="AB192" s="699"/>
      <c r="AC192" s="699"/>
      <c r="AD192" s="699"/>
      <c r="AE192" s="699"/>
    </row>
    <row r="193" spans="1:31" s="969" customFormat="1" ht="5.25" hidden="1" customHeight="1" outlineLevel="1">
      <c r="A193" s="829"/>
      <c r="B193" s="829"/>
      <c r="C193" s="829"/>
      <c r="D193" s="971"/>
      <c r="E193" s="971"/>
      <c r="F193" s="971"/>
      <c r="G193" s="971"/>
      <c r="H193" s="972"/>
      <c r="I193" s="972"/>
      <c r="J193" s="971"/>
      <c r="K193" s="973"/>
      <c r="L193" s="971"/>
      <c r="M193" s="971"/>
      <c r="N193" s="971"/>
      <c r="O193" s="830"/>
      <c r="P193" s="831"/>
      <c r="Q193" s="829"/>
      <c r="R193" s="829"/>
      <c r="S193" s="699"/>
      <c r="T193" s="699"/>
      <c r="U193" s="732"/>
      <c r="V193" s="699"/>
      <c r="W193" s="699"/>
      <c r="X193" s="699"/>
      <c r="Y193" s="699"/>
      <c r="Z193" s="699"/>
      <c r="AA193" s="699"/>
      <c r="AB193" s="699"/>
      <c r="AC193" s="699"/>
      <c r="AD193" s="699"/>
      <c r="AE193" s="699"/>
    </row>
    <row r="194" spans="1:31" s="969" customFormat="1" ht="21" hidden="1" customHeight="1" outlineLevel="1">
      <c r="A194" s="829"/>
      <c r="B194" s="699"/>
      <c r="C194" s="699"/>
      <c r="D194" s="1271" t="s">
        <v>1299</v>
      </c>
      <c r="E194" s="1271"/>
      <c r="F194" s="1271"/>
      <c r="G194" s="1271"/>
      <c r="H194" s="1269" t="s">
        <v>1301</v>
      </c>
      <c r="I194" s="974" t="s">
        <v>1302</v>
      </c>
      <c r="J194" s="699"/>
      <c r="K194" s="975">
        <f>'４．概略予算書（まとめ）'!I11</f>
        <v>0</v>
      </c>
      <c r="L194" s="699"/>
      <c r="M194" s="699"/>
      <c r="N194" s="699"/>
      <c r="O194" s="830"/>
      <c r="P194" s="829"/>
      <c r="Q194" s="829"/>
      <c r="R194" s="829"/>
      <c r="S194" s="699"/>
      <c r="T194" s="699"/>
      <c r="U194" s="731"/>
      <c r="V194" s="699"/>
      <c r="W194" s="699"/>
      <c r="X194" s="699"/>
      <c r="Y194" s="699"/>
      <c r="Z194" s="699"/>
      <c r="AA194" s="699"/>
      <c r="AB194" s="699"/>
      <c r="AC194" s="699"/>
      <c r="AD194" s="699"/>
      <c r="AE194" s="699"/>
    </row>
    <row r="195" spans="1:31" s="969" customFormat="1" ht="21" hidden="1" customHeight="1" outlineLevel="1">
      <c r="A195" s="699"/>
      <c r="B195" s="699"/>
      <c r="C195" s="699"/>
      <c r="D195" s="1271"/>
      <c r="E195" s="1271"/>
      <c r="F195" s="1271"/>
      <c r="G195" s="1271"/>
      <c r="H195" s="1269"/>
      <c r="I195" s="976" t="s">
        <v>1303</v>
      </c>
      <c r="J195" s="699"/>
      <c r="K195" s="975">
        <f>'４．概略予算書（まとめ）'!I12</f>
        <v>0</v>
      </c>
      <c r="L195" s="699"/>
      <c r="M195" s="699"/>
      <c r="N195" s="699"/>
      <c r="O195" s="830"/>
      <c r="P195" s="829"/>
      <c r="Q195" s="829"/>
      <c r="R195" s="699"/>
      <c r="S195" s="699"/>
      <c r="T195" s="699"/>
      <c r="U195" s="731"/>
      <c r="V195" s="699"/>
      <c r="W195" s="699"/>
      <c r="X195" s="699"/>
      <c r="Y195" s="699"/>
      <c r="Z195" s="699"/>
      <c r="AA195" s="699"/>
      <c r="AB195" s="699"/>
      <c r="AC195" s="699"/>
      <c r="AD195" s="699"/>
      <c r="AE195" s="699"/>
    </row>
    <row r="196" spans="1:31" s="969" customFormat="1" ht="21" hidden="1" customHeight="1" outlineLevel="1">
      <c r="A196" s="699"/>
      <c r="B196" s="699"/>
      <c r="C196" s="699"/>
      <c r="D196" s="1271"/>
      <c r="E196" s="1271"/>
      <c r="F196" s="1271"/>
      <c r="G196" s="1271"/>
      <c r="H196" s="1270"/>
      <c r="I196" s="976" t="s">
        <v>1304</v>
      </c>
      <c r="J196" s="699"/>
      <c r="K196" s="975">
        <f>'４．概略予算書（まとめ）'!I13</f>
        <v>0</v>
      </c>
      <c r="L196" s="699"/>
      <c r="M196" s="699"/>
      <c r="N196" s="699"/>
      <c r="O196" s="830"/>
      <c r="P196" s="829"/>
      <c r="Q196" s="829"/>
      <c r="R196" s="699"/>
      <c r="S196" s="699"/>
      <c r="T196" s="699"/>
      <c r="U196" s="731"/>
      <c r="V196" s="699"/>
      <c r="W196" s="699"/>
      <c r="X196" s="699"/>
      <c r="Y196" s="699"/>
      <c r="Z196" s="699"/>
      <c r="AA196" s="699"/>
      <c r="AB196" s="699"/>
      <c r="AC196" s="699"/>
      <c r="AD196" s="699"/>
      <c r="AE196" s="699"/>
    </row>
    <row r="197" spans="1:31" s="969" customFormat="1" ht="21" hidden="1" customHeight="1" outlineLevel="1">
      <c r="A197" s="699"/>
      <c r="B197" s="699"/>
      <c r="C197" s="699"/>
      <c r="D197" s="1271"/>
      <c r="E197" s="1271"/>
      <c r="F197" s="1271"/>
      <c r="G197" s="1271"/>
      <c r="H197" s="1282" t="s">
        <v>1305</v>
      </c>
      <c r="I197" s="974" t="s">
        <v>1302</v>
      </c>
      <c r="J197" s="699"/>
      <c r="K197" s="975">
        <f>'４．概略予算書（まとめ）'!N11</f>
        <v>0</v>
      </c>
      <c r="L197" s="699"/>
      <c r="M197" s="699"/>
      <c r="N197" s="699"/>
      <c r="O197" s="830"/>
      <c r="P197" s="829"/>
      <c r="Q197" s="829"/>
      <c r="R197" s="699"/>
      <c r="S197" s="699"/>
      <c r="T197" s="699"/>
      <c r="U197" s="731"/>
      <c r="V197" s="699"/>
      <c r="W197" s="699"/>
      <c r="X197" s="699"/>
      <c r="Y197" s="699"/>
      <c r="Z197" s="699"/>
      <c r="AA197" s="699"/>
      <c r="AB197" s="699"/>
      <c r="AC197" s="699"/>
      <c r="AD197" s="699"/>
      <c r="AE197" s="699"/>
    </row>
    <row r="198" spans="1:31" s="969" customFormat="1" ht="21" hidden="1" customHeight="1" outlineLevel="1">
      <c r="A198" s="699"/>
      <c r="B198" s="699"/>
      <c r="C198" s="699"/>
      <c r="D198" s="1271"/>
      <c r="E198" s="1271"/>
      <c r="F198" s="1271"/>
      <c r="G198" s="1271"/>
      <c r="H198" s="1283"/>
      <c r="I198" s="976" t="s">
        <v>1303</v>
      </c>
      <c r="J198" s="699"/>
      <c r="K198" s="975">
        <f>'４．概略予算書（まとめ）'!N12</f>
        <v>0</v>
      </c>
      <c r="L198" s="699"/>
      <c r="M198" s="699"/>
      <c r="N198" s="699"/>
      <c r="O198" s="830"/>
      <c r="P198" s="829"/>
      <c r="Q198" s="829"/>
      <c r="R198" s="699"/>
      <c r="S198" s="699"/>
      <c r="T198" s="699"/>
      <c r="U198" s="731"/>
      <c r="V198" s="699"/>
      <c r="W198" s="699"/>
      <c r="X198" s="699"/>
      <c r="Y198" s="699"/>
      <c r="Z198" s="699"/>
      <c r="AA198" s="699"/>
      <c r="AB198" s="699"/>
      <c r="AC198" s="699"/>
      <c r="AD198" s="699"/>
      <c r="AE198" s="699"/>
    </row>
    <row r="199" spans="1:31" s="969" customFormat="1" ht="21" hidden="1" customHeight="1" outlineLevel="1">
      <c r="A199" s="699"/>
      <c r="B199" s="699"/>
      <c r="C199" s="699"/>
      <c r="D199" s="1271"/>
      <c r="E199" s="1271"/>
      <c r="F199" s="1271"/>
      <c r="G199" s="1271"/>
      <c r="H199" s="1284"/>
      <c r="I199" s="976" t="s">
        <v>1304</v>
      </c>
      <c r="J199" s="699"/>
      <c r="K199" s="975">
        <f>'４．概略予算書（まとめ）'!N13</f>
        <v>0</v>
      </c>
      <c r="L199" s="699"/>
      <c r="M199" s="699"/>
      <c r="N199" s="699"/>
      <c r="O199" s="830"/>
      <c r="P199" s="829"/>
      <c r="Q199" s="829"/>
      <c r="R199" s="699"/>
      <c r="S199" s="699"/>
      <c r="T199" s="699"/>
      <c r="U199" s="731"/>
      <c r="V199" s="699"/>
      <c r="W199" s="699"/>
      <c r="X199" s="699"/>
      <c r="Y199" s="699"/>
      <c r="Z199" s="699"/>
      <c r="AA199" s="699"/>
      <c r="AB199" s="699"/>
      <c r="AC199" s="699"/>
      <c r="AD199" s="699"/>
      <c r="AE199" s="699"/>
    </row>
    <row r="200" spans="1:31" s="969" customFormat="1" ht="21" hidden="1" customHeight="1" outlineLevel="1">
      <c r="A200" s="699"/>
      <c r="B200" s="699"/>
      <c r="C200" s="699"/>
      <c r="D200" s="1271"/>
      <c r="E200" s="1271"/>
      <c r="F200" s="1271"/>
      <c r="G200" s="1271"/>
      <c r="H200" s="1285" t="s">
        <v>1306</v>
      </c>
      <c r="I200" s="974" t="s">
        <v>1302</v>
      </c>
      <c r="J200" s="699"/>
      <c r="K200" s="977">
        <f>'４．概略予算書（まとめ）'!X11</f>
        <v>0</v>
      </c>
      <c r="L200" s="699"/>
      <c r="M200" s="699"/>
      <c r="N200" s="699"/>
      <c r="O200" s="830"/>
      <c r="P200" s="829"/>
      <c r="Q200" s="829"/>
      <c r="R200" s="699"/>
      <c r="S200" s="699"/>
      <c r="T200" s="699"/>
      <c r="U200" s="731"/>
      <c r="V200" s="699"/>
      <c r="W200" s="699"/>
      <c r="X200" s="699"/>
      <c r="Y200" s="699"/>
      <c r="Z200" s="699"/>
      <c r="AA200" s="699"/>
      <c r="AB200" s="699"/>
      <c r="AC200" s="699"/>
      <c r="AD200" s="699"/>
      <c r="AE200" s="699"/>
    </row>
    <row r="201" spans="1:31" s="969" customFormat="1" ht="21" hidden="1" customHeight="1" outlineLevel="1">
      <c r="A201" s="699"/>
      <c r="B201" s="699"/>
      <c r="C201" s="699"/>
      <c r="D201" s="1271"/>
      <c r="E201" s="1271"/>
      <c r="F201" s="1271"/>
      <c r="G201" s="1271"/>
      <c r="H201" s="1283"/>
      <c r="I201" s="976" t="s">
        <v>1303</v>
      </c>
      <c r="J201" s="699"/>
      <c r="K201" s="977">
        <f>'４．概略予算書（まとめ）'!X12</f>
        <v>0</v>
      </c>
      <c r="L201" s="699"/>
      <c r="M201" s="699"/>
      <c r="N201" s="699"/>
      <c r="O201" s="830"/>
      <c r="P201" s="829"/>
      <c r="Q201" s="829"/>
      <c r="R201" s="699"/>
      <c r="S201" s="699"/>
      <c r="T201" s="699"/>
      <c r="U201" s="731"/>
      <c r="V201" s="699"/>
      <c r="W201" s="699"/>
      <c r="X201" s="699"/>
      <c r="Y201" s="699"/>
      <c r="Z201" s="699"/>
      <c r="AA201" s="699"/>
      <c r="AB201" s="699"/>
      <c r="AC201" s="699"/>
      <c r="AD201" s="699"/>
      <c r="AE201" s="699"/>
    </row>
    <row r="202" spans="1:31" s="969" customFormat="1" ht="21" hidden="1" customHeight="1" outlineLevel="1" thickBot="1">
      <c r="A202" s="699"/>
      <c r="B202" s="699"/>
      <c r="C202" s="699"/>
      <c r="D202" s="1272"/>
      <c r="E202" s="1272"/>
      <c r="F202" s="1272"/>
      <c r="G202" s="1272"/>
      <c r="H202" s="1286"/>
      <c r="I202" s="978" t="s">
        <v>1304</v>
      </c>
      <c r="J202" s="699"/>
      <c r="K202" s="977">
        <f>'４．概略予算書（まとめ）'!X13</f>
        <v>0</v>
      </c>
      <c r="L202" s="699"/>
      <c r="M202" s="699"/>
      <c r="N202" s="699"/>
      <c r="O202" s="830"/>
      <c r="P202" s="829"/>
      <c r="Q202" s="829"/>
      <c r="R202" s="699"/>
      <c r="S202" s="699"/>
      <c r="T202" s="699"/>
      <c r="U202" s="731"/>
      <c r="V202" s="699"/>
      <c r="W202" s="699"/>
      <c r="X202" s="699"/>
      <c r="Y202" s="699"/>
      <c r="Z202" s="699"/>
      <c r="AA202" s="699"/>
      <c r="AB202" s="699"/>
      <c r="AC202" s="699"/>
      <c r="AD202" s="699"/>
      <c r="AE202" s="699"/>
    </row>
    <row r="203" spans="1:31" s="969" customFormat="1" ht="21" hidden="1" customHeight="1" outlineLevel="1" thickTop="1">
      <c r="A203" s="829"/>
      <c r="B203" s="699"/>
      <c r="C203" s="699"/>
      <c r="D203" s="1297" t="s">
        <v>1307</v>
      </c>
      <c r="E203" s="1297"/>
      <c r="F203" s="1297"/>
      <c r="G203" s="1297"/>
      <c r="H203" s="1268" t="s">
        <v>1301</v>
      </c>
      <c r="I203" s="979" t="s">
        <v>1302</v>
      </c>
      <c r="J203" s="699"/>
      <c r="K203" s="975">
        <f>'４．概略予算書（まとめ）'!I23</f>
        <v>0</v>
      </c>
      <c r="L203" s="699"/>
      <c r="M203" s="699"/>
      <c r="N203" s="699"/>
      <c r="O203" s="830"/>
      <c r="P203" s="829"/>
      <c r="Q203" s="829"/>
      <c r="R203" s="829"/>
      <c r="S203" s="699"/>
      <c r="T203" s="699"/>
      <c r="U203" s="731"/>
      <c r="V203" s="699"/>
      <c r="W203" s="699"/>
      <c r="X203" s="699"/>
      <c r="Y203" s="699"/>
      <c r="Z203" s="699"/>
      <c r="AA203" s="699"/>
      <c r="AB203" s="699"/>
      <c r="AC203" s="699"/>
      <c r="AD203" s="699"/>
      <c r="AE203" s="699"/>
    </row>
    <row r="204" spans="1:31" s="969" customFormat="1" ht="21" hidden="1" customHeight="1" outlineLevel="1">
      <c r="A204" s="699"/>
      <c r="B204" s="699"/>
      <c r="C204" s="699"/>
      <c r="D204" s="1271"/>
      <c r="E204" s="1271"/>
      <c r="F204" s="1271"/>
      <c r="G204" s="1271"/>
      <c r="H204" s="1269"/>
      <c r="I204" s="976" t="s">
        <v>1303</v>
      </c>
      <c r="J204" s="699"/>
      <c r="K204" s="975">
        <f>'４．概略予算書（まとめ）'!I24</f>
        <v>0</v>
      </c>
      <c r="L204" s="699"/>
      <c r="M204" s="699"/>
      <c r="N204" s="699"/>
      <c r="O204" s="830"/>
      <c r="P204" s="829"/>
      <c r="Q204" s="829"/>
      <c r="R204" s="699"/>
      <c r="S204" s="699"/>
      <c r="T204" s="699"/>
      <c r="U204" s="731"/>
      <c r="V204" s="699"/>
      <c r="W204" s="699"/>
      <c r="X204" s="699"/>
      <c r="Y204" s="699"/>
      <c r="Z204" s="699"/>
      <c r="AA204" s="699"/>
      <c r="AB204" s="699"/>
      <c r="AC204" s="699"/>
      <c r="AD204" s="699"/>
      <c r="AE204" s="699"/>
    </row>
    <row r="205" spans="1:31" s="969" customFormat="1" ht="21" hidden="1" customHeight="1" outlineLevel="1">
      <c r="A205" s="699"/>
      <c r="B205" s="699"/>
      <c r="C205" s="699"/>
      <c r="D205" s="1271"/>
      <c r="E205" s="1271"/>
      <c r="F205" s="1271"/>
      <c r="G205" s="1271"/>
      <c r="H205" s="1270"/>
      <c r="I205" s="976" t="s">
        <v>1304</v>
      </c>
      <c r="J205" s="699"/>
      <c r="K205" s="975">
        <f>'４．概略予算書（まとめ）'!I25</f>
        <v>0</v>
      </c>
      <c r="L205" s="699"/>
      <c r="M205" s="699"/>
      <c r="N205" s="699"/>
      <c r="O205" s="830"/>
      <c r="P205" s="829"/>
      <c r="Q205" s="829"/>
      <c r="R205" s="699"/>
      <c r="S205" s="699"/>
      <c r="T205" s="699"/>
      <c r="U205" s="731"/>
      <c r="V205" s="699"/>
      <c r="W205" s="699"/>
      <c r="X205" s="699"/>
      <c r="Y205" s="699"/>
      <c r="Z205" s="699"/>
      <c r="AA205" s="699"/>
      <c r="AB205" s="699"/>
      <c r="AC205" s="699"/>
      <c r="AD205" s="699"/>
      <c r="AE205" s="699"/>
    </row>
    <row r="206" spans="1:31" s="969" customFormat="1" ht="21" hidden="1" customHeight="1" outlineLevel="1">
      <c r="A206" s="699"/>
      <c r="B206" s="699"/>
      <c r="C206" s="699"/>
      <c r="D206" s="1271"/>
      <c r="E206" s="1271"/>
      <c r="F206" s="1271"/>
      <c r="G206" s="1271"/>
      <c r="H206" s="1282" t="s">
        <v>1305</v>
      </c>
      <c r="I206" s="974" t="s">
        <v>1302</v>
      </c>
      <c r="J206" s="699"/>
      <c r="K206" s="975">
        <f>'４．概略予算書（まとめ）'!N23</f>
        <v>0</v>
      </c>
      <c r="L206" s="699"/>
      <c r="M206" s="699"/>
      <c r="N206" s="699"/>
      <c r="O206" s="830"/>
      <c r="P206" s="829"/>
      <c r="Q206" s="829"/>
      <c r="R206" s="699"/>
      <c r="S206" s="699"/>
      <c r="T206" s="699"/>
      <c r="U206" s="731"/>
      <c r="V206" s="699"/>
      <c r="W206" s="699"/>
      <c r="X206" s="699"/>
      <c r="Y206" s="699"/>
      <c r="Z206" s="699"/>
      <c r="AA206" s="699"/>
      <c r="AB206" s="699"/>
      <c r="AC206" s="699"/>
      <c r="AD206" s="699"/>
      <c r="AE206" s="699"/>
    </row>
    <row r="207" spans="1:31" s="969" customFormat="1" ht="21" hidden="1" customHeight="1" outlineLevel="1">
      <c r="A207" s="699"/>
      <c r="B207" s="699"/>
      <c r="C207" s="699"/>
      <c r="D207" s="1271"/>
      <c r="E207" s="1271"/>
      <c r="F207" s="1271"/>
      <c r="G207" s="1271"/>
      <c r="H207" s="1283"/>
      <c r="I207" s="976" t="s">
        <v>1303</v>
      </c>
      <c r="J207" s="699"/>
      <c r="K207" s="975">
        <f>'４．概略予算書（まとめ）'!N24</f>
        <v>0</v>
      </c>
      <c r="L207" s="699"/>
      <c r="M207" s="699"/>
      <c r="N207" s="699"/>
      <c r="O207" s="830"/>
      <c r="P207" s="829"/>
      <c r="Q207" s="829"/>
      <c r="R207" s="699"/>
      <c r="S207" s="699"/>
      <c r="T207" s="699"/>
      <c r="U207" s="731"/>
      <c r="V207" s="699"/>
      <c r="W207" s="699"/>
      <c r="X207" s="699"/>
      <c r="Y207" s="699"/>
      <c r="Z207" s="699"/>
      <c r="AA207" s="699"/>
      <c r="AB207" s="699"/>
      <c r="AC207" s="699"/>
      <c r="AD207" s="699"/>
      <c r="AE207" s="699"/>
    </row>
    <row r="208" spans="1:31" s="969" customFormat="1" ht="21" hidden="1" customHeight="1" outlineLevel="1">
      <c r="A208" s="699"/>
      <c r="B208" s="699"/>
      <c r="C208" s="699"/>
      <c r="D208" s="1271"/>
      <c r="E208" s="1271"/>
      <c r="F208" s="1271"/>
      <c r="G208" s="1271"/>
      <c r="H208" s="1284"/>
      <c r="I208" s="976" t="s">
        <v>1304</v>
      </c>
      <c r="J208" s="699"/>
      <c r="K208" s="975">
        <f>'４．概略予算書（まとめ）'!N25</f>
        <v>0</v>
      </c>
      <c r="L208" s="699"/>
      <c r="M208" s="699"/>
      <c r="N208" s="699"/>
      <c r="O208" s="830"/>
      <c r="P208" s="829"/>
      <c r="Q208" s="829"/>
      <c r="R208" s="699"/>
      <c r="S208" s="699"/>
      <c r="T208" s="699"/>
      <c r="U208" s="731"/>
      <c r="V208" s="699"/>
      <c r="W208" s="699"/>
      <c r="X208" s="699"/>
      <c r="Y208" s="699"/>
      <c r="Z208" s="699"/>
      <c r="AA208" s="699"/>
      <c r="AB208" s="699"/>
      <c r="AC208" s="699"/>
      <c r="AD208" s="699"/>
      <c r="AE208" s="699"/>
    </row>
    <row r="209" spans="1:31" s="969" customFormat="1" ht="21" hidden="1" customHeight="1" outlineLevel="1">
      <c r="A209" s="699"/>
      <c r="B209" s="699"/>
      <c r="C209" s="699"/>
      <c r="D209" s="1271"/>
      <c r="E209" s="1271"/>
      <c r="F209" s="1271"/>
      <c r="G209" s="1271"/>
      <c r="H209" s="1285" t="s">
        <v>1306</v>
      </c>
      <c r="I209" s="974" t="s">
        <v>1302</v>
      </c>
      <c r="J209" s="699"/>
      <c r="K209" s="977">
        <f>'４．概略予算書（まとめ）'!X23</f>
        <v>0</v>
      </c>
      <c r="L209" s="699"/>
      <c r="M209" s="699"/>
      <c r="N209" s="699"/>
      <c r="O209" s="830"/>
      <c r="P209" s="829"/>
      <c r="Q209" s="829"/>
      <c r="R209" s="699"/>
      <c r="S209" s="699"/>
      <c r="T209" s="699"/>
      <c r="U209" s="731"/>
      <c r="V209" s="699"/>
      <c r="W209" s="699"/>
      <c r="X209" s="699"/>
      <c r="Y209" s="699"/>
      <c r="Z209" s="699"/>
      <c r="AA209" s="699"/>
      <c r="AB209" s="699"/>
      <c r="AC209" s="699"/>
      <c r="AD209" s="699"/>
      <c r="AE209" s="699"/>
    </row>
    <row r="210" spans="1:31" s="969" customFormat="1" ht="21" hidden="1" customHeight="1" outlineLevel="1">
      <c r="A210" s="699"/>
      <c r="B210" s="699"/>
      <c r="C210" s="699"/>
      <c r="D210" s="1271"/>
      <c r="E210" s="1271"/>
      <c r="F210" s="1271"/>
      <c r="G210" s="1271"/>
      <c r="H210" s="1283"/>
      <c r="I210" s="976" t="s">
        <v>1303</v>
      </c>
      <c r="J210" s="699"/>
      <c r="K210" s="977">
        <f>'４．概略予算書（まとめ）'!X24</f>
        <v>0</v>
      </c>
      <c r="L210" s="699"/>
      <c r="M210" s="699"/>
      <c r="N210" s="699"/>
      <c r="O210" s="830"/>
      <c r="P210" s="829"/>
      <c r="Q210" s="829"/>
      <c r="R210" s="699"/>
      <c r="S210" s="699"/>
      <c r="T210" s="699"/>
      <c r="U210" s="731"/>
      <c r="V210" s="699"/>
      <c r="W210" s="699"/>
      <c r="X210" s="699"/>
      <c r="Y210" s="699"/>
      <c r="Z210" s="699"/>
      <c r="AA210" s="699"/>
      <c r="AB210" s="699"/>
      <c r="AC210" s="699"/>
      <c r="AD210" s="699"/>
      <c r="AE210" s="699"/>
    </row>
    <row r="211" spans="1:31" s="969" customFormat="1" ht="21" hidden="1" customHeight="1" outlineLevel="1" thickBot="1">
      <c r="A211" s="699"/>
      <c r="B211" s="699"/>
      <c r="C211" s="699"/>
      <c r="D211" s="1272"/>
      <c r="E211" s="1272"/>
      <c r="F211" s="1272"/>
      <c r="G211" s="1272"/>
      <c r="H211" s="1286"/>
      <c r="I211" s="978" t="s">
        <v>1304</v>
      </c>
      <c r="J211" s="699"/>
      <c r="K211" s="977">
        <f>'４．概略予算書（まとめ）'!X25</f>
        <v>0</v>
      </c>
      <c r="L211" s="699"/>
      <c r="M211" s="699"/>
      <c r="N211" s="699"/>
      <c r="O211" s="830"/>
      <c r="P211" s="829"/>
      <c r="Q211" s="829"/>
      <c r="R211" s="699"/>
      <c r="S211" s="699"/>
      <c r="T211" s="699"/>
      <c r="U211" s="731"/>
      <c r="V211" s="699"/>
      <c r="W211" s="699"/>
      <c r="X211" s="699"/>
      <c r="Y211" s="699"/>
      <c r="Z211" s="699"/>
      <c r="AA211" s="699"/>
      <c r="AB211" s="699"/>
      <c r="AC211" s="699"/>
      <c r="AD211" s="699"/>
      <c r="AE211" s="699"/>
    </row>
    <row r="212" spans="1:31" s="969" customFormat="1" ht="21" hidden="1" customHeight="1" outlineLevel="1" thickTop="1">
      <c r="A212" s="829"/>
      <c r="B212" s="699"/>
      <c r="C212" s="699"/>
      <c r="D212" s="1297" t="s">
        <v>1308</v>
      </c>
      <c r="E212" s="1297"/>
      <c r="F212" s="1297"/>
      <c r="G212" s="1297"/>
      <c r="H212" s="1268" t="s">
        <v>1301</v>
      </c>
      <c r="I212" s="979" t="s">
        <v>1302</v>
      </c>
      <c r="J212" s="699"/>
      <c r="K212" s="975">
        <f>'４．概略予算書（まとめ）'!I33</f>
        <v>0</v>
      </c>
      <c r="L212" s="699"/>
      <c r="M212" s="699"/>
      <c r="N212" s="699"/>
      <c r="O212" s="830"/>
      <c r="P212" s="829"/>
      <c r="Q212" s="829"/>
      <c r="R212" s="829"/>
      <c r="S212" s="699"/>
      <c r="T212" s="699"/>
      <c r="U212" s="731"/>
      <c r="V212" s="699"/>
      <c r="W212" s="699"/>
      <c r="X212" s="699"/>
      <c r="Y212" s="699"/>
      <c r="Z212" s="699"/>
      <c r="AA212" s="699"/>
      <c r="AB212" s="699"/>
      <c r="AC212" s="699"/>
      <c r="AD212" s="699"/>
      <c r="AE212" s="699"/>
    </row>
    <row r="213" spans="1:31" s="969" customFormat="1" ht="21" hidden="1" customHeight="1" outlineLevel="1">
      <c r="A213" s="699"/>
      <c r="B213" s="699"/>
      <c r="C213" s="699"/>
      <c r="D213" s="1271"/>
      <c r="E213" s="1271"/>
      <c r="F213" s="1271"/>
      <c r="G213" s="1271"/>
      <c r="H213" s="1269"/>
      <c r="I213" s="976" t="s">
        <v>1303</v>
      </c>
      <c r="J213" s="699"/>
      <c r="K213" s="975">
        <f>'４．概略予算書（まとめ）'!I34</f>
        <v>0</v>
      </c>
      <c r="L213" s="699"/>
      <c r="M213" s="699"/>
      <c r="N213" s="699"/>
      <c r="O213" s="830"/>
      <c r="P213" s="829"/>
      <c r="Q213" s="829"/>
      <c r="R213" s="699"/>
      <c r="S213" s="699"/>
      <c r="T213" s="699"/>
      <c r="U213" s="731"/>
      <c r="V213" s="699"/>
      <c r="W213" s="699"/>
      <c r="X213" s="699"/>
      <c r="Y213" s="699"/>
      <c r="Z213" s="699"/>
      <c r="AA213" s="699"/>
      <c r="AB213" s="699"/>
      <c r="AC213" s="699"/>
      <c r="AD213" s="699"/>
      <c r="AE213" s="699"/>
    </row>
    <row r="214" spans="1:31" s="969" customFormat="1" ht="21" hidden="1" customHeight="1" outlineLevel="1">
      <c r="A214" s="699"/>
      <c r="B214" s="699"/>
      <c r="C214" s="699"/>
      <c r="D214" s="1271"/>
      <c r="E214" s="1271"/>
      <c r="F214" s="1271"/>
      <c r="G214" s="1271"/>
      <c r="H214" s="1270"/>
      <c r="I214" s="976" t="s">
        <v>1304</v>
      </c>
      <c r="J214" s="699"/>
      <c r="K214" s="975">
        <f>'４．概略予算書（まとめ）'!I35</f>
        <v>0</v>
      </c>
      <c r="L214" s="699"/>
      <c r="M214" s="699"/>
      <c r="N214" s="699"/>
      <c r="O214" s="830"/>
      <c r="P214" s="829"/>
      <c r="Q214" s="829"/>
      <c r="R214" s="699"/>
      <c r="S214" s="699"/>
      <c r="T214" s="699"/>
      <c r="U214" s="731"/>
      <c r="V214" s="699"/>
      <c r="W214" s="699"/>
      <c r="X214" s="699"/>
      <c r="Y214" s="699"/>
      <c r="Z214" s="699"/>
      <c r="AA214" s="699"/>
      <c r="AB214" s="699"/>
      <c r="AC214" s="699"/>
      <c r="AD214" s="699"/>
      <c r="AE214" s="699"/>
    </row>
    <row r="215" spans="1:31" s="969" customFormat="1" ht="21" hidden="1" customHeight="1" outlineLevel="1">
      <c r="A215" s="699"/>
      <c r="B215" s="699"/>
      <c r="C215" s="699"/>
      <c r="D215" s="1271"/>
      <c r="E215" s="1271"/>
      <c r="F215" s="1271"/>
      <c r="G215" s="1271"/>
      <c r="H215" s="1282" t="s">
        <v>1305</v>
      </c>
      <c r="I215" s="974" t="s">
        <v>1302</v>
      </c>
      <c r="J215" s="699"/>
      <c r="K215" s="975">
        <f>'４．概略予算書（まとめ）'!N33</f>
        <v>0</v>
      </c>
      <c r="L215" s="699"/>
      <c r="M215" s="699"/>
      <c r="N215" s="699"/>
      <c r="O215" s="830"/>
      <c r="P215" s="829"/>
      <c r="Q215" s="829"/>
      <c r="R215" s="699"/>
      <c r="S215" s="699"/>
      <c r="T215" s="699"/>
      <c r="U215" s="731"/>
      <c r="V215" s="699"/>
      <c r="W215" s="699"/>
      <c r="X215" s="699"/>
      <c r="Y215" s="699"/>
      <c r="Z215" s="699"/>
      <c r="AA215" s="699"/>
      <c r="AB215" s="699"/>
      <c r="AC215" s="699"/>
      <c r="AD215" s="699"/>
      <c r="AE215" s="699"/>
    </row>
    <row r="216" spans="1:31" s="969" customFormat="1" ht="21" hidden="1" customHeight="1" outlineLevel="1">
      <c r="A216" s="699"/>
      <c r="B216" s="699"/>
      <c r="C216" s="699"/>
      <c r="D216" s="1271"/>
      <c r="E216" s="1271"/>
      <c r="F216" s="1271"/>
      <c r="G216" s="1271"/>
      <c r="H216" s="1283"/>
      <c r="I216" s="976" t="s">
        <v>1303</v>
      </c>
      <c r="J216" s="699"/>
      <c r="K216" s="975">
        <f>'４．概略予算書（まとめ）'!N34</f>
        <v>0</v>
      </c>
      <c r="L216" s="699"/>
      <c r="M216" s="699"/>
      <c r="N216" s="699"/>
      <c r="O216" s="830"/>
      <c r="P216" s="829"/>
      <c r="Q216" s="829"/>
      <c r="R216" s="699"/>
      <c r="S216" s="699"/>
      <c r="T216" s="699"/>
      <c r="U216" s="731"/>
      <c r="V216" s="699"/>
      <c r="W216" s="699"/>
      <c r="X216" s="699"/>
      <c r="Y216" s="699"/>
      <c r="Z216" s="699"/>
      <c r="AA216" s="699"/>
      <c r="AB216" s="699"/>
      <c r="AC216" s="699"/>
      <c r="AD216" s="699"/>
      <c r="AE216" s="699"/>
    </row>
    <row r="217" spans="1:31" s="969" customFormat="1" ht="21" hidden="1" customHeight="1" outlineLevel="1">
      <c r="A217" s="699"/>
      <c r="B217" s="699"/>
      <c r="C217" s="699"/>
      <c r="D217" s="1271"/>
      <c r="E217" s="1271"/>
      <c r="F217" s="1271"/>
      <c r="G217" s="1271"/>
      <c r="H217" s="1284"/>
      <c r="I217" s="976" t="s">
        <v>1304</v>
      </c>
      <c r="J217" s="699"/>
      <c r="K217" s="975">
        <f>'４．概略予算書（まとめ）'!N35</f>
        <v>0</v>
      </c>
      <c r="L217" s="699"/>
      <c r="M217" s="699"/>
      <c r="N217" s="699"/>
      <c r="O217" s="830"/>
      <c r="P217" s="829"/>
      <c r="Q217" s="829"/>
      <c r="R217" s="699"/>
      <c r="S217" s="699"/>
      <c r="T217" s="699"/>
      <c r="U217" s="731"/>
      <c r="V217" s="699"/>
      <c r="W217" s="699"/>
      <c r="X217" s="699"/>
      <c r="Y217" s="699"/>
      <c r="Z217" s="699"/>
      <c r="AA217" s="699"/>
      <c r="AB217" s="699"/>
      <c r="AC217" s="699"/>
      <c r="AD217" s="699"/>
      <c r="AE217" s="699"/>
    </row>
    <row r="218" spans="1:31" s="969" customFormat="1" ht="21" hidden="1" customHeight="1" outlineLevel="1">
      <c r="A218" s="699"/>
      <c r="B218" s="699"/>
      <c r="C218" s="699"/>
      <c r="D218" s="1271"/>
      <c r="E218" s="1271"/>
      <c r="F218" s="1271"/>
      <c r="G218" s="1271"/>
      <c r="H218" s="1285" t="s">
        <v>1306</v>
      </c>
      <c r="I218" s="974" t="s">
        <v>1302</v>
      </c>
      <c r="J218" s="699"/>
      <c r="K218" s="977">
        <f>'４．概略予算書（まとめ）'!X33</f>
        <v>0</v>
      </c>
      <c r="L218" s="699"/>
      <c r="M218" s="699"/>
      <c r="N218" s="699"/>
      <c r="O218" s="830"/>
      <c r="P218" s="829"/>
      <c r="Q218" s="829"/>
      <c r="R218" s="699"/>
      <c r="S218" s="699"/>
      <c r="T218" s="699"/>
      <c r="U218" s="731"/>
      <c r="V218" s="699"/>
      <c r="W218" s="699"/>
      <c r="X218" s="699"/>
      <c r="Y218" s="699"/>
      <c r="Z218" s="699"/>
      <c r="AA218" s="699"/>
      <c r="AB218" s="699"/>
      <c r="AC218" s="699"/>
      <c r="AD218" s="699"/>
      <c r="AE218" s="699"/>
    </row>
    <row r="219" spans="1:31" s="969" customFormat="1" ht="21" hidden="1" customHeight="1" outlineLevel="1">
      <c r="A219" s="699"/>
      <c r="B219" s="699"/>
      <c r="C219" s="699"/>
      <c r="D219" s="1271"/>
      <c r="E219" s="1271"/>
      <c r="F219" s="1271"/>
      <c r="G219" s="1271"/>
      <c r="H219" s="1283"/>
      <c r="I219" s="976" t="s">
        <v>1303</v>
      </c>
      <c r="J219" s="699"/>
      <c r="K219" s="977">
        <f>'４．概略予算書（まとめ）'!X34</f>
        <v>0</v>
      </c>
      <c r="L219" s="699"/>
      <c r="M219" s="699"/>
      <c r="N219" s="699"/>
      <c r="O219" s="830"/>
      <c r="P219" s="829"/>
      <c r="Q219" s="829"/>
      <c r="R219" s="699"/>
      <c r="S219" s="699"/>
      <c r="T219" s="699"/>
      <c r="U219" s="731"/>
      <c r="V219" s="699"/>
      <c r="W219" s="699"/>
      <c r="X219" s="699"/>
      <c r="Y219" s="699"/>
      <c r="Z219" s="699"/>
      <c r="AA219" s="699"/>
      <c r="AB219" s="699"/>
      <c r="AC219" s="699"/>
      <c r="AD219" s="699"/>
      <c r="AE219" s="699"/>
    </row>
    <row r="220" spans="1:31" s="969" customFormat="1" ht="21" hidden="1" customHeight="1" outlineLevel="1" thickBot="1">
      <c r="A220" s="699"/>
      <c r="B220" s="699"/>
      <c r="C220" s="699"/>
      <c r="D220" s="1272"/>
      <c r="E220" s="1272"/>
      <c r="F220" s="1272"/>
      <c r="G220" s="1272"/>
      <c r="H220" s="1286"/>
      <c r="I220" s="978" t="s">
        <v>1304</v>
      </c>
      <c r="J220" s="699"/>
      <c r="K220" s="977">
        <f>'４．概略予算書（まとめ）'!X35</f>
        <v>0</v>
      </c>
      <c r="L220" s="699"/>
      <c r="M220" s="699"/>
      <c r="N220" s="699"/>
      <c r="O220" s="830"/>
      <c r="P220" s="829"/>
      <c r="Q220" s="829"/>
      <c r="R220" s="699"/>
      <c r="S220" s="699"/>
      <c r="T220" s="699"/>
      <c r="U220" s="731"/>
      <c r="V220" s="699"/>
      <c r="W220" s="699"/>
      <c r="X220" s="699"/>
      <c r="Y220" s="699"/>
      <c r="Z220" s="699"/>
      <c r="AA220" s="699"/>
      <c r="AB220" s="699"/>
      <c r="AC220" s="699"/>
      <c r="AD220" s="699"/>
      <c r="AE220" s="699"/>
    </row>
    <row r="221" spans="1:31" s="969" customFormat="1" ht="21" hidden="1" customHeight="1" outlineLevel="1" thickTop="1">
      <c r="A221" s="829"/>
      <c r="B221" s="699"/>
      <c r="C221" s="699"/>
      <c r="D221" s="1296" t="s">
        <v>1309</v>
      </c>
      <c r="E221" s="1296"/>
      <c r="F221" s="1296"/>
      <c r="G221" s="1296"/>
      <c r="H221" s="1269" t="s">
        <v>1301</v>
      </c>
      <c r="I221" s="974" t="s">
        <v>1302</v>
      </c>
      <c r="J221" s="699"/>
      <c r="K221" s="975">
        <f>'４．概略予算書（まとめ）'!I40</f>
        <v>0</v>
      </c>
      <c r="L221" s="699"/>
      <c r="M221" s="699"/>
      <c r="N221" s="699"/>
      <c r="O221" s="830"/>
      <c r="P221" s="829"/>
      <c r="Q221" s="829"/>
      <c r="R221" s="829"/>
      <c r="S221" s="699"/>
      <c r="T221" s="699"/>
      <c r="U221" s="731"/>
      <c r="V221" s="699"/>
      <c r="W221" s="699"/>
      <c r="X221" s="699"/>
      <c r="Y221" s="699"/>
      <c r="Z221" s="699"/>
      <c r="AA221" s="699"/>
      <c r="AB221" s="699"/>
      <c r="AC221" s="699"/>
      <c r="AD221" s="699"/>
      <c r="AE221" s="699"/>
    </row>
    <row r="222" spans="1:31" s="969" customFormat="1" ht="21" hidden="1" customHeight="1" outlineLevel="1">
      <c r="A222" s="699"/>
      <c r="B222" s="699"/>
      <c r="C222" s="699"/>
      <c r="D222" s="1296"/>
      <c r="E222" s="1296"/>
      <c r="F222" s="1296"/>
      <c r="G222" s="1296"/>
      <c r="H222" s="1269"/>
      <c r="I222" s="976" t="s">
        <v>1303</v>
      </c>
      <c r="J222" s="699"/>
      <c r="K222" s="975">
        <f>'４．概略予算書（まとめ）'!I41</f>
        <v>0</v>
      </c>
      <c r="L222" s="699"/>
      <c r="M222" s="699"/>
      <c r="N222" s="699"/>
      <c r="O222" s="830"/>
      <c r="P222" s="829"/>
      <c r="Q222" s="829"/>
      <c r="R222" s="699"/>
      <c r="S222" s="699"/>
      <c r="T222" s="699"/>
      <c r="U222" s="731"/>
      <c r="V222" s="699"/>
      <c r="W222" s="699"/>
      <c r="X222" s="699"/>
      <c r="Y222" s="699"/>
      <c r="Z222" s="699"/>
      <c r="AA222" s="699"/>
      <c r="AB222" s="699"/>
      <c r="AC222" s="699"/>
      <c r="AD222" s="699"/>
      <c r="AE222" s="699"/>
    </row>
    <row r="223" spans="1:31" s="969" customFormat="1" ht="21" hidden="1" customHeight="1" outlineLevel="1">
      <c r="A223" s="699"/>
      <c r="B223" s="699"/>
      <c r="C223" s="699"/>
      <c r="D223" s="1296"/>
      <c r="E223" s="1296"/>
      <c r="F223" s="1296"/>
      <c r="G223" s="1296"/>
      <c r="H223" s="1270"/>
      <c r="I223" s="976" t="s">
        <v>1304</v>
      </c>
      <c r="J223" s="699"/>
      <c r="K223" s="975">
        <f>'４．概略予算書（まとめ）'!I42</f>
        <v>0</v>
      </c>
      <c r="L223" s="699"/>
      <c r="M223" s="699"/>
      <c r="N223" s="699"/>
      <c r="O223" s="830"/>
      <c r="P223" s="829"/>
      <c r="Q223" s="829"/>
      <c r="R223" s="699"/>
      <c r="S223" s="699"/>
      <c r="T223" s="699"/>
      <c r="U223" s="731"/>
      <c r="V223" s="699"/>
      <c r="W223" s="699"/>
      <c r="X223" s="699"/>
      <c r="Y223" s="699"/>
      <c r="Z223" s="699"/>
      <c r="AA223" s="699"/>
      <c r="AB223" s="699"/>
      <c r="AC223" s="699"/>
      <c r="AD223" s="699"/>
      <c r="AE223" s="699"/>
    </row>
    <row r="224" spans="1:31" s="969" customFormat="1" ht="21" hidden="1" customHeight="1" outlineLevel="1">
      <c r="A224" s="699"/>
      <c r="B224" s="699"/>
      <c r="C224" s="699"/>
      <c r="D224" s="1296"/>
      <c r="E224" s="1296"/>
      <c r="F224" s="1296"/>
      <c r="G224" s="1296"/>
      <c r="H224" s="1282" t="s">
        <v>1305</v>
      </c>
      <c r="I224" s="974" t="s">
        <v>1302</v>
      </c>
      <c r="J224" s="699"/>
      <c r="K224" s="975">
        <f>'４．概略予算書（まとめ）'!N40</f>
        <v>0</v>
      </c>
      <c r="L224" s="699"/>
      <c r="M224" s="699"/>
      <c r="N224" s="699"/>
      <c r="O224" s="830"/>
      <c r="P224" s="829"/>
      <c r="Q224" s="829"/>
      <c r="R224" s="699"/>
      <c r="S224" s="699"/>
      <c r="T224" s="699"/>
      <c r="U224" s="731"/>
      <c r="V224" s="699"/>
      <c r="W224" s="699"/>
      <c r="X224" s="699"/>
      <c r="Y224" s="699"/>
      <c r="Z224" s="699"/>
      <c r="AA224" s="699"/>
      <c r="AB224" s="699"/>
      <c r="AC224" s="699"/>
      <c r="AD224" s="699"/>
      <c r="AE224" s="699"/>
    </row>
    <row r="225" spans="1:31" s="969" customFormat="1" ht="21" hidden="1" customHeight="1" outlineLevel="1">
      <c r="A225" s="699"/>
      <c r="B225" s="699"/>
      <c r="C225" s="699"/>
      <c r="D225" s="1296"/>
      <c r="E225" s="1296"/>
      <c r="F225" s="1296"/>
      <c r="G225" s="1296"/>
      <c r="H225" s="1283"/>
      <c r="I225" s="976" t="s">
        <v>1303</v>
      </c>
      <c r="J225" s="699"/>
      <c r="K225" s="975">
        <f>'４．概略予算書（まとめ）'!N41</f>
        <v>0</v>
      </c>
      <c r="L225" s="699"/>
      <c r="M225" s="699"/>
      <c r="N225" s="699"/>
      <c r="O225" s="830"/>
      <c r="P225" s="829"/>
      <c r="Q225" s="829"/>
      <c r="R225" s="699"/>
      <c r="S225" s="699"/>
      <c r="T225" s="699"/>
      <c r="U225" s="731"/>
      <c r="V225" s="699"/>
      <c r="W225" s="699"/>
      <c r="X225" s="699"/>
      <c r="Y225" s="699"/>
      <c r="Z225" s="699"/>
      <c r="AA225" s="699"/>
      <c r="AB225" s="699"/>
      <c r="AC225" s="699"/>
      <c r="AD225" s="699"/>
      <c r="AE225" s="699"/>
    </row>
    <row r="226" spans="1:31" s="969" customFormat="1" ht="21" hidden="1" customHeight="1" outlineLevel="1">
      <c r="A226" s="699"/>
      <c r="B226" s="699"/>
      <c r="C226" s="699"/>
      <c r="D226" s="1296"/>
      <c r="E226" s="1296"/>
      <c r="F226" s="1296"/>
      <c r="G226" s="1296"/>
      <c r="H226" s="1284"/>
      <c r="I226" s="976" t="s">
        <v>1304</v>
      </c>
      <c r="J226" s="699"/>
      <c r="K226" s="975">
        <f>'４．概略予算書（まとめ）'!N42</f>
        <v>0</v>
      </c>
      <c r="L226" s="699"/>
      <c r="M226" s="699"/>
      <c r="N226" s="699"/>
      <c r="O226" s="830"/>
      <c r="P226" s="829"/>
      <c r="Q226" s="829"/>
      <c r="R226" s="699"/>
      <c r="S226" s="699"/>
      <c r="T226" s="699"/>
      <c r="U226" s="731"/>
      <c r="V226" s="699"/>
      <c r="W226" s="699"/>
      <c r="X226" s="699"/>
      <c r="Y226" s="699"/>
      <c r="Z226" s="699"/>
      <c r="AA226" s="699"/>
      <c r="AB226" s="699"/>
      <c r="AC226" s="699"/>
      <c r="AD226" s="699"/>
      <c r="AE226" s="699"/>
    </row>
    <row r="227" spans="1:31" s="969" customFormat="1" ht="21" hidden="1" customHeight="1" outlineLevel="1">
      <c r="A227" s="699"/>
      <c r="B227" s="699"/>
      <c r="C227" s="699"/>
      <c r="D227" s="1296"/>
      <c r="E227" s="1296"/>
      <c r="F227" s="1296"/>
      <c r="G227" s="1296"/>
      <c r="H227" s="1285" t="s">
        <v>1306</v>
      </c>
      <c r="I227" s="974" t="s">
        <v>1302</v>
      </c>
      <c r="J227" s="699"/>
      <c r="K227" s="977">
        <f>'４．概略予算書（まとめ）'!X40</f>
        <v>0</v>
      </c>
      <c r="L227" s="699"/>
      <c r="M227" s="699"/>
      <c r="N227" s="699"/>
      <c r="O227" s="830"/>
      <c r="P227" s="829"/>
      <c r="Q227" s="829"/>
      <c r="R227" s="699"/>
      <c r="S227" s="699"/>
      <c r="T227" s="699"/>
      <c r="U227" s="731"/>
      <c r="V227" s="699"/>
      <c r="W227" s="699"/>
      <c r="X227" s="699"/>
      <c r="Y227" s="699"/>
      <c r="Z227" s="699"/>
      <c r="AA227" s="699"/>
      <c r="AB227" s="699"/>
      <c r="AC227" s="699"/>
      <c r="AD227" s="699"/>
      <c r="AE227" s="699"/>
    </row>
    <row r="228" spans="1:31" s="969" customFormat="1" ht="21" hidden="1" customHeight="1" outlineLevel="1">
      <c r="A228" s="699"/>
      <c r="B228" s="699"/>
      <c r="C228" s="699"/>
      <c r="D228" s="1296"/>
      <c r="E228" s="1296"/>
      <c r="F228" s="1296"/>
      <c r="G228" s="1296"/>
      <c r="H228" s="1283"/>
      <c r="I228" s="976" t="s">
        <v>1303</v>
      </c>
      <c r="J228" s="699"/>
      <c r="K228" s="977">
        <f>'４．概略予算書（まとめ）'!X41</f>
        <v>0</v>
      </c>
      <c r="L228" s="699"/>
      <c r="M228" s="699"/>
      <c r="N228" s="699"/>
      <c r="O228" s="830"/>
      <c r="P228" s="829"/>
      <c r="Q228" s="829"/>
      <c r="R228" s="699"/>
      <c r="S228" s="699"/>
      <c r="T228" s="699"/>
      <c r="U228" s="731"/>
      <c r="V228" s="699"/>
      <c r="W228" s="699"/>
      <c r="X228" s="699"/>
      <c r="Y228" s="699"/>
      <c r="Z228" s="699"/>
      <c r="AA228" s="699"/>
      <c r="AB228" s="699"/>
      <c r="AC228" s="699"/>
      <c r="AD228" s="699"/>
      <c r="AE228" s="699"/>
    </row>
    <row r="229" spans="1:31" s="969" customFormat="1" ht="21" hidden="1" customHeight="1" outlineLevel="1">
      <c r="A229" s="699"/>
      <c r="B229" s="699"/>
      <c r="C229" s="699"/>
      <c r="D229" s="1296"/>
      <c r="E229" s="1296"/>
      <c r="F229" s="1296"/>
      <c r="G229" s="1296"/>
      <c r="H229" s="1283"/>
      <c r="I229" s="976" t="s">
        <v>1304</v>
      </c>
      <c r="J229" s="699"/>
      <c r="K229" s="977">
        <f>'４．概略予算書（まとめ）'!X42</f>
        <v>0</v>
      </c>
      <c r="L229" s="699"/>
      <c r="M229" s="699"/>
      <c r="N229" s="699"/>
      <c r="O229" s="830"/>
      <c r="P229" s="829"/>
      <c r="Q229" s="829"/>
      <c r="R229" s="699"/>
      <c r="S229" s="699"/>
      <c r="T229" s="699"/>
      <c r="U229" s="731"/>
      <c r="V229" s="699"/>
      <c r="W229" s="699"/>
      <c r="X229" s="699"/>
      <c r="Y229" s="699"/>
      <c r="Z229" s="699"/>
      <c r="AA229" s="699"/>
      <c r="AB229" s="699"/>
      <c r="AC229" s="699"/>
      <c r="AD229" s="699"/>
      <c r="AE229" s="699"/>
    </row>
    <row r="230" spans="1:31" s="969" customFormat="1" ht="7.5" hidden="1" customHeight="1" outlineLevel="1">
      <c r="A230" s="699"/>
      <c r="B230" s="699"/>
      <c r="C230" s="699"/>
      <c r="D230" s="699"/>
      <c r="E230" s="703"/>
      <c r="F230" s="703"/>
      <c r="G230" s="703"/>
      <c r="H230" s="704"/>
      <c r="I230" s="704"/>
      <c r="J230" s="699"/>
      <c r="K230" s="714"/>
      <c r="L230" s="699"/>
      <c r="M230" s="699"/>
      <c r="N230" s="699"/>
      <c r="O230" s="830"/>
      <c r="P230" s="829"/>
      <c r="Q230" s="829"/>
      <c r="R230" s="699"/>
      <c r="S230" s="699"/>
      <c r="T230" s="699"/>
      <c r="U230" s="731"/>
      <c r="V230" s="699"/>
      <c r="W230" s="699"/>
      <c r="X230" s="699"/>
      <c r="Y230" s="699"/>
      <c r="Z230" s="699"/>
      <c r="AA230" s="699"/>
      <c r="AB230" s="699"/>
      <c r="AC230" s="699"/>
      <c r="AD230" s="699"/>
      <c r="AE230" s="699"/>
    </row>
    <row r="231" spans="1:31" s="969" customFormat="1" ht="21" customHeight="1" collapsed="1">
      <c r="A231" s="699"/>
      <c r="B231" s="699"/>
      <c r="C231" s="699"/>
      <c r="D231" s="699"/>
      <c r="E231" s="703"/>
      <c r="F231" s="703"/>
      <c r="G231" s="703"/>
      <c r="H231" s="704"/>
      <c r="I231" s="704"/>
      <c r="J231" s="699"/>
      <c r="K231" s="714"/>
      <c r="L231" s="699"/>
      <c r="M231" s="699"/>
      <c r="N231" s="699"/>
      <c r="O231" s="830"/>
      <c r="P231" s="829"/>
      <c r="Q231" s="829"/>
      <c r="R231" s="699"/>
      <c r="S231" s="699"/>
      <c r="T231" s="699"/>
      <c r="U231" s="731"/>
      <c r="V231" s="699"/>
      <c r="W231" s="699"/>
      <c r="X231" s="699"/>
      <c r="Y231" s="699"/>
      <c r="Z231" s="699"/>
      <c r="AA231" s="699"/>
      <c r="AB231" s="699"/>
      <c r="AC231" s="699"/>
      <c r="AD231" s="699"/>
      <c r="AE231" s="699"/>
    </row>
    <row r="232" spans="1:31" s="969" customFormat="1" ht="21" customHeight="1">
      <c r="A232" s="699"/>
      <c r="B232" s="699"/>
      <c r="C232" s="699"/>
      <c r="D232" s="699"/>
      <c r="E232" s="703"/>
      <c r="F232" s="703"/>
      <c r="G232" s="703"/>
      <c r="H232" s="704"/>
      <c r="I232" s="704"/>
      <c r="J232" s="699"/>
      <c r="K232" s="714"/>
      <c r="L232" s="699"/>
      <c r="M232" s="699"/>
      <c r="N232" s="699"/>
      <c r="O232" s="830"/>
      <c r="P232" s="829"/>
      <c r="Q232" s="829"/>
      <c r="R232" s="699"/>
      <c r="S232" s="699"/>
      <c r="T232" s="699"/>
      <c r="U232" s="731"/>
      <c r="V232" s="699"/>
      <c r="W232" s="699"/>
      <c r="X232" s="699"/>
      <c r="Y232" s="699"/>
      <c r="Z232" s="699"/>
      <c r="AA232" s="699"/>
      <c r="AB232" s="699"/>
      <c r="AC232" s="699"/>
      <c r="AD232" s="699"/>
      <c r="AE232" s="699"/>
    </row>
    <row r="233" spans="1:31" s="969" customFormat="1" ht="21" customHeight="1">
      <c r="A233" s="699"/>
      <c r="B233" s="699"/>
      <c r="C233" s="699"/>
      <c r="D233" s="699"/>
      <c r="E233" s="703"/>
      <c r="F233" s="703"/>
      <c r="G233" s="703"/>
      <c r="H233" s="704"/>
      <c r="I233" s="704"/>
      <c r="J233" s="699"/>
      <c r="K233" s="714"/>
      <c r="L233" s="699"/>
      <c r="M233" s="699"/>
      <c r="N233" s="699"/>
      <c r="O233" s="830"/>
      <c r="P233" s="829"/>
      <c r="Q233" s="829"/>
      <c r="R233" s="699"/>
      <c r="S233" s="699"/>
      <c r="T233" s="699"/>
      <c r="U233" s="731"/>
      <c r="V233" s="699"/>
      <c r="W233" s="699"/>
      <c r="X233" s="699"/>
      <c r="Y233" s="699"/>
      <c r="Z233" s="699"/>
      <c r="AA233" s="699"/>
      <c r="AB233" s="699"/>
      <c r="AC233" s="699"/>
      <c r="AD233" s="699"/>
      <c r="AE233" s="699"/>
    </row>
    <row r="234" spans="1:31" s="969" customFormat="1" ht="21" customHeight="1">
      <c r="A234" s="699"/>
      <c r="B234" s="699"/>
      <c r="C234" s="699"/>
      <c r="D234" s="699"/>
      <c r="E234" s="703"/>
      <c r="F234" s="703"/>
      <c r="G234" s="703"/>
      <c r="H234" s="704"/>
      <c r="I234" s="704"/>
      <c r="J234" s="699"/>
      <c r="K234" s="714"/>
      <c r="L234" s="699"/>
      <c r="M234" s="699"/>
      <c r="N234" s="699"/>
      <c r="O234" s="830"/>
      <c r="P234" s="829"/>
      <c r="Q234" s="829"/>
      <c r="R234" s="699"/>
      <c r="S234" s="699"/>
      <c r="T234" s="699"/>
      <c r="U234" s="731"/>
      <c r="V234" s="699"/>
      <c r="W234" s="699"/>
      <c r="X234" s="699"/>
      <c r="Y234" s="699"/>
      <c r="Z234" s="699"/>
      <c r="AA234" s="699"/>
      <c r="AB234" s="699"/>
      <c r="AC234" s="699"/>
      <c r="AD234" s="699"/>
      <c r="AE234" s="699"/>
    </row>
    <row r="235" spans="1:31" s="969" customFormat="1" ht="21" customHeight="1">
      <c r="A235" s="699"/>
      <c r="B235" s="699"/>
      <c r="C235" s="699"/>
      <c r="D235" s="699"/>
      <c r="E235" s="703"/>
      <c r="F235" s="703"/>
      <c r="G235" s="703"/>
      <c r="H235" s="704"/>
      <c r="I235" s="704"/>
      <c r="J235" s="699"/>
      <c r="K235" s="714"/>
      <c r="L235" s="699"/>
      <c r="M235" s="699"/>
      <c r="N235" s="699"/>
      <c r="O235" s="830"/>
      <c r="P235" s="829"/>
      <c r="Q235" s="829"/>
      <c r="R235" s="699"/>
      <c r="S235" s="699"/>
      <c r="T235" s="699"/>
      <c r="U235" s="731"/>
      <c r="V235" s="699"/>
      <c r="W235" s="699"/>
      <c r="X235" s="699"/>
      <c r="Y235" s="699"/>
      <c r="Z235" s="699"/>
      <c r="AA235" s="699"/>
      <c r="AB235" s="699"/>
      <c r="AC235" s="699"/>
      <c r="AD235" s="699"/>
      <c r="AE235" s="699"/>
    </row>
    <row r="236" spans="1:31" s="969" customFormat="1" ht="21" customHeight="1">
      <c r="A236" s="699"/>
      <c r="B236" s="699"/>
      <c r="C236" s="699"/>
      <c r="D236" s="699"/>
      <c r="E236" s="703"/>
      <c r="F236" s="703"/>
      <c r="G236" s="703"/>
      <c r="H236" s="704"/>
      <c r="I236" s="704"/>
      <c r="J236" s="699"/>
      <c r="K236" s="714"/>
      <c r="L236" s="699"/>
      <c r="M236" s="699"/>
      <c r="N236" s="699"/>
      <c r="O236" s="830"/>
      <c r="P236" s="829"/>
      <c r="Q236" s="829"/>
      <c r="R236" s="699"/>
      <c r="S236" s="699"/>
      <c r="T236" s="699"/>
      <c r="U236" s="731"/>
      <c r="V236" s="699"/>
      <c r="W236" s="699"/>
      <c r="X236" s="699"/>
      <c r="Y236" s="699"/>
      <c r="Z236" s="699"/>
      <c r="AA236" s="699"/>
      <c r="AB236" s="699"/>
      <c r="AC236" s="699"/>
      <c r="AD236" s="699"/>
      <c r="AE236" s="699"/>
    </row>
    <row r="237" spans="1:31" s="969" customFormat="1" ht="21" customHeight="1">
      <c r="A237" s="699"/>
      <c r="B237" s="699"/>
      <c r="C237" s="699"/>
      <c r="D237" s="699"/>
      <c r="E237" s="703"/>
      <c r="F237" s="703"/>
      <c r="G237" s="703"/>
      <c r="H237" s="704"/>
      <c r="I237" s="704"/>
      <c r="J237" s="699"/>
      <c r="K237" s="714"/>
      <c r="L237" s="699"/>
      <c r="M237" s="699"/>
      <c r="N237" s="699"/>
      <c r="O237" s="830"/>
      <c r="P237" s="829"/>
      <c r="Q237" s="829"/>
      <c r="R237" s="699"/>
      <c r="S237" s="699"/>
      <c r="T237" s="699"/>
      <c r="U237" s="731"/>
      <c r="V237" s="699"/>
      <c r="W237" s="699"/>
      <c r="X237" s="699"/>
      <c r="Y237" s="699"/>
      <c r="Z237" s="699"/>
      <c r="AA237" s="699"/>
      <c r="AB237" s="699"/>
      <c r="AC237" s="699"/>
      <c r="AD237" s="699"/>
      <c r="AE237" s="699"/>
    </row>
    <row r="238" spans="1:31" s="969" customFormat="1" ht="21" customHeight="1">
      <c r="A238" s="699"/>
      <c r="B238" s="699"/>
      <c r="C238" s="699"/>
      <c r="D238" s="699"/>
      <c r="E238" s="703"/>
      <c r="F238" s="703"/>
      <c r="G238" s="703"/>
      <c r="H238" s="704"/>
      <c r="I238" s="704"/>
      <c r="J238" s="699"/>
      <c r="K238" s="714"/>
      <c r="L238" s="699"/>
      <c r="M238" s="699"/>
      <c r="N238" s="699"/>
      <c r="O238" s="830"/>
      <c r="P238" s="829"/>
      <c r="Q238" s="829"/>
      <c r="R238" s="699"/>
      <c r="S238" s="699"/>
      <c r="T238" s="699"/>
      <c r="U238" s="731"/>
      <c r="V238" s="699"/>
      <c r="W238" s="699"/>
      <c r="X238" s="699"/>
      <c r="Y238" s="699"/>
      <c r="Z238" s="699"/>
      <c r="AA238" s="699"/>
      <c r="AB238" s="699"/>
      <c r="AC238" s="699"/>
      <c r="AD238" s="699"/>
      <c r="AE238" s="699"/>
    </row>
    <row r="239" spans="1:31" s="969" customFormat="1" ht="15" customHeight="1">
      <c r="A239" s="699"/>
      <c r="B239" s="699"/>
      <c r="C239" s="699"/>
      <c r="D239" s="699"/>
      <c r="E239" s="703"/>
      <c r="F239" s="703"/>
      <c r="G239" s="703"/>
      <c r="H239" s="704"/>
      <c r="I239" s="704"/>
      <c r="J239" s="699"/>
      <c r="K239" s="714"/>
      <c r="L239" s="699"/>
      <c r="M239" s="699"/>
      <c r="N239" s="699"/>
      <c r="O239" s="705"/>
      <c r="P239" s="699"/>
      <c r="Q239" s="699"/>
      <c r="R239" s="699"/>
      <c r="S239" s="699"/>
      <c r="T239" s="699"/>
      <c r="U239" s="731"/>
      <c r="V239" s="699"/>
      <c r="W239" s="699"/>
      <c r="X239" s="699"/>
      <c r="Y239" s="699"/>
      <c r="Z239" s="699"/>
      <c r="AA239" s="699"/>
      <c r="AB239" s="699"/>
      <c r="AC239" s="699"/>
      <c r="AD239" s="699"/>
      <c r="AE239" s="699"/>
    </row>
    <row r="240" spans="1:31" s="969" customFormat="1" ht="15" customHeight="1">
      <c r="A240" s="699"/>
      <c r="B240" s="699"/>
      <c r="C240" s="699"/>
      <c r="D240" s="699"/>
      <c r="E240" s="703"/>
      <c r="F240" s="703"/>
      <c r="G240" s="703"/>
      <c r="H240" s="704"/>
      <c r="I240" s="704"/>
      <c r="J240" s="699"/>
      <c r="K240" s="714"/>
      <c r="L240" s="699"/>
      <c r="M240" s="699"/>
      <c r="N240" s="699"/>
      <c r="O240" s="705"/>
      <c r="P240" s="699"/>
      <c r="Q240" s="699"/>
      <c r="R240" s="699"/>
      <c r="S240" s="699"/>
      <c r="T240" s="699"/>
      <c r="U240" s="731"/>
      <c r="V240" s="699"/>
      <c r="W240" s="699"/>
      <c r="X240" s="699"/>
      <c r="Y240" s="699"/>
      <c r="Z240" s="699"/>
      <c r="AA240" s="699"/>
      <c r="AB240" s="699"/>
      <c r="AC240" s="699"/>
      <c r="AD240" s="699"/>
      <c r="AE240" s="699"/>
    </row>
    <row r="241" spans="1:31" s="969" customFormat="1" ht="15" customHeight="1">
      <c r="A241" s="699"/>
      <c r="B241" s="699"/>
      <c r="C241" s="699"/>
      <c r="D241" s="699"/>
      <c r="E241" s="703"/>
      <c r="F241" s="703"/>
      <c r="G241" s="703"/>
      <c r="H241" s="704"/>
      <c r="I241" s="704"/>
      <c r="J241" s="699"/>
      <c r="K241" s="714"/>
      <c r="L241" s="699"/>
      <c r="M241" s="699"/>
      <c r="N241" s="699"/>
      <c r="O241" s="705"/>
      <c r="P241" s="699"/>
      <c r="Q241" s="699"/>
      <c r="R241" s="699"/>
      <c r="S241" s="699"/>
      <c r="T241" s="699"/>
      <c r="U241" s="731"/>
      <c r="V241" s="699"/>
      <c r="W241" s="699"/>
      <c r="X241" s="699"/>
      <c r="Y241" s="699"/>
      <c r="Z241" s="699"/>
      <c r="AA241" s="699"/>
      <c r="AB241" s="699"/>
      <c r="AC241" s="699"/>
      <c r="AD241" s="699"/>
      <c r="AE241" s="699"/>
    </row>
    <row r="242" spans="1:31" s="969" customFormat="1" ht="15" customHeight="1">
      <c r="A242" s="699"/>
      <c r="B242" s="699"/>
      <c r="C242" s="699"/>
      <c r="D242" s="699"/>
      <c r="E242" s="703"/>
      <c r="F242" s="703"/>
      <c r="G242" s="703"/>
      <c r="H242" s="704"/>
      <c r="I242" s="704"/>
      <c r="J242" s="699"/>
      <c r="K242" s="714"/>
      <c r="L242" s="699"/>
      <c r="M242" s="699"/>
      <c r="N242" s="699"/>
      <c r="O242" s="705"/>
      <c r="P242" s="699"/>
      <c r="Q242" s="699"/>
      <c r="R242" s="699"/>
      <c r="S242" s="699"/>
      <c r="T242" s="699"/>
      <c r="U242" s="731"/>
      <c r="V242" s="699"/>
      <c r="W242" s="699"/>
      <c r="X242" s="699"/>
      <c r="Y242" s="699"/>
      <c r="Z242" s="699"/>
      <c r="AA242" s="699"/>
      <c r="AB242" s="699"/>
      <c r="AC242" s="699"/>
      <c r="AD242" s="699"/>
      <c r="AE242" s="699"/>
    </row>
    <row r="243" spans="1:31" s="969" customFormat="1" ht="15" customHeight="1">
      <c r="A243" s="699"/>
      <c r="B243" s="699"/>
      <c r="C243" s="699"/>
      <c r="D243" s="699"/>
      <c r="E243" s="703"/>
      <c r="F243" s="703"/>
      <c r="G243" s="703"/>
      <c r="H243" s="704"/>
      <c r="I243" s="704"/>
      <c r="J243" s="699"/>
      <c r="K243" s="714"/>
      <c r="L243" s="699"/>
      <c r="M243" s="699"/>
      <c r="N243" s="699"/>
      <c r="O243" s="705"/>
      <c r="P243" s="699"/>
      <c r="Q243" s="699"/>
      <c r="R243" s="699"/>
      <c r="S243" s="699"/>
      <c r="T243" s="699"/>
      <c r="U243" s="731"/>
      <c r="V243" s="699"/>
      <c r="W243" s="699"/>
      <c r="X243" s="699"/>
      <c r="Y243" s="699"/>
      <c r="Z243" s="699"/>
      <c r="AA243" s="699"/>
      <c r="AB243" s="699"/>
      <c r="AC243" s="699"/>
      <c r="AD243" s="699"/>
      <c r="AE243" s="699"/>
    </row>
    <row r="244" spans="1:31" s="969" customFormat="1" ht="15" customHeight="1">
      <c r="A244" s="699"/>
      <c r="B244" s="699"/>
      <c r="C244" s="699"/>
      <c r="D244" s="699"/>
      <c r="E244" s="703"/>
      <c r="F244" s="703"/>
      <c r="G244" s="703"/>
      <c r="H244" s="704"/>
      <c r="I244" s="704"/>
      <c r="J244" s="699"/>
      <c r="K244" s="714"/>
      <c r="L244" s="699"/>
      <c r="M244" s="699"/>
      <c r="N244" s="699"/>
      <c r="O244" s="705"/>
      <c r="P244" s="699"/>
      <c r="Q244" s="699"/>
      <c r="R244" s="699"/>
      <c r="S244" s="699"/>
      <c r="T244" s="699"/>
      <c r="U244" s="731"/>
      <c r="V244" s="699"/>
      <c r="W244" s="699"/>
      <c r="X244" s="699"/>
      <c r="Y244" s="699"/>
      <c r="Z244" s="699"/>
      <c r="AA244" s="699"/>
      <c r="AB244" s="699"/>
      <c r="AC244" s="699"/>
      <c r="AD244" s="699"/>
      <c r="AE244" s="699"/>
    </row>
    <row r="245" spans="1:31" s="969" customFormat="1" ht="15" customHeight="1">
      <c r="A245" s="699"/>
      <c r="B245" s="699"/>
      <c r="C245" s="699"/>
      <c r="D245" s="699"/>
      <c r="E245" s="703"/>
      <c r="F245" s="703"/>
      <c r="G245" s="703"/>
      <c r="H245" s="704"/>
      <c r="I245" s="704"/>
      <c r="J245" s="699"/>
      <c r="K245" s="714"/>
      <c r="L245" s="699"/>
      <c r="M245" s="699"/>
      <c r="N245" s="699"/>
      <c r="O245" s="705"/>
      <c r="P245" s="699"/>
      <c r="Q245" s="699"/>
      <c r="R245" s="699"/>
      <c r="S245" s="699"/>
      <c r="T245" s="699"/>
      <c r="U245" s="731"/>
      <c r="V245" s="699"/>
      <c r="W245" s="699"/>
      <c r="X245" s="699"/>
      <c r="Y245" s="699"/>
      <c r="Z245" s="699"/>
      <c r="AA245" s="699"/>
      <c r="AB245" s="699"/>
      <c r="AC245" s="699"/>
      <c r="AD245" s="699"/>
      <c r="AE245" s="699"/>
    </row>
    <row r="246" spans="1:31" s="969" customFormat="1" ht="15" customHeight="1">
      <c r="A246" s="699"/>
      <c r="B246" s="699"/>
      <c r="C246" s="699"/>
      <c r="D246" s="699"/>
      <c r="E246" s="703"/>
      <c r="F246" s="703"/>
      <c r="G246" s="703"/>
      <c r="H246" s="704"/>
      <c r="I246" s="704"/>
      <c r="J246" s="699"/>
      <c r="K246" s="714"/>
      <c r="L246" s="699"/>
      <c r="M246" s="699"/>
      <c r="N246" s="699"/>
      <c r="O246" s="705"/>
      <c r="P246" s="699"/>
      <c r="Q246" s="699"/>
      <c r="R246" s="699"/>
      <c r="S246" s="699"/>
      <c r="T246" s="699"/>
      <c r="U246" s="731"/>
      <c r="V246" s="699"/>
      <c r="W246" s="699"/>
      <c r="X246" s="699"/>
      <c r="Y246" s="699"/>
      <c r="Z246" s="699"/>
      <c r="AA246" s="699"/>
      <c r="AB246" s="699"/>
      <c r="AC246" s="699"/>
      <c r="AD246" s="699"/>
      <c r="AE246" s="699"/>
    </row>
    <row r="247" spans="1:31" s="969" customFormat="1" ht="15" customHeight="1">
      <c r="A247" s="699"/>
      <c r="B247" s="699"/>
      <c r="C247" s="699"/>
      <c r="D247" s="699"/>
      <c r="E247" s="703"/>
      <c r="F247" s="703"/>
      <c r="G247" s="703"/>
      <c r="H247" s="704"/>
      <c r="I247" s="704"/>
      <c r="J247" s="699"/>
      <c r="K247" s="714"/>
      <c r="L247" s="699"/>
      <c r="M247" s="699"/>
      <c r="N247" s="699"/>
      <c r="O247" s="705"/>
      <c r="P247" s="699"/>
      <c r="Q247" s="699"/>
      <c r="R247" s="699"/>
      <c r="S247" s="699"/>
      <c r="T247" s="699"/>
      <c r="U247" s="731"/>
      <c r="V247" s="699"/>
      <c r="W247" s="699"/>
      <c r="X247" s="699"/>
      <c r="Y247" s="699"/>
      <c r="Z247" s="699"/>
      <c r="AA247" s="699"/>
      <c r="AB247" s="699"/>
      <c r="AC247" s="699"/>
      <c r="AD247" s="699"/>
      <c r="AE247" s="699"/>
    </row>
    <row r="248" spans="1:31" s="969" customFormat="1" ht="15" customHeight="1">
      <c r="A248" s="699"/>
      <c r="B248" s="699"/>
      <c r="C248" s="699"/>
      <c r="D248" s="699"/>
      <c r="E248" s="703"/>
      <c r="F248" s="703"/>
      <c r="G248" s="703"/>
      <c r="H248" s="704"/>
      <c r="I248" s="704"/>
      <c r="J248" s="699"/>
      <c r="K248" s="714"/>
      <c r="L248" s="699"/>
      <c r="M248" s="699"/>
      <c r="N248" s="699"/>
      <c r="O248" s="705"/>
      <c r="P248" s="699"/>
      <c r="Q248" s="699"/>
      <c r="R248" s="699"/>
      <c r="S248" s="699"/>
      <c r="T248" s="699"/>
      <c r="U248" s="731"/>
      <c r="V248" s="699"/>
      <c r="W248" s="699"/>
      <c r="X248" s="699"/>
      <c r="Y248" s="699"/>
      <c r="Z248" s="699"/>
      <c r="AA248" s="699"/>
      <c r="AB248" s="699"/>
      <c r="AC248" s="699"/>
      <c r="AD248" s="699"/>
      <c r="AE248" s="699"/>
    </row>
    <row r="249" spans="1:31" s="969" customFormat="1" ht="15" customHeight="1">
      <c r="A249" s="699"/>
      <c r="B249" s="699"/>
      <c r="C249" s="699"/>
      <c r="D249" s="699"/>
      <c r="E249" s="703"/>
      <c r="F249" s="703"/>
      <c r="G249" s="703"/>
      <c r="H249" s="704"/>
      <c r="I249" s="704"/>
      <c r="J249" s="699"/>
      <c r="K249" s="714"/>
      <c r="L249" s="699"/>
      <c r="M249" s="699"/>
      <c r="N249" s="699"/>
      <c r="O249" s="705"/>
      <c r="P249" s="699"/>
      <c r="Q249" s="699"/>
      <c r="R249" s="699"/>
      <c r="S249" s="699"/>
      <c r="T249" s="699"/>
      <c r="U249" s="731"/>
      <c r="V249" s="699"/>
      <c r="W249" s="699"/>
      <c r="X249" s="699"/>
      <c r="Y249" s="699"/>
      <c r="Z249" s="699"/>
      <c r="AA249" s="699"/>
      <c r="AB249" s="699"/>
      <c r="AC249" s="699"/>
      <c r="AD249" s="699"/>
      <c r="AE249" s="699"/>
    </row>
    <row r="250" spans="1:31" s="969" customFormat="1" ht="15" customHeight="1">
      <c r="A250" s="699"/>
      <c r="B250" s="699"/>
      <c r="C250" s="699"/>
      <c r="D250" s="699"/>
      <c r="E250" s="703"/>
      <c r="F250" s="703"/>
      <c r="G250" s="703"/>
      <c r="H250" s="704"/>
      <c r="I250" s="704"/>
      <c r="J250" s="699"/>
      <c r="K250" s="714"/>
      <c r="L250" s="699"/>
      <c r="M250" s="699"/>
      <c r="N250" s="699"/>
      <c r="O250" s="705"/>
      <c r="P250" s="699"/>
      <c r="Q250" s="699"/>
      <c r="R250" s="699"/>
      <c r="S250" s="699"/>
      <c r="T250" s="699"/>
      <c r="U250" s="731"/>
      <c r="V250" s="699"/>
      <c r="W250" s="699"/>
      <c r="X250" s="699"/>
      <c r="Y250" s="699"/>
      <c r="Z250" s="699"/>
      <c r="AA250" s="699"/>
      <c r="AB250" s="699"/>
      <c r="AC250" s="699"/>
      <c r="AD250" s="699"/>
      <c r="AE250" s="699"/>
    </row>
    <row r="251" spans="1:31" s="969" customFormat="1" ht="15" customHeight="1">
      <c r="A251" s="699"/>
      <c r="B251" s="699"/>
      <c r="C251" s="699"/>
      <c r="D251" s="699"/>
      <c r="E251" s="703"/>
      <c r="F251" s="703"/>
      <c r="G251" s="703"/>
      <c r="H251" s="704"/>
      <c r="I251" s="704"/>
      <c r="J251" s="699"/>
      <c r="K251" s="714"/>
      <c r="L251" s="699"/>
      <c r="M251" s="699"/>
      <c r="N251" s="699"/>
      <c r="O251" s="705"/>
      <c r="P251" s="699"/>
      <c r="Q251" s="699"/>
      <c r="R251" s="699"/>
      <c r="S251" s="699"/>
      <c r="T251" s="699"/>
      <c r="U251" s="731"/>
      <c r="V251" s="699"/>
      <c r="W251" s="699"/>
      <c r="X251" s="699"/>
      <c r="Y251" s="699"/>
      <c r="Z251" s="699"/>
      <c r="AA251" s="699"/>
      <c r="AB251" s="699"/>
      <c r="AC251" s="699"/>
      <c r="AD251" s="699"/>
      <c r="AE251" s="699"/>
    </row>
    <row r="252" spans="1:31" s="969" customFormat="1" ht="15" customHeight="1">
      <c r="A252" s="699"/>
      <c r="B252" s="699"/>
      <c r="C252" s="699"/>
      <c r="D252" s="699"/>
      <c r="E252" s="703"/>
      <c r="F252" s="703"/>
      <c r="G252" s="703"/>
      <c r="H252" s="704"/>
      <c r="I252" s="704"/>
      <c r="J252" s="699"/>
      <c r="K252" s="714"/>
      <c r="L252" s="699"/>
      <c r="M252" s="699"/>
      <c r="N252" s="699"/>
      <c r="O252" s="705"/>
      <c r="P252" s="699"/>
      <c r="Q252" s="699"/>
      <c r="R252" s="699"/>
      <c r="S252" s="699"/>
      <c r="T252" s="699"/>
      <c r="U252" s="731"/>
      <c r="V252" s="699"/>
      <c r="W252" s="699"/>
      <c r="X252" s="699"/>
      <c r="Y252" s="699"/>
      <c r="Z252" s="699"/>
      <c r="AA252" s="699"/>
      <c r="AB252" s="699"/>
      <c r="AC252" s="699"/>
      <c r="AD252" s="699"/>
      <c r="AE252" s="699"/>
    </row>
    <row r="253" spans="1:31" s="969" customFormat="1" ht="15" customHeight="1">
      <c r="A253" s="699"/>
      <c r="B253" s="699"/>
      <c r="C253" s="699"/>
      <c r="D253" s="699"/>
      <c r="E253" s="703"/>
      <c r="F253" s="703"/>
      <c r="G253" s="703"/>
      <c r="H253" s="704"/>
      <c r="I253" s="704"/>
      <c r="J253" s="699"/>
      <c r="K253" s="714"/>
      <c r="L253" s="699"/>
      <c r="M253" s="699"/>
      <c r="N253" s="699"/>
      <c r="O253" s="705"/>
      <c r="P253" s="699"/>
      <c r="Q253" s="699"/>
      <c r="R253" s="699"/>
      <c r="S253" s="699"/>
      <c r="T253" s="699"/>
      <c r="U253" s="731"/>
      <c r="V253" s="699"/>
      <c r="W253" s="699"/>
      <c r="X253" s="699"/>
      <c r="Y253" s="699"/>
      <c r="Z253" s="699"/>
      <c r="AA253" s="699"/>
      <c r="AB253" s="699"/>
      <c r="AC253" s="699"/>
      <c r="AD253" s="699"/>
      <c r="AE253" s="699"/>
    </row>
    <row r="254" spans="1:31" s="969" customFormat="1" ht="15" customHeight="1">
      <c r="A254" s="699"/>
      <c r="B254" s="699"/>
      <c r="C254" s="699"/>
      <c r="D254" s="699"/>
      <c r="E254" s="703"/>
      <c r="F254" s="703"/>
      <c r="G254" s="703"/>
      <c r="H254" s="704"/>
      <c r="I254" s="704"/>
      <c r="J254" s="699"/>
      <c r="K254" s="714"/>
      <c r="L254" s="699"/>
      <c r="M254" s="699"/>
      <c r="N254" s="699"/>
      <c r="O254" s="705"/>
      <c r="P254" s="699"/>
      <c r="Q254" s="699"/>
      <c r="R254" s="699"/>
      <c r="S254" s="699"/>
      <c r="T254" s="699"/>
      <c r="U254" s="731"/>
      <c r="V254" s="699"/>
      <c r="W254" s="699"/>
      <c r="X254" s="699"/>
      <c r="Y254" s="699"/>
      <c r="Z254" s="699"/>
      <c r="AA254" s="699"/>
      <c r="AB254" s="699"/>
      <c r="AC254" s="699"/>
      <c r="AD254" s="699"/>
      <c r="AE254" s="699"/>
    </row>
    <row r="255" spans="1:31" s="969" customFormat="1" ht="15" customHeight="1">
      <c r="A255" s="699"/>
      <c r="B255" s="699"/>
      <c r="C255" s="699"/>
      <c r="D255" s="699"/>
      <c r="E255" s="703"/>
      <c r="F255" s="703"/>
      <c r="G255" s="703"/>
      <c r="H255" s="704"/>
      <c r="I255" s="704"/>
      <c r="J255" s="699"/>
      <c r="K255" s="714"/>
      <c r="L255" s="699"/>
      <c r="M255" s="699"/>
      <c r="N255" s="699"/>
      <c r="O255" s="705"/>
      <c r="P255" s="699"/>
      <c r="Q255" s="699"/>
      <c r="R255" s="699"/>
      <c r="S255" s="699"/>
      <c r="T255" s="699"/>
      <c r="U255" s="731"/>
      <c r="V255" s="699"/>
      <c r="W255" s="699"/>
      <c r="X255" s="699"/>
      <c r="Y255" s="699"/>
      <c r="Z255" s="699"/>
      <c r="AA255" s="699"/>
      <c r="AB255" s="699"/>
      <c r="AC255" s="699"/>
      <c r="AD255" s="699"/>
      <c r="AE255" s="699"/>
    </row>
    <row r="256" spans="1:31" s="969" customFormat="1" ht="15" customHeight="1">
      <c r="A256" s="699"/>
      <c r="B256" s="699"/>
      <c r="C256" s="699"/>
      <c r="D256" s="699"/>
      <c r="E256" s="703"/>
      <c r="F256" s="703"/>
      <c r="G256" s="703"/>
      <c r="H256" s="704"/>
      <c r="I256" s="704"/>
      <c r="J256" s="699"/>
      <c r="K256" s="714"/>
      <c r="L256" s="699"/>
      <c r="M256" s="699"/>
      <c r="N256" s="699"/>
      <c r="O256" s="705"/>
      <c r="P256" s="699"/>
      <c r="Q256" s="699"/>
      <c r="R256" s="699"/>
      <c r="S256" s="699"/>
      <c r="T256" s="699"/>
      <c r="U256" s="731"/>
      <c r="V256" s="699"/>
      <c r="W256" s="699"/>
      <c r="X256" s="699"/>
      <c r="Y256" s="699"/>
      <c r="Z256" s="699"/>
      <c r="AA256" s="699"/>
      <c r="AB256" s="699"/>
      <c r="AC256" s="699"/>
      <c r="AD256" s="699"/>
      <c r="AE256" s="699"/>
    </row>
    <row r="257" spans="1:31" s="969" customFormat="1" ht="15" customHeight="1">
      <c r="A257" s="699"/>
      <c r="B257" s="699"/>
      <c r="C257" s="699"/>
      <c r="D257" s="699"/>
      <c r="E257" s="703"/>
      <c r="F257" s="703"/>
      <c r="G257" s="703"/>
      <c r="H257" s="704"/>
      <c r="I257" s="704"/>
      <c r="J257" s="699"/>
      <c r="K257" s="714"/>
      <c r="L257" s="699"/>
      <c r="M257" s="699"/>
      <c r="N257" s="699"/>
      <c r="O257" s="705"/>
      <c r="P257" s="699"/>
      <c r="Q257" s="699"/>
      <c r="R257" s="699"/>
      <c r="S257" s="699"/>
      <c r="T257" s="699"/>
      <c r="U257" s="731"/>
      <c r="V257" s="699"/>
      <c r="W257" s="699"/>
      <c r="X257" s="699"/>
      <c r="Y257" s="699"/>
      <c r="Z257" s="699"/>
      <c r="AA257" s="699"/>
      <c r="AB257" s="699"/>
      <c r="AC257" s="699"/>
      <c r="AD257" s="699"/>
      <c r="AE257" s="699"/>
    </row>
    <row r="258" spans="1:31" s="969" customFormat="1" ht="15" customHeight="1">
      <c r="A258" s="699"/>
      <c r="B258" s="699"/>
      <c r="C258" s="699"/>
      <c r="D258" s="699"/>
      <c r="E258" s="703"/>
      <c r="F258" s="703"/>
      <c r="G258" s="703"/>
      <c r="H258" s="704"/>
      <c r="I258" s="704"/>
      <c r="J258" s="699"/>
      <c r="K258" s="714"/>
      <c r="L258" s="699"/>
      <c r="M258" s="699"/>
      <c r="N258" s="699"/>
      <c r="O258" s="705"/>
      <c r="P258" s="699"/>
      <c r="Q258" s="699"/>
      <c r="R258" s="699"/>
      <c r="S258" s="699"/>
      <c r="T258" s="699"/>
      <c r="U258" s="731"/>
      <c r="V258" s="699"/>
      <c r="W258" s="699"/>
      <c r="X258" s="699"/>
      <c r="Y258" s="699"/>
      <c r="Z258" s="699"/>
      <c r="AA258" s="699"/>
      <c r="AB258" s="699"/>
      <c r="AC258" s="699"/>
      <c r="AD258" s="699"/>
      <c r="AE258" s="699"/>
    </row>
    <row r="259" spans="1:31" s="969" customFormat="1" ht="15" customHeight="1">
      <c r="A259" s="699"/>
      <c r="B259" s="699"/>
      <c r="C259" s="699"/>
      <c r="D259" s="699"/>
      <c r="E259" s="703"/>
      <c r="F259" s="703"/>
      <c r="G259" s="703"/>
      <c r="H259" s="704"/>
      <c r="I259" s="704"/>
      <c r="J259" s="699"/>
      <c r="K259" s="714"/>
      <c r="L259" s="699"/>
      <c r="M259" s="699"/>
      <c r="N259" s="699"/>
      <c r="O259" s="705"/>
      <c r="P259" s="699"/>
      <c r="Q259" s="699"/>
      <c r="R259" s="699"/>
      <c r="S259" s="699"/>
      <c r="T259" s="699"/>
      <c r="U259" s="731"/>
      <c r="V259" s="699"/>
      <c r="W259" s="699"/>
      <c r="X259" s="699"/>
      <c r="Y259" s="699"/>
      <c r="Z259" s="699"/>
      <c r="AA259" s="699"/>
      <c r="AB259" s="699"/>
      <c r="AC259" s="699"/>
      <c r="AD259" s="699"/>
      <c r="AE259" s="699"/>
    </row>
    <row r="260" spans="1:31" s="969" customFormat="1" ht="15" customHeight="1">
      <c r="A260" s="699"/>
      <c r="B260" s="699"/>
      <c r="C260" s="699"/>
      <c r="D260" s="699"/>
      <c r="E260" s="703"/>
      <c r="F260" s="703"/>
      <c r="G260" s="703"/>
      <c r="H260" s="704"/>
      <c r="I260" s="704"/>
      <c r="J260" s="699"/>
      <c r="K260" s="714"/>
      <c r="L260" s="699"/>
      <c r="M260" s="699"/>
      <c r="N260" s="699"/>
      <c r="O260" s="705"/>
      <c r="P260" s="699"/>
      <c r="Q260" s="699"/>
      <c r="R260" s="699"/>
      <c r="S260" s="699"/>
      <c r="T260" s="699"/>
      <c r="U260" s="731"/>
      <c r="V260" s="699"/>
      <c r="W260" s="699"/>
      <c r="X260" s="699"/>
      <c r="Y260" s="699"/>
      <c r="Z260" s="699"/>
      <c r="AA260" s="699"/>
      <c r="AB260" s="699"/>
      <c r="AC260" s="699"/>
      <c r="AD260" s="699"/>
      <c r="AE260" s="699"/>
    </row>
    <row r="261" spans="1:31" s="969" customFormat="1" ht="15" customHeight="1">
      <c r="A261" s="699"/>
      <c r="B261" s="699"/>
      <c r="C261" s="699"/>
      <c r="D261" s="699"/>
      <c r="E261" s="703"/>
      <c r="F261" s="703"/>
      <c r="G261" s="703"/>
      <c r="H261" s="704"/>
      <c r="I261" s="704"/>
      <c r="J261" s="699"/>
      <c r="K261" s="714"/>
      <c r="L261" s="699"/>
      <c r="M261" s="699"/>
      <c r="N261" s="699"/>
      <c r="O261" s="705"/>
      <c r="P261" s="699"/>
      <c r="Q261" s="699"/>
      <c r="R261" s="699"/>
      <c r="S261" s="699"/>
      <c r="T261" s="699"/>
      <c r="U261" s="731"/>
      <c r="V261" s="699"/>
      <c r="W261" s="699"/>
      <c r="X261" s="699"/>
      <c r="Y261" s="699"/>
      <c r="Z261" s="699"/>
      <c r="AA261" s="699"/>
      <c r="AB261" s="699"/>
      <c r="AC261" s="699"/>
      <c r="AD261" s="699"/>
      <c r="AE261" s="699"/>
    </row>
    <row r="262" spans="1:31" s="969" customFormat="1" ht="15" customHeight="1">
      <c r="A262" s="699"/>
      <c r="B262" s="699"/>
      <c r="C262" s="699"/>
      <c r="D262" s="699"/>
      <c r="E262" s="703"/>
      <c r="F262" s="703"/>
      <c r="G262" s="703"/>
      <c r="H262" s="704"/>
      <c r="I262" s="704"/>
      <c r="J262" s="699"/>
      <c r="K262" s="714"/>
      <c r="L262" s="699"/>
      <c r="M262" s="699"/>
      <c r="N262" s="699"/>
      <c r="O262" s="705"/>
      <c r="P262" s="699"/>
      <c r="Q262" s="699"/>
      <c r="R262" s="699"/>
      <c r="S262" s="699"/>
      <c r="T262" s="699"/>
      <c r="U262" s="731"/>
      <c r="V262" s="699"/>
      <c r="W262" s="699"/>
      <c r="X262" s="699"/>
      <c r="Y262" s="699"/>
      <c r="Z262" s="699"/>
      <c r="AA262" s="699"/>
      <c r="AB262" s="699"/>
      <c r="AC262" s="699"/>
      <c r="AD262" s="699"/>
      <c r="AE262" s="699"/>
    </row>
    <row r="263" spans="1:31" s="969" customFormat="1" ht="15" customHeight="1">
      <c r="A263" s="699"/>
      <c r="B263" s="699"/>
      <c r="C263" s="699"/>
      <c r="D263" s="699"/>
      <c r="E263" s="703"/>
      <c r="F263" s="703"/>
      <c r="G263" s="703"/>
      <c r="H263" s="704"/>
      <c r="I263" s="704"/>
      <c r="J263" s="699"/>
      <c r="K263" s="714"/>
      <c r="L263" s="699"/>
      <c r="M263" s="699"/>
      <c r="N263" s="699"/>
      <c r="O263" s="705"/>
      <c r="P263" s="699"/>
      <c r="Q263" s="699"/>
      <c r="R263" s="699"/>
      <c r="S263" s="699"/>
      <c r="T263" s="699"/>
      <c r="U263" s="731"/>
      <c r="V263" s="699"/>
      <c r="W263" s="699"/>
      <c r="X263" s="699"/>
      <c r="Y263" s="699"/>
      <c r="Z263" s="699"/>
      <c r="AA263" s="699"/>
      <c r="AB263" s="699"/>
      <c r="AC263" s="699"/>
      <c r="AD263" s="699"/>
      <c r="AE263" s="699"/>
    </row>
    <row r="264" spans="1:31" s="969" customFormat="1" ht="15" customHeight="1">
      <c r="A264" s="699"/>
      <c r="B264" s="699"/>
      <c r="C264" s="699"/>
      <c r="D264" s="699"/>
      <c r="E264" s="703"/>
      <c r="F264" s="703"/>
      <c r="G264" s="703"/>
      <c r="H264" s="704"/>
      <c r="I264" s="704"/>
      <c r="J264" s="699"/>
      <c r="K264" s="714"/>
      <c r="L264" s="699"/>
      <c r="M264" s="699"/>
      <c r="N264" s="699"/>
      <c r="O264" s="705"/>
      <c r="P264" s="699"/>
      <c r="Q264" s="699"/>
      <c r="R264" s="699"/>
      <c r="S264" s="699"/>
      <c r="T264" s="699"/>
      <c r="U264" s="731"/>
      <c r="V264" s="699"/>
      <c r="W264" s="699"/>
      <c r="X264" s="699"/>
      <c r="Y264" s="699"/>
      <c r="Z264" s="699"/>
      <c r="AA264" s="699"/>
      <c r="AB264" s="699"/>
      <c r="AC264" s="699"/>
      <c r="AD264" s="699"/>
      <c r="AE264" s="699"/>
    </row>
    <row r="265" spans="1:31" s="969" customFormat="1" ht="15" customHeight="1">
      <c r="A265" s="699"/>
      <c r="B265" s="699"/>
      <c r="C265" s="699"/>
      <c r="D265" s="699"/>
      <c r="E265" s="703"/>
      <c r="F265" s="703"/>
      <c r="G265" s="703"/>
      <c r="H265" s="704"/>
      <c r="I265" s="704"/>
      <c r="J265" s="699"/>
      <c r="K265" s="714"/>
      <c r="L265" s="699"/>
      <c r="M265" s="699"/>
      <c r="N265" s="699"/>
      <c r="O265" s="705"/>
      <c r="P265" s="699"/>
      <c r="Q265" s="699"/>
      <c r="R265" s="699"/>
      <c r="S265" s="699"/>
      <c r="T265" s="699"/>
      <c r="U265" s="731"/>
      <c r="V265" s="699"/>
      <c r="W265" s="699"/>
      <c r="X265" s="699"/>
      <c r="Y265" s="699"/>
      <c r="Z265" s="699"/>
      <c r="AA265" s="699"/>
      <c r="AB265" s="699"/>
      <c r="AC265" s="699"/>
      <c r="AD265" s="699"/>
      <c r="AE265" s="699"/>
    </row>
  </sheetData>
  <sheetProtection sheet="1" objects="1" scenarios="1" selectLockedCells="1"/>
  <mergeCells count="142">
    <mergeCell ref="F194:F202"/>
    <mergeCell ref="H36:H40"/>
    <mergeCell ref="H41:H44"/>
    <mergeCell ref="D221:E229"/>
    <mergeCell ref="F221:F229"/>
    <mergeCell ref="G221:G229"/>
    <mergeCell ref="H221:H223"/>
    <mergeCell ref="H224:H226"/>
    <mergeCell ref="H227:H229"/>
    <mergeCell ref="D192:K192"/>
    <mergeCell ref="D203:E211"/>
    <mergeCell ref="F203:F211"/>
    <mergeCell ref="G203:G211"/>
    <mergeCell ref="H203:H205"/>
    <mergeCell ref="H206:H208"/>
    <mergeCell ref="H209:H211"/>
    <mergeCell ref="D212:E220"/>
    <mergeCell ref="F212:F220"/>
    <mergeCell ref="G212:G220"/>
    <mergeCell ref="H215:H217"/>
    <mergeCell ref="H218:H220"/>
    <mergeCell ref="H147:I147"/>
    <mergeCell ref="H148:H150"/>
    <mergeCell ref="D170:E177"/>
    <mergeCell ref="D178:E178"/>
    <mergeCell ref="D179:E186"/>
    <mergeCell ref="H68:H72"/>
    <mergeCell ref="H73:H76"/>
    <mergeCell ref="H171:I171"/>
    <mergeCell ref="H175:H176"/>
    <mergeCell ref="H177:I177"/>
    <mergeCell ref="H145:I145"/>
    <mergeCell ref="H116:I116"/>
    <mergeCell ref="F80:F108"/>
    <mergeCell ref="G80:G108"/>
    <mergeCell ref="D165:L165"/>
    <mergeCell ref="H129:H131"/>
    <mergeCell ref="H121:H123"/>
    <mergeCell ref="H124:H125"/>
    <mergeCell ref="H118:H120"/>
    <mergeCell ref="D129:E135"/>
    <mergeCell ref="H132:H135"/>
    <mergeCell ref="D112:E125"/>
    <mergeCell ref="H112:I112"/>
    <mergeCell ref="H113:I113"/>
    <mergeCell ref="H114:I114"/>
    <mergeCell ref="H115:I115"/>
    <mergeCell ref="E167:O167"/>
    <mergeCell ref="H212:H214"/>
    <mergeCell ref="D194:E202"/>
    <mergeCell ref="G194:G202"/>
    <mergeCell ref="H117:I117"/>
    <mergeCell ref="H187:I187"/>
    <mergeCell ref="H186:I186"/>
    <mergeCell ref="H181:I181"/>
    <mergeCell ref="H179:I179"/>
    <mergeCell ref="H180:I180"/>
    <mergeCell ref="H169:I169"/>
    <mergeCell ref="H174:I174"/>
    <mergeCell ref="H170:I170"/>
    <mergeCell ref="H172:I172"/>
    <mergeCell ref="H173:I173"/>
    <mergeCell ref="H178:I178"/>
    <mergeCell ref="D169:E169"/>
    <mergeCell ref="D137:L137"/>
    <mergeCell ref="H194:H196"/>
    <mergeCell ref="H197:H199"/>
    <mergeCell ref="H200:H202"/>
    <mergeCell ref="H146:I146"/>
    <mergeCell ref="H182:I182"/>
    <mergeCell ref="H183:I183"/>
    <mergeCell ref="H184:H185"/>
    <mergeCell ref="O165:P165"/>
    <mergeCell ref="D56:E74"/>
    <mergeCell ref="D83:E106"/>
    <mergeCell ref="D80:E80"/>
    <mergeCell ref="D82:E82"/>
    <mergeCell ref="H151:H154"/>
    <mergeCell ref="H143:I143"/>
    <mergeCell ref="H144:I144"/>
    <mergeCell ref="I160:I162"/>
    <mergeCell ref="C77:P77"/>
    <mergeCell ref="F48:F76"/>
    <mergeCell ref="G48:G76"/>
    <mergeCell ref="H48:I48"/>
    <mergeCell ref="H50:I50"/>
    <mergeCell ref="H56:H60"/>
    <mergeCell ref="H61:H67"/>
    <mergeCell ref="H159:H163"/>
    <mergeCell ref="H141:H142"/>
    <mergeCell ref="O137:P137"/>
    <mergeCell ref="H139:I139"/>
    <mergeCell ref="H140:I140"/>
    <mergeCell ref="D110:L110"/>
    <mergeCell ref="H83:H87"/>
    <mergeCell ref="D139:E163"/>
    <mergeCell ref="D48:E50"/>
    <mergeCell ref="B2:N2"/>
    <mergeCell ref="O2:Q2"/>
    <mergeCell ref="H105:H108"/>
    <mergeCell ref="H81:I81"/>
    <mergeCell ref="D16:E44"/>
    <mergeCell ref="H10:I10"/>
    <mergeCell ref="C4:D4"/>
    <mergeCell ref="D14:L14"/>
    <mergeCell ref="H16:I16"/>
    <mergeCell ref="H18:I18"/>
    <mergeCell ref="H8:I8"/>
    <mergeCell ref="G16:G44"/>
    <mergeCell ref="H49:I49"/>
    <mergeCell ref="H24:H28"/>
    <mergeCell ref="G8:G10"/>
    <mergeCell ref="H51:H55"/>
    <mergeCell ref="H11:I11"/>
    <mergeCell ref="H12:I12"/>
    <mergeCell ref="D8:E12"/>
    <mergeCell ref="C45:P45"/>
    <mergeCell ref="F16:F44"/>
    <mergeCell ref="H155:H158"/>
    <mergeCell ref="H9:I9"/>
    <mergeCell ref="H29:H35"/>
    <mergeCell ref="D126:E128"/>
    <mergeCell ref="H126:I126"/>
    <mergeCell ref="H127:H128"/>
    <mergeCell ref="U1:AA4"/>
    <mergeCell ref="O110:P110"/>
    <mergeCell ref="T3:T4"/>
    <mergeCell ref="D6:L6"/>
    <mergeCell ref="O6:P6"/>
    <mergeCell ref="O14:P14"/>
    <mergeCell ref="O4:P4"/>
    <mergeCell ref="T1:T2"/>
    <mergeCell ref="E4:N4"/>
    <mergeCell ref="H80:I80"/>
    <mergeCell ref="H82:I82"/>
    <mergeCell ref="H88:H92"/>
    <mergeCell ref="H93:H99"/>
    <mergeCell ref="H100:H104"/>
    <mergeCell ref="D47:O47"/>
    <mergeCell ref="D79:O79"/>
    <mergeCell ref="H17:I17"/>
    <mergeCell ref="H19:H23"/>
  </mergeCells>
  <phoneticPr fontId="13"/>
  <conditionalFormatting sqref="K130:K131">
    <cfRule type="expression" dxfId="134" priority="198">
      <formula>$K$129="任意"</formula>
    </cfRule>
  </conditionalFormatting>
  <conditionalFormatting sqref="C4:D4">
    <cfRule type="expression" dxfId="133" priority="199">
      <formula>$T$3&lt;&gt;""</formula>
    </cfRule>
  </conditionalFormatting>
  <conditionalFormatting sqref="K16:K28 K30:K44 K48:K60 K62:K76 K80:K92 K94:K108 K169:K187 K134 K8:K12 K114:K118 K129:K131 K139:K154 K159:K163 K120:K125">
    <cfRule type="notContainsBlanks" dxfId="132" priority="45">
      <formula>LEN(TRIM(K8))&gt;0</formula>
    </cfRule>
  </conditionalFormatting>
  <conditionalFormatting sqref="K80:K92 K94:K108">
    <cfRule type="expression" dxfId="131" priority="41">
      <formula>AND($B$79,$B$47,$K80&lt;&gt;"")</formula>
    </cfRule>
    <cfRule type="expression" dxfId="130" priority="42">
      <formula>AND($B$79,$B$47)</formula>
    </cfRule>
    <cfRule type="expression" dxfId="129" priority="43">
      <formula>OR(AND($B$79=FALSE,$B$47),AND($B$79=FALSE,$B$47=FALSE),AND($B$79,$B$47=FALSE))</formula>
    </cfRule>
  </conditionalFormatting>
  <conditionalFormatting sqref="K130">
    <cfRule type="expression" dxfId="128" priority="48">
      <formula>AND($K$131&lt;&gt;"",$K$130="")</formula>
    </cfRule>
  </conditionalFormatting>
  <conditionalFormatting sqref="K131">
    <cfRule type="expression" dxfId="127" priority="11">
      <formula>$K$129="登録申請中"</formula>
    </cfRule>
    <cfRule type="expression" dxfId="126" priority="46">
      <formula>AND($K$130&lt;&gt;"",$K$131="")</formula>
    </cfRule>
  </conditionalFormatting>
  <conditionalFormatting sqref="K187">
    <cfRule type="expression" dxfId="125" priority="200">
      <formula>$K$184&lt;0</formula>
    </cfRule>
  </conditionalFormatting>
  <conditionalFormatting sqref="K48:K60 K62:K76">
    <cfRule type="expression" dxfId="124" priority="38">
      <formula>AND($B$47,$K48&lt;&gt;"")</formula>
    </cfRule>
    <cfRule type="expression" dxfId="123" priority="39">
      <formula>$B$47=FALSE</formula>
    </cfRule>
    <cfRule type="expression" dxfId="122" priority="40">
      <formula>$B$47</formula>
    </cfRule>
  </conditionalFormatting>
  <conditionalFormatting sqref="K122:K123">
    <cfRule type="expression" dxfId="121" priority="37">
      <formula>$K$121="なし"</formula>
    </cfRule>
  </conditionalFormatting>
  <conditionalFormatting sqref="K160:K163">
    <cfRule type="expression" dxfId="120" priority="28">
      <formula>$K$159="なし"</formula>
    </cfRule>
  </conditionalFormatting>
  <conditionalFormatting sqref="K161:K162">
    <cfRule type="expression" dxfId="119" priority="29">
      <formula>$K$160&lt;&gt;""</formula>
    </cfRule>
  </conditionalFormatting>
  <conditionalFormatting sqref="K112:K113">
    <cfRule type="notContainsBlanks" dxfId="118" priority="18">
      <formula>LEN(TRIM(K112))&gt;0</formula>
    </cfRule>
  </conditionalFormatting>
  <conditionalFormatting sqref="K135">
    <cfRule type="expression" dxfId="117" priority="17">
      <formula>$K$132="登録予定"</formula>
    </cfRule>
  </conditionalFormatting>
  <conditionalFormatting sqref="K132:K133 K135">
    <cfRule type="notContainsBlanks" dxfId="116" priority="14">
      <formula>LEN(TRIM(K132))&gt;0</formula>
    </cfRule>
  </conditionalFormatting>
  <conditionalFormatting sqref="K126:K128">
    <cfRule type="notContainsBlanks" dxfId="115" priority="9">
      <formula>LEN(TRIM(K126))&gt;0</formula>
    </cfRule>
  </conditionalFormatting>
  <conditionalFormatting sqref="K128">
    <cfRule type="expression" dxfId="114" priority="8">
      <formula>$K$127="なし"</formula>
    </cfRule>
  </conditionalFormatting>
  <conditionalFormatting sqref="K155:K158">
    <cfRule type="notContainsBlanks" dxfId="113" priority="7">
      <formula>LEN(TRIM(K155))&gt;0</formula>
    </cfRule>
  </conditionalFormatting>
  <conditionalFormatting sqref="K156">
    <cfRule type="expression" dxfId="112" priority="6">
      <formula>COUNTIF($K$155,"*取得済")=1</formula>
    </cfRule>
  </conditionalFormatting>
  <conditionalFormatting sqref="K134">
    <cfRule type="expression" dxfId="111" priority="5">
      <formula>$K$132="登録済"</formula>
    </cfRule>
  </conditionalFormatting>
  <conditionalFormatting sqref="K156 K158">
    <cfRule type="expression" dxfId="110" priority="4">
      <formula>OR($K155="なし",COUNTIF($K155,"*ランク"))</formula>
    </cfRule>
  </conditionalFormatting>
  <conditionalFormatting sqref="K119">
    <cfRule type="notContainsBlanks" dxfId="109" priority="2">
      <formula>LEN(TRIM(K119))&gt;0</formula>
    </cfRule>
  </conditionalFormatting>
  <conditionalFormatting sqref="K119">
    <cfRule type="expression" dxfId="108" priority="1">
      <formula>$K$118="なし"</formula>
    </cfRule>
  </conditionalFormatting>
  <dataValidations count="40">
    <dataValidation type="list" imeMode="hiragana" allowBlank="1" showInputMessage="1" showErrorMessage="1" sqref="K152 K25 K37 K57 K69 K101 K89">
      <formula1>都道府県</formula1>
    </dataValidation>
    <dataValidation type="custom" imeMode="hiragana" allowBlank="1" showInputMessage="1" showErrorMessage="1" sqref="K8">
      <formula1>LEN(K8)&lt;=25</formula1>
    </dataValidation>
    <dataValidation type="list" imeMode="hiragana" allowBlank="1" showInputMessage="1" showErrorMessage="1" sqref="K140">
      <formula1>工事区分</formula1>
    </dataValidation>
    <dataValidation type="list" imeMode="hiragana" allowBlank="1" showInputMessage="1" showErrorMessage="1" sqref="K141">
      <formula1>大分類</formula1>
    </dataValidation>
    <dataValidation type="list" imeMode="hiragana" allowBlank="1" showInputMessage="1" showErrorMessage="1" sqref="K142">
      <formula1>INDIRECT(K141)</formula1>
    </dataValidation>
    <dataValidation type="whole" imeMode="fullAlpha" allowBlank="1" showInputMessage="1" showErrorMessage="1" sqref="K145">
      <formula1>1</formula1>
      <formula2>8</formula2>
    </dataValidation>
    <dataValidation type="list" imeMode="hiragana" allowBlank="1" showInputMessage="1" showErrorMessage="1" sqref="K155">
      <formula1>INDIRECT($I$155)</formula1>
    </dataValidation>
    <dataValidation type="list" allowBlank="1" showInputMessage="1" showErrorMessage="1" sqref="K9">
      <formula1>INDIRECT($H$9)</formula1>
    </dataValidation>
    <dataValidation type="list" imeMode="hiragana" allowBlank="1" showInputMessage="1" showErrorMessage="1" sqref="K124:K125 K159 K118 K120:K121">
      <formula1>ありなし</formula1>
    </dataValidation>
    <dataValidation type="list" imeMode="hiragana" allowBlank="1" showInputMessage="1" showErrorMessage="1" sqref="K129">
      <formula1>PL登録状況</formula1>
    </dataValidation>
    <dataValidation type="list" allowBlank="1" showInputMessage="1" showErrorMessage="1" sqref="K143">
      <formula1>INDIRECT($H$143)</formula1>
    </dataValidation>
    <dataValidation imeMode="halfAlpha" allowBlank="1" showInputMessage="1" showErrorMessage="1" sqref="K134 K144 K146:K148"/>
    <dataValidation type="custom" imeMode="hiragana" allowBlank="1" showInputMessage="1" showErrorMessage="1" sqref="K153:K154 K26:K27 K19 K22:K23 K34:K35 K51 K54:K55 K66:K67 K98:K99 K58:K59 K83 K86:K87 K90:K91 K71 K39">
      <formula1>LEN(K19)*2=LENB(K19)</formula1>
    </dataValidation>
    <dataValidation type="list" imeMode="hiragana" allowBlank="1" showInputMessage="1" sqref="K104 K28 K30:K31 K40 K60 K72 K92 K94:K95 K62:K63">
      <formula1>なし</formula1>
    </dataValidation>
    <dataValidation imeMode="hiragana" allowBlank="1" showInputMessage="1" showErrorMessage="1" sqref="K130 K17 K49 K102:K103 K158 K70 K81 K122 K133 K38 K156"/>
    <dataValidation type="custom" imeMode="halfAlpha" allowBlank="1" showInputMessage="1" showErrorMessage="1" sqref="K18 K50 K82">
      <formula1>LEN(K18)=13</formula1>
    </dataValidation>
    <dataValidation type="list" imeMode="halfAlpha" allowBlank="1" showInputMessage="1" sqref="K149:K150 K42:K43 K74:K75 K107">
      <formula1>なし</formula1>
    </dataValidation>
    <dataValidation type="custom" imeMode="halfAlpha" allowBlank="1" showInputMessage="1" showErrorMessage="1" sqref="K171:K174 K180:K183">
      <formula1>LEN(K171)=LENB(K171)</formula1>
    </dataValidation>
    <dataValidation type="custom" imeMode="halfAlpha" allowBlank="1" showInputMessage="1" showErrorMessage="1" sqref="K76 K44">
      <formula1>COUNTIF(K44,"*@*.*")&gt;0</formula1>
    </dataValidation>
    <dataValidation type="custom" allowBlank="1" showInputMessage="1" showErrorMessage="1" sqref="K151">
      <formula1>AND(LEN(K151)=7,COUNTIF(K151,"*-*")=0)</formula1>
    </dataValidation>
    <dataValidation allowBlank="1" showInputMessage="1" sqref="K139"/>
    <dataValidation type="custom" imeMode="halfAlpha" allowBlank="1" showInputMessage="1" showErrorMessage="1" sqref="K131">
      <formula1>AND(LEN(K131)=LENB(K131),COUNTIF(K131,"ZEB??P-?????-*"))</formula1>
    </dataValidation>
    <dataValidation type="custom" imeMode="halfAlpha" allowBlank="1" showInputMessage="1" showErrorMessage="1" sqref="K175:K176 K184:K185">
      <formula1>AND(LEN(K175)=LENB(K175),K175&lt;=0)</formula1>
    </dataValidation>
    <dataValidation type="custom" imeMode="halfAlpha" allowBlank="1" showInputMessage="1" showErrorMessage="1" sqref="K169:K170 K177:K179 K186">
      <formula1>AND(LEN(K169)=LENB(K169),K169&gt;=0)</formula1>
    </dataValidation>
    <dataValidation type="custom" imeMode="halfAlpha" allowBlank="1" showInputMessage="1" showErrorMessage="1" sqref="K24 K36 K88 K68 K100 K56">
      <formula1>AND(LEN(K24)=7,COUNTIF(K24,"*-*")=0)</formula1>
    </dataValidation>
    <dataValidation type="list" imeMode="halfAlpha" allowBlank="1" sqref="K106">
      <formula1>なし</formula1>
    </dataValidation>
    <dataValidation type="list" imeMode="halfAlpha" allowBlank="1" showInputMessage="1" showErrorMessage="1" sqref="K187">
      <formula1>PV</formula1>
    </dataValidation>
    <dataValidation type="list" imeMode="hiragana" allowBlank="1" showInputMessage="1" sqref="K123">
      <formula1>ない</formula1>
    </dataValidation>
    <dataValidation imeMode="hiragana" allowBlank="1" showInputMessage="1" sqref="K128 K119"/>
    <dataValidation type="custom" imeMode="halfAlpha" allowBlank="1" showInputMessage="1" showErrorMessage="1" sqref="K108">
      <formula1>AND(COUNTIF(K108,"*@*.*")&gt;0,LEN(K108)=LENB(K108))</formula1>
    </dataValidation>
    <dataValidation type="list" imeMode="hiragana" allowBlank="1" showInputMessage="1" showErrorMessage="1" sqref="K160:K162">
      <formula1>CLT使用部位</formula1>
    </dataValidation>
    <dataValidation type="custom" imeMode="halfAlpha" allowBlank="1" showInputMessage="1" showErrorMessage="1" sqref="K163">
      <formula1>IF(K159="あり",K163&gt;0,K163="")</formula1>
    </dataValidation>
    <dataValidation type="custom" imeMode="halfAlpha" allowBlank="1" showInputMessage="1" showErrorMessage="1" sqref="K135">
      <formula1>AND(LEN(K135)=LENB(K135),COUNTIF(K135,"ZEB??L-?????-?"))</formula1>
    </dataValidation>
    <dataValidation type="list" imeMode="hiragana" allowBlank="1" showInputMessage="1" showErrorMessage="1" sqref="K132">
      <formula1>LO登録状況</formula1>
    </dataValidation>
    <dataValidation type="list" imeMode="hiragana" allowBlank="1" showInputMessage="1" showErrorMessage="1" sqref="K126:K127">
      <formula1>取得</formula1>
    </dataValidation>
    <dataValidation type="custom" imeMode="fullKatakana" allowBlank="1" showInputMessage="1" showErrorMessage="1" sqref="K16 K20:K21 K32:K33 K48 K52:K53 K64:K65 K80 K84:K85 K96:K97">
      <formula1>AND(K16=PHONETIC(K16),LEN(K16)*2=LENB(K16))</formula1>
    </dataValidation>
    <dataValidation type="list" imeMode="hiragana" allowBlank="1" showInputMessage="1" showErrorMessage="1" sqref="K157">
      <formula1>INDIRECT($I$157)</formula1>
    </dataValidation>
    <dataValidation type="custom" allowBlank="1" showInputMessage="1" showErrorMessage="1" sqref="K117">
      <formula1>K11&gt;=K117</formula1>
    </dataValidation>
    <dataValidation type="whole" allowBlank="1" showInputMessage="1" showErrorMessage="1" sqref="B29">
      <formula1>1</formula1>
      <formula2>3</formula2>
    </dataValidation>
    <dataValidation type="custom" imeMode="halfAlpha" allowBlank="1" showInputMessage="1" showErrorMessage="1" sqref="K41 K73 K105">
      <formula1>COUNTIF(K41,"*-*-*")</formula1>
    </dataValidation>
  </dataValidations>
  <printOptions horizontalCentered="1"/>
  <pageMargins left="0.19685039370078741" right="0.19685039370078741" top="0.39370078740157483" bottom="0.19685039370078741" header="0.31496062992125984" footer="0.31496062992125984"/>
  <pageSetup paperSize="9" scale="74" fitToHeight="0" orientation="portrait" r:id="rId1"/>
  <rowBreaks count="4" manualBreakCount="4">
    <brk id="46" max="17" man="1"/>
    <brk id="78" max="17" man="1"/>
    <brk id="109" max="17" man="1"/>
    <brk id="13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4769" r:id="rId4" name="Option Button 17">
              <controlPr locked="0" defaultSize="0" autoFill="0" autoLine="0" autoPict="0">
                <anchor moveWithCells="1">
                  <from>
                    <xdr:col>10</xdr:col>
                    <xdr:colOff>9525</xdr:colOff>
                    <xdr:row>28</xdr:row>
                    <xdr:rowOff>19050</xdr:rowOff>
                  </from>
                  <to>
                    <xdr:col>10</xdr:col>
                    <xdr:colOff>742950</xdr:colOff>
                    <xdr:row>28</xdr:row>
                    <xdr:rowOff>247650</xdr:rowOff>
                  </to>
                </anchor>
              </controlPr>
            </control>
          </mc:Choice>
        </mc:AlternateContent>
        <mc:AlternateContent xmlns:mc="http://schemas.openxmlformats.org/markup-compatibility/2006">
          <mc:Choice Requires="x14">
            <control shapeId="74770" r:id="rId5" name="Option Button 18">
              <controlPr locked="0" defaultSize="0" autoFill="0" autoLine="0" autoPict="0">
                <anchor moveWithCells="1">
                  <from>
                    <xdr:col>10</xdr:col>
                    <xdr:colOff>9525</xdr:colOff>
                    <xdr:row>60</xdr:row>
                    <xdr:rowOff>19050</xdr:rowOff>
                  </from>
                  <to>
                    <xdr:col>10</xdr:col>
                    <xdr:colOff>742950</xdr:colOff>
                    <xdr:row>60</xdr:row>
                    <xdr:rowOff>247650</xdr:rowOff>
                  </to>
                </anchor>
              </controlPr>
            </control>
          </mc:Choice>
        </mc:AlternateContent>
        <mc:AlternateContent xmlns:mc="http://schemas.openxmlformats.org/markup-compatibility/2006">
          <mc:Choice Requires="x14">
            <control shapeId="74771" r:id="rId6" name="Option Button 19">
              <controlPr defaultSize="0" autoFill="0" autoLine="0" autoPict="0">
                <anchor moveWithCells="1">
                  <from>
                    <xdr:col>10</xdr:col>
                    <xdr:colOff>9525</xdr:colOff>
                    <xdr:row>92</xdr:row>
                    <xdr:rowOff>19050</xdr:rowOff>
                  </from>
                  <to>
                    <xdr:col>10</xdr:col>
                    <xdr:colOff>742950</xdr:colOff>
                    <xdr:row>92</xdr:row>
                    <xdr:rowOff>247650</xdr:rowOff>
                  </to>
                </anchor>
              </controlPr>
            </control>
          </mc:Choice>
        </mc:AlternateContent>
        <mc:AlternateContent xmlns:mc="http://schemas.openxmlformats.org/markup-compatibility/2006">
          <mc:Choice Requires="x14">
            <control shapeId="74784" r:id="rId7" name="Check Box 32">
              <controlPr defaultSize="0" autoFill="0" autoLine="0" autoPict="0">
                <anchor moveWithCells="1">
                  <from>
                    <xdr:col>3</xdr:col>
                    <xdr:colOff>19050</xdr:colOff>
                    <xdr:row>46</xdr:row>
                    <xdr:rowOff>0</xdr:rowOff>
                  </from>
                  <to>
                    <xdr:col>8</xdr:col>
                    <xdr:colOff>1238250</xdr:colOff>
                    <xdr:row>46</xdr:row>
                    <xdr:rowOff>257175</xdr:rowOff>
                  </to>
                </anchor>
              </controlPr>
            </control>
          </mc:Choice>
        </mc:AlternateContent>
        <mc:AlternateContent xmlns:mc="http://schemas.openxmlformats.org/markup-compatibility/2006">
          <mc:Choice Requires="x14">
            <control shapeId="74789" r:id="rId8" name="Check Box 37">
              <controlPr defaultSize="0" autoFill="0" autoLine="0" autoPict="0">
                <anchor moveWithCells="1">
                  <from>
                    <xdr:col>3</xdr:col>
                    <xdr:colOff>9525</xdr:colOff>
                    <xdr:row>78</xdr:row>
                    <xdr:rowOff>0</xdr:rowOff>
                  </from>
                  <to>
                    <xdr:col>8</xdr:col>
                    <xdr:colOff>1228725</xdr:colOff>
                    <xdr:row>78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custom" allowBlank="1" showInputMessage="1" showErrorMessage="1">
          <x14:formula1>
            <xm:f>IF(#REF!="単年度",K116&lt;=date!E108,K116&lt;=date!E109)</xm:f>
          </x14:formula1>
          <xm:sqref>K116</xm:sqref>
        </x14:dataValidation>
        <x14:dataValidation type="custom" allowBlank="1" showInputMessage="1" showErrorMessage="1">
          <x14:formula1>
            <xm:f>IF(#REF!="単年度",K114&lt;=date!E106,K114&lt;=date!E107)</xm:f>
          </x14:formula1>
          <xm:sqref>K114</xm:sqref>
        </x14:dataValidation>
        <x14:dataValidation type="custom" allowBlank="1" showInputMessage="1" showErrorMessage="1">
          <x14:formula1>
            <xm:f>IF(#REF!="単年度",K112&lt;=date!E104,K112&lt;=date!E105)</xm:f>
          </x14:formula1>
          <xm:sqref>K112</xm:sqref>
        </x14:dataValidation>
        <x14:dataValidation type="custom" allowBlank="1" showInputMessage="1" showErrorMessage="1">
          <x14:formula1>
            <xm:f>IF(#REF!="単年度",K112=K113,IF(#REF!="複数年度（２年度）",K113&lt;=date!F105,IF(#REF!="複数年度（３年度）",K113&lt;=date!F106,IF(#REF!="",K113="",""))))</xm:f>
          </x14:formula1>
          <xm:sqref>K113</xm:sqref>
        </x14:dataValidation>
        <x14:dataValidation type="custom" allowBlank="1" showInputMessage="1" showErrorMessage="1">
          <x14:formula1>
            <xm:f>IF(#REF!="単年度",K114=K115,IF(#REF!="複数年度（２年度）",K115&lt;=date!F107,IF(#REF!="複数年度（３年度）",K115&lt;=date!F108,IF(#REF!="",K115="",""))))</xm:f>
          </x14:formula1>
          <xm:sqref>K115</xm:sqref>
        </x14:dataValidation>
        <x14:dataValidation type="custom" allowBlank="1" showInputMessage="1" showErrorMessage="1">
          <x14:formula1>
            <xm:f>IF(K9="単年度",K11&lt;=date!E3,K11&lt;=date!E4)</xm:f>
          </x14:formula1>
          <xm:sqref>K11</xm:sqref>
        </x14:dataValidation>
        <x14:dataValidation type="custom" allowBlank="1" showInputMessage="1" showErrorMessage="1">
          <x14:formula1>
            <xm:f>IF(K9="単年度",K11=K12,IF(K9="２年度事業（１年目）",K12&lt;=date!F4,IF(K9="３年度事業（１年目）",K12&lt;=date!F5,IF(K9="",K12="",""))))</xm:f>
          </x14:formula1>
          <xm:sqref>K12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O68"/>
  <sheetViews>
    <sheetView showGridLines="0" view="pageBreakPreview" zoomScaleNormal="130" zoomScaleSheetLayoutView="100" workbookViewId="0">
      <selection activeCell="D11" sqref="D11"/>
    </sheetView>
  </sheetViews>
  <sheetFormatPr defaultColWidth="3.625" defaultRowHeight="17.100000000000001" customHeight="1"/>
  <cols>
    <col min="1" max="1" width="9" style="1113" customWidth="1"/>
    <col min="2" max="16384" width="3.625" style="1113"/>
  </cols>
  <sheetData>
    <row r="1" spans="1:41" ht="17.100000000000001" customHeight="1">
      <c r="AA1" s="1116"/>
      <c r="AB1" s="1116"/>
      <c r="AC1" s="1116"/>
      <c r="AD1" s="1116"/>
      <c r="AE1" s="1116"/>
      <c r="AF1" s="1116"/>
      <c r="AG1" s="1116"/>
      <c r="AH1" s="1116"/>
      <c r="AI1" s="1116"/>
      <c r="AJ1" s="1116"/>
      <c r="AK1" s="1116"/>
      <c r="AL1" s="1116"/>
      <c r="AM1" s="1116"/>
      <c r="AN1" s="1116"/>
      <c r="AO1" s="1116"/>
    </row>
    <row r="2" spans="1:41" ht="20.100000000000001" customHeight="1">
      <c r="A2" s="2675" t="s">
        <v>421</v>
      </c>
      <c r="B2" s="2675"/>
      <c r="C2" s="2675"/>
      <c r="D2" s="2675"/>
      <c r="E2" s="2675"/>
      <c r="F2" s="2675"/>
      <c r="G2" s="2675"/>
      <c r="H2" s="2675"/>
      <c r="I2" s="2675"/>
      <c r="J2" s="2675"/>
      <c r="K2" s="2675"/>
      <c r="L2" s="2675"/>
      <c r="M2" s="2675"/>
      <c r="N2" s="2675"/>
      <c r="O2" s="2675"/>
      <c r="P2" s="2675"/>
      <c r="Q2" s="2675"/>
      <c r="R2" s="2675"/>
      <c r="S2" s="2675"/>
      <c r="T2" s="2675"/>
      <c r="U2" s="2675"/>
      <c r="V2" s="2675"/>
      <c r="W2" s="2675"/>
      <c r="X2" s="2675"/>
      <c r="AA2" s="1116"/>
      <c r="AB2" s="1116"/>
      <c r="AC2" s="1116"/>
      <c r="AD2" s="1116"/>
      <c r="AE2" s="1116"/>
      <c r="AF2" s="1116"/>
      <c r="AG2" s="1116"/>
      <c r="AH2" s="1116"/>
      <c r="AI2" s="1116"/>
      <c r="AJ2" s="1116"/>
      <c r="AK2" s="1116"/>
      <c r="AL2" s="1116"/>
      <c r="AM2" s="1116"/>
      <c r="AN2" s="1116"/>
      <c r="AO2" s="1116"/>
    </row>
    <row r="3" spans="1:41" ht="17.100000000000001" customHeight="1">
      <c r="AA3" s="1116"/>
      <c r="AB3" s="1116"/>
      <c r="AC3" s="1116"/>
      <c r="AD3" s="1116"/>
      <c r="AE3" s="1116"/>
      <c r="AF3" s="1116"/>
      <c r="AG3" s="1116"/>
      <c r="AH3" s="1116"/>
      <c r="AI3" s="1116"/>
      <c r="AJ3" s="1116"/>
      <c r="AK3" s="1116"/>
      <c r="AL3" s="1116"/>
      <c r="AM3" s="1116"/>
      <c r="AN3" s="1116"/>
      <c r="AO3" s="1116"/>
    </row>
    <row r="4" spans="1:41" ht="17.100000000000001" customHeight="1">
      <c r="AA4" s="1116"/>
      <c r="AB4" s="1116"/>
      <c r="AC4" s="1116"/>
      <c r="AD4" s="1116"/>
      <c r="AE4" s="1116"/>
      <c r="AF4" s="1116"/>
      <c r="AG4" s="1116"/>
      <c r="AH4" s="1116"/>
      <c r="AI4" s="1116"/>
      <c r="AJ4" s="1116"/>
      <c r="AK4" s="1116"/>
      <c r="AL4" s="1116"/>
      <c r="AM4" s="1116"/>
      <c r="AN4" s="1116"/>
      <c r="AO4" s="1116"/>
    </row>
    <row r="5" spans="1:41" ht="110.1" customHeight="1">
      <c r="A5" s="1104" t="s">
        <v>422</v>
      </c>
      <c r="B5" s="2676" t="str">
        <f>"一般社団法人 環境共創イニシアチブ（以下「ＳＩＩ」という。）より公募があった「省エネルギー投資促進に向けた支援補助金（住宅・ビルの革新的省エネルギー技術導入促進事業）（ネット・ゼロ・エネルギー・ビル実証事業）に申請する「"&amp;IF(入力シート!K8="","【※入力シートを確認してください※】",入力シート!K8)&amp;"」の補助事業に関し、当該建物の区分所有者である"&amp;IF(M16="","【※委任者欄を入力してください※】",M16)&amp;"（以下「委任者」という。）は区分所有法に規定される（管理者・管理組合法人）である"&amp;IF(M21="","【※受任者欄を入力してください※】",M21)&amp;"（以下「受任者」という。）を申請者として専任することに同意し、今後の補助事業の遂行にかかわる一切の業務について委任者は受任者に委任するものとする。　"</f>
        <v>一般社団法人 環境共創イニシアチブ（以下「ＳＩＩ」という。）より公募があった「省エネルギー投資促進に向けた支援補助金（住宅・ビルの革新的省エネルギー技術導入促進事業）（ネット・ゼロ・エネルギー・ビル実証事業）に申請する「【※入力シートを確認してください※】」の補助事業に関し、当該建物の区分所有者である【※委任者欄を入力してください※】（以下「委任者」という。）は区分所有法に規定される（管理者・管理組合法人）である【※受任者欄を入力してください※】（以下「受任者」という。）を申請者として専任することに同意し、今後の補助事業の遂行にかかわる一切の業務について委任者は受任者に委任するものとする。　</v>
      </c>
      <c r="C5" s="2676"/>
      <c r="D5" s="2676"/>
      <c r="E5" s="2676"/>
      <c r="F5" s="2676"/>
      <c r="G5" s="2676"/>
      <c r="H5" s="2676"/>
      <c r="I5" s="2676"/>
      <c r="J5" s="2676"/>
      <c r="K5" s="2676"/>
      <c r="L5" s="2676"/>
      <c r="M5" s="2676"/>
      <c r="N5" s="2676"/>
      <c r="O5" s="2676"/>
      <c r="P5" s="2676"/>
      <c r="Q5" s="2676"/>
      <c r="R5" s="2676"/>
      <c r="S5" s="2676"/>
      <c r="T5" s="2676"/>
      <c r="U5" s="2676"/>
      <c r="V5" s="2676"/>
      <c r="W5" s="2676"/>
      <c r="X5" s="2676"/>
      <c r="AA5" s="1116"/>
      <c r="AB5" s="1116"/>
      <c r="AC5" s="1116"/>
      <c r="AD5" s="1116"/>
      <c r="AE5" s="1116"/>
      <c r="AF5" s="1116"/>
      <c r="AG5" s="1116"/>
      <c r="AH5" s="1116"/>
      <c r="AI5" s="1116"/>
      <c r="AJ5" s="1116"/>
      <c r="AK5" s="1116"/>
      <c r="AL5" s="1116"/>
      <c r="AM5" s="1116"/>
      <c r="AN5" s="1116"/>
      <c r="AO5" s="1116"/>
    </row>
    <row r="6" spans="1:41" ht="54.95" customHeight="1">
      <c r="A6" s="1104" t="s">
        <v>423</v>
      </c>
      <c r="B6" s="2677" t="s">
        <v>1474</v>
      </c>
      <c r="C6" s="2677"/>
      <c r="D6" s="2677"/>
      <c r="E6" s="2677"/>
      <c r="F6" s="2677"/>
      <c r="G6" s="2677"/>
      <c r="H6" s="2677"/>
      <c r="I6" s="2677"/>
      <c r="J6" s="2677"/>
      <c r="K6" s="2677"/>
      <c r="L6" s="2677"/>
      <c r="M6" s="2677"/>
      <c r="N6" s="2677"/>
      <c r="O6" s="2677"/>
      <c r="P6" s="2677"/>
      <c r="Q6" s="2677"/>
      <c r="R6" s="2677"/>
      <c r="S6" s="2677"/>
      <c r="T6" s="2677"/>
      <c r="U6" s="2677"/>
      <c r="V6" s="2677"/>
      <c r="W6" s="2677"/>
      <c r="X6" s="2677"/>
      <c r="AA6" s="1116"/>
      <c r="AB6" s="1116"/>
      <c r="AC6" s="1116"/>
      <c r="AD6" s="1115"/>
      <c r="AE6" s="1116"/>
      <c r="AF6" s="1116"/>
      <c r="AG6" s="1116"/>
      <c r="AH6" s="1116"/>
      <c r="AI6" s="1116"/>
      <c r="AJ6" s="1116"/>
      <c r="AK6" s="1116"/>
      <c r="AL6" s="1116"/>
      <c r="AM6" s="1116"/>
      <c r="AN6" s="1116"/>
      <c r="AO6" s="1116"/>
    </row>
    <row r="7" spans="1:41" ht="33.950000000000003" customHeight="1">
      <c r="A7" s="1101" t="s">
        <v>424</v>
      </c>
      <c r="B7" s="2677" t="s">
        <v>425</v>
      </c>
      <c r="C7" s="2677"/>
      <c r="D7" s="2677"/>
      <c r="E7" s="2677"/>
      <c r="F7" s="2677"/>
      <c r="G7" s="2677"/>
      <c r="H7" s="2677"/>
      <c r="I7" s="2677"/>
      <c r="J7" s="2677"/>
      <c r="K7" s="2677"/>
      <c r="L7" s="2677"/>
      <c r="M7" s="2677"/>
      <c r="N7" s="2677"/>
      <c r="O7" s="2677"/>
      <c r="P7" s="2677"/>
      <c r="Q7" s="2677"/>
      <c r="R7" s="2677"/>
      <c r="S7" s="2677"/>
      <c r="T7" s="2677"/>
      <c r="U7" s="2677"/>
      <c r="V7" s="2677"/>
      <c r="W7" s="2677"/>
      <c r="X7" s="2677"/>
      <c r="AA7" s="1116"/>
      <c r="AB7" s="1116"/>
      <c r="AC7" s="1116"/>
      <c r="AD7" s="1116"/>
      <c r="AE7" s="1116"/>
      <c r="AF7" s="1116"/>
      <c r="AG7" s="1116"/>
      <c r="AH7" s="1116"/>
      <c r="AI7" s="1116"/>
      <c r="AJ7" s="1116"/>
      <c r="AK7" s="1116"/>
      <c r="AL7" s="1116"/>
      <c r="AM7" s="1116"/>
      <c r="AN7" s="1116"/>
      <c r="AO7" s="1116"/>
    </row>
    <row r="8" spans="1:41" ht="17.100000000000001" customHeight="1">
      <c r="A8" s="1101"/>
      <c r="AA8" s="1116"/>
      <c r="AB8" s="1116"/>
      <c r="AC8" s="1116"/>
      <c r="AD8" s="1116"/>
      <c r="AE8" s="1116"/>
      <c r="AF8" s="1116"/>
      <c r="AG8" s="1116"/>
      <c r="AH8" s="1116"/>
      <c r="AI8" s="1116"/>
      <c r="AJ8" s="1116"/>
      <c r="AK8" s="1116"/>
      <c r="AL8" s="1116"/>
      <c r="AM8" s="1116"/>
      <c r="AN8" s="1116"/>
      <c r="AO8" s="1116"/>
    </row>
    <row r="9" spans="1:41" ht="42.95" customHeight="1">
      <c r="A9" s="1106"/>
      <c r="B9" s="2678" t="s">
        <v>426</v>
      </c>
      <c r="C9" s="2678"/>
      <c r="D9" s="2678"/>
      <c r="E9" s="2678"/>
      <c r="F9" s="2678"/>
      <c r="G9" s="2678"/>
      <c r="H9" s="2678"/>
      <c r="I9" s="2678"/>
      <c r="J9" s="2678"/>
      <c r="K9" s="2678"/>
      <c r="L9" s="2678"/>
      <c r="M9" s="2678"/>
      <c r="N9" s="2678"/>
      <c r="O9" s="2678"/>
      <c r="P9" s="2678"/>
      <c r="Q9" s="2678"/>
      <c r="R9" s="2678"/>
      <c r="S9" s="2678"/>
      <c r="T9" s="2678"/>
      <c r="U9" s="2678"/>
      <c r="V9" s="2678"/>
      <c r="W9" s="2678"/>
      <c r="X9" s="2678"/>
    </row>
    <row r="10" spans="1:41" ht="17.100000000000001" customHeight="1">
      <c r="A10" s="1106"/>
      <c r="W10" s="1102" t="s">
        <v>7</v>
      </c>
    </row>
    <row r="11" spans="1:41" ht="17.100000000000001" customHeight="1">
      <c r="A11" s="1106"/>
      <c r="C11" s="1098" t="s">
        <v>427</v>
      </c>
      <c r="D11" s="1114"/>
      <c r="E11" s="1111" t="s">
        <v>428</v>
      </c>
      <c r="F11" s="1114"/>
      <c r="G11" s="1111" t="s">
        <v>429</v>
      </c>
      <c r="H11" s="1114"/>
      <c r="I11" s="1111" t="s">
        <v>8</v>
      </c>
      <c r="J11" s="1112"/>
      <c r="K11" s="1112"/>
      <c r="L11" s="1112"/>
      <c r="M11" s="1112"/>
      <c r="N11" s="1112"/>
      <c r="O11" s="1112"/>
      <c r="P11" s="1112"/>
      <c r="Q11" s="1112"/>
      <c r="R11" s="1112"/>
      <c r="S11" s="1112"/>
      <c r="T11" s="1112"/>
      <c r="U11" s="1112"/>
      <c r="V11" s="1112"/>
      <c r="W11" s="1112"/>
      <c r="X11" s="1112"/>
    </row>
    <row r="12" spans="1:41" ht="17.100000000000001" customHeight="1">
      <c r="A12" s="1106"/>
      <c r="D12" s="1112"/>
      <c r="E12" s="1112"/>
      <c r="F12" s="1112"/>
      <c r="G12" s="1112"/>
      <c r="H12" s="1112"/>
      <c r="I12" s="1112"/>
      <c r="J12" s="1112"/>
      <c r="K12" s="1112"/>
      <c r="L12" s="1112"/>
      <c r="M12" s="1112"/>
      <c r="N12" s="1112"/>
      <c r="O12" s="1112"/>
      <c r="P12" s="1112"/>
      <c r="Q12" s="1112"/>
      <c r="R12" s="1112"/>
      <c r="S12" s="1112"/>
      <c r="T12" s="1112"/>
      <c r="U12" s="1112"/>
      <c r="V12" s="1112"/>
      <c r="W12" s="1112"/>
      <c r="X12" s="1112"/>
    </row>
    <row r="13" spans="1:41" ht="17.100000000000001" customHeight="1">
      <c r="A13" s="1106"/>
      <c r="D13" s="1112"/>
      <c r="E13" s="1112"/>
      <c r="F13" s="1112"/>
      <c r="G13" s="1112"/>
      <c r="H13" s="1112"/>
      <c r="I13" s="1112"/>
      <c r="J13" s="1112"/>
      <c r="K13" s="1112"/>
      <c r="L13" s="1112"/>
      <c r="M13" s="1112"/>
      <c r="N13" s="1112"/>
      <c r="O13" s="1112"/>
      <c r="P13" s="1112"/>
      <c r="Q13" s="1112"/>
      <c r="R13" s="1112"/>
      <c r="S13" s="1112"/>
      <c r="T13" s="1112"/>
      <c r="U13" s="1112"/>
      <c r="V13" s="1112"/>
      <c r="W13" s="1112"/>
      <c r="X13" s="1112"/>
    </row>
    <row r="14" spans="1:41" ht="17.100000000000001" customHeight="1">
      <c r="A14" s="1106"/>
      <c r="D14" s="1112"/>
      <c r="E14" s="1112"/>
      <c r="F14" s="1112"/>
      <c r="G14" s="1112"/>
      <c r="H14" s="1112"/>
      <c r="I14" s="1112"/>
      <c r="J14" s="1112"/>
      <c r="K14" s="1112"/>
      <c r="L14" s="1112"/>
      <c r="M14" s="1112"/>
      <c r="N14" s="1112"/>
      <c r="O14" s="1112"/>
      <c r="P14" s="1112"/>
      <c r="Q14" s="1112"/>
      <c r="R14" s="1112"/>
      <c r="S14" s="1112"/>
      <c r="T14" s="1112"/>
      <c r="U14" s="1112"/>
      <c r="V14" s="1112"/>
      <c r="W14" s="1112"/>
      <c r="X14" s="1112"/>
    </row>
    <row r="15" spans="1:41" ht="24.95" customHeight="1">
      <c r="A15" s="1105"/>
      <c r="D15" s="1112"/>
      <c r="E15" s="1112"/>
      <c r="F15" s="1112"/>
      <c r="G15" s="1112"/>
      <c r="H15" s="1107"/>
      <c r="I15" s="2670" t="s">
        <v>430</v>
      </c>
      <c r="J15" s="2670"/>
      <c r="K15" s="2670"/>
      <c r="L15" s="1106"/>
      <c r="M15" s="2669"/>
      <c r="N15" s="2669"/>
      <c r="O15" s="2669"/>
      <c r="P15" s="2669"/>
      <c r="Q15" s="2669"/>
      <c r="R15" s="2669"/>
      <c r="S15" s="2669"/>
      <c r="T15" s="2669"/>
      <c r="U15" s="2669"/>
      <c r="V15" s="2669"/>
      <c r="W15" s="2669"/>
      <c r="X15" s="2669"/>
    </row>
    <row r="16" spans="1:41" ht="24.95" customHeight="1">
      <c r="A16" s="1105"/>
      <c r="D16" s="1112"/>
      <c r="E16" s="1112"/>
      <c r="F16" s="2671" t="s">
        <v>6</v>
      </c>
      <c r="G16" s="2671"/>
      <c r="H16" s="1107"/>
      <c r="I16" s="2670" t="s">
        <v>431</v>
      </c>
      <c r="J16" s="2670"/>
      <c r="K16" s="2670"/>
      <c r="L16" s="1106"/>
      <c r="M16" s="2669"/>
      <c r="N16" s="2669"/>
      <c r="O16" s="2669"/>
      <c r="P16" s="2669"/>
      <c r="Q16" s="2669"/>
      <c r="R16" s="2669"/>
      <c r="S16" s="2669"/>
      <c r="T16" s="2669"/>
      <c r="U16" s="2669"/>
      <c r="V16" s="2669"/>
      <c r="W16" s="2669"/>
      <c r="X16" s="2669"/>
    </row>
    <row r="17" spans="1:24" ht="24.95" customHeight="1">
      <c r="A17" s="1105"/>
      <c r="D17" s="1112"/>
      <c r="E17" s="1106"/>
      <c r="F17" s="1112"/>
      <c r="G17" s="1112"/>
      <c r="H17" s="1107"/>
      <c r="I17" s="2670" t="s">
        <v>94</v>
      </c>
      <c r="J17" s="2670"/>
      <c r="K17" s="2670"/>
      <c r="L17" s="1106"/>
      <c r="M17" s="2669"/>
      <c r="N17" s="2669"/>
      <c r="O17" s="2669"/>
      <c r="P17" s="2669"/>
      <c r="Q17" s="2669"/>
      <c r="R17" s="2669"/>
      <c r="S17" s="2669"/>
      <c r="T17" s="2669"/>
      <c r="U17" s="2669"/>
      <c r="V17" s="2669"/>
      <c r="W17" s="2669"/>
      <c r="X17" s="1106" t="s">
        <v>58</v>
      </c>
    </row>
    <row r="18" spans="1:24" ht="17.100000000000001" customHeight="1">
      <c r="A18" s="1105"/>
      <c r="D18" s="1112"/>
      <c r="E18" s="1106"/>
      <c r="F18" s="1112"/>
      <c r="G18" s="1108"/>
      <c r="H18" s="1108"/>
      <c r="I18" s="1108"/>
      <c r="J18" s="1106"/>
      <c r="K18" s="1106"/>
      <c r="L18" s="1106"/>
      <c r="M18" s="1106"/>
      <c r="N18" s="1106"/>
      <c r="O18" s="1106"/>
      <c r="P18" s="1106"/>
      <c r="Q18" s="1106"/>
      <c r="R18" s="1106"/>
      <c r="S18" s="1106"/>
      <c r="T18" s="1106"/>
      <c r="U18" s="1106"/>
      <c r="V18" s="1106"/>
      <c r="W18" s="1112"/>
      <c r="X18" s="1112"/>
    </row>
    <row r="19" spans="1:24" ht="17.100000000000001" customHeight="1">
      <c r="A19" s="1106"/>
      <c r="D19" s="1112"/>
      <c r="E19" s="1106"/>
      <c r="F19" s="1112"/>
      <c r="G19" s="1108"/>
      <c r="H19" s="1108"/>
      <c r="I19" s="1108"/>
      <c r="J19" s="1106"/>
      <c r="K19" s="1106"/>
      <c r="L19" s="1106"/>
      <c r="M19" s="1106"/>
      <c r="N19" s="1106"/>
      <c r="O19" s="1106"/>
      <c r="P19" s="1106"/>
      <c r="Q19" s="1106"/>
      <c r="R19" s="1106"/>
      <c r="S19" s="1106"/>
      <c r="T19" s="1106"/>
      <c r="U19" s="1106"/>
      <c r="V19" s="1106"/>
      <c r="W19" s="1112"/>
      <c r="X19" s="1112"/>
    </row>
    <row r="20" spans="1:24" ht="24.95" customHeight="1">
      <c r="A20" s="1105"/>
      <c r="D20" s="1112"/>
      <c r="E20" s="1112"/>
      <c r="F20" s="1112"/>
      <c r="G20" s="1112"/>
      <c r="H20" s="1107"/>
      <c r="I20" s="2670" t="s">
        <v>430</v>
      </c>
      <c r="J20" s="2670"/>
      <c r="K20" s="2670"/>
      <c r="L20" s="1106"/>
      <c r="M20" s="2669"/>
      <c r="N20" s="2669"/>
      <c r="O20" s="2669"/>
      <c r="P20" s="2669"/>
      <c r="Q20" s="2669"/>
      <c r="R20" s="2669"/>
      <c r="S20" s="2669"/>
      <c r="T20" s="2669"/>
      <c r="U20" s="2669"/>
      <c r="V20" s="2669"/>
      <c r="W20" s="2669"/>
      <c r="X20" s="2669"/>
    </row>
    <row r="21" spans="1:24" ht="24.95" customHeight="1">
      <c r="A21" s="1105"/>
      <c r="D21" s="1112"/>
      <c r="E21" s="1112"/>
      <c r="F21" s="2671" t="s">
        <v>5</v>
      </c>
      <c r="G21" s="2671"/>
      <c r="H21" s="1107"/>
      <c r="I21" s="2670" t="s">
        <v>431</v>
      </c>
      <c r="J21" s="2670"/>
      <c r="K21" s="2670"/>
      <c r="L21" s="1106"/>
      <c r="M21" s="2669"/>
      <c r="N21" s="2669"/>
      <c r="O21" s="2669"/>
      <c r="P21" s="2669"/>
      <c r="Q21" s="2669"/>
      <c r="R21" s="2669"/>
      <c r="S21" s="2669"/>
      <c r="T21" s="2669"/>
      <c r="U21" s="2669"/>
      <c r="V21" s="2669"/>
      <c r="W21" s="2669"/>
      <c r="X21" s="2669"/>
    </row>
    <row r="22" spans="1:24" ht="24.95" customHeight="1">
      <c r="A22" s="1105"/>
      <c r="D22" s="1112"/>
      <c r="E22" s="1106"/>
      <c r="F22" s="1112"/>
      <c r="G22" s="1112"/>
      <c r="H22" s="1107"/>
      <c r="I22" s="2670" t="s">
        <v>94</v>
      </c>
      <c r="J22" s="2670"/>
      <c r="K22" s="2670"/>
      <c r="L22" s="1106"/>
      <c r="M22" s="2669"/>
      <c r="N22" s="2669"/>
      <c r="O22" s="2669"/>
      <c r="P22" s="2669"/>
      <c r="Q22" s="2669"/>
      <c r="R22" s="2669"/>
      <c r="S22" s="2669"/>
      <c r="T22" s="2669"/>
      <c r="U22" s="2669"/>
      <c r="V22" s="2669"/>
      <c r="W22" s="2669"/>
      <c r="X22" s="1106" t="s">
        <v>1473</v>
      </c>
    </row>
    <row r="30" spans="1:24" ht="17.100000000000001" customHeight="1">
      <c r="A30" s="1112"/>
      <c r="B30" s="1112"/>
      <c r="C30" s="1112"/>
      <c r="D30" s="1112"/>
      <c r="E30" s="1112"/>
      <c r="F30" s="1112"/>
      <c r="G30" s="1112"/>
      <c r="H30" s="1112"/>
      <c r="I30" s="1112"/>
      <c r="J30" s="1112"/>
      <c r="K30" s="1112"/>
      <c r="L30" s="1112"/>
      <c r="M30" s="1112"/>
      <c r="N30" s="1112"/>
      <c r="O30" s="1112"/>
      <c r="P30" s="1112"/>
      <c r="Q30" s="1112"/>
      <c r="R30" s="1112"/>
      <c r="S30" s="1112"/>
      <c r="T30" s="1112"/>
      <c r="U30" s="1112"/>
      <c r="V30" s="1112"/>
      <c r="W30" s="1112"/>
      <c r="X30" s="1112"/>
    </row>
    <row r="31" spans="1:24" ht="17.100000000000001" customHeight="1">
      <c r="A31" s="1112"/>
      <c r="B31" s="1112"/>
      <c r="C31" s="1112"/>
      <c r="D31" s="1112"/>
      <c r="E31" s="1112"/>
      <c r="F31" s="1112"/>
      <c r="G31" s="1112"/>
      <c r="H31" s="1112"/>
      <c r="I31" s="1112"/>
      <c r="J31" s="1112"/>
      <c r="K31" s="1112"/>
      <c r="L31" s="1112"/>
      <c r="M31" s="1112"/>
      <c r="N31" s="1112"/>
      <c r="O31" s="1112"/>
      <c r="P31" s="1112"/>
      <c r="Q31" s="1112"/>
      <c r="R31" s="1112"/>
      <c r="S31" s="1112"/>
      <c r="T31" s="1112"/>
      <c r="U31" s="1112"/>
      <c r="V31" s="1112"/>
      <c r="W31" s="1112"/>
      <c r="X31" s="1112"/>
    </row>
    <row r="32" spans="1:24" ht="20.100000000000001" customHeight="1">
      <c r="A32" s="2674" t="s">
        <v>432</v>
      </c>
      <c r="B32" s="2674"/>
      <c r="C32" s="2674"/>
      <c r="D32" s="2674"/>
      <c r="E32" s="2674"/>
      <c r="F32" s="2674"/>
      <c r="G32" s="2674"/>
      <c r="H32" s="2674"/>
      <c r="I32" s="2674"/>
      <c r="J32" s="2674"/>
      <c r="K32" s="2674"/>
      <c r="L32" s="2674"/>
      <c r="M32" s="2674"/>
      <c r="N32" s="2674"/>
      <c r="O32" s="2674"/>
      <c r="P32" s="2674"/>
      <c r="Q32" s="2674"/>
      <c r="R32" s="2674"/>
      <c r="S32" s="2674"/>
      <c r="T32" s="2674"/>
      <c r="U32" s="2674"/>
      <c r="V32" s="2674"/>
      <c r="W32" s="2674"/>
      <c r="X32" s="2674"/>
    </row>
    <row r="33" spans="1:24" ht="17.100000000000001" customHeight="1">
      <c r="A33" s="1112"/>
      <c r="B33" s="1112"/>
      <c r="C33" s="1112"/>
      <c r="D33" s="1112"/>
      <c r="E33" s="1112"/>
      <c r="F33" s="1112"/>
      <c r="G33" s="1112"/>
      <c r="H33" s="1112"/>
      <c r="I33" s="1112"/>
      <c r="J33" s="1112"/>
      <c r="K33" s="1112"/>
      <c r="L33" s="1112"/>
      <c r="M33" s="1112"/>
      <c r="N33" s="1112"/>
      <c r="O33" s="1112"/>
      <c r="P33" s="1112"/>
      <c r="Q33" s="1112"/>
      <c r="R33" s="1112"/>
      <c r="S33" s="1112"/>
      <c r="T33" s="1112"/>
      <c r="U33" s="1112"/>
      <c r="V33" s="1112"/>
      <c r="W33" s="1112"/>
      <c r="X33" s="1112"/>
    </row>
    <row r="34" spans="1:24" ht="17.100000000000001" customHeight="1">
      <c r="A34" s="1112"/>
      <c r="B34" s="1112"/>
      <c r="C34" s="1112"/>
      <c r="D34" s="1112"/>
      <c r="E34" s="1112"/>
      <c r="F34" s="1112"/>
      <c r="G34" s="1112"/>
      <c r="H34" s="1112"/>
      <c r="I34" s="1112"/>
      <c r="J34" s="1112"/>
      <c r="K34" s="1112"/>
      <c r="L34" s="1112"/>
      <c r="M34" s="1112"/>
      <c r="N34" s="1112"/>
      <c r="O34" s="1112"/>
      <c r="P34" s="1112"/>
      <c r="Q34" s="1112"/>
      <c r="R34" s="1099" t="s">
        <v>433</v>
      </c>
      <c r="S34" s="1117"/>
      <c r="T34" s="1111" t="s">
        <v>434</v>
      </c>
      <c r="U34" s="1117"/>
      <c r="V34" s="1111" t="s">
        <v>435</v>
      </c>
      <c r="W34" s="1117"/>
      <c r="X34" s="1111" t="s">
        <v>8</v>
      </c>
    </row>
    <row r="35" spans="1:24" ht="17.100000000000001" customHeight="1">
      <c r="A35" s="1110" t="s">
        <v>1</v>
      </c>
      <c r="B35" s="1112"/>
      <c r="C35" s="1112"/>
      <c r="D35" s="1112"/>
      <c r="E35" s="1112"/>
      <c r="F35" s="1112"/>
      <c r="G35" s="1112"/>
      <c r="H35" s="1112"/>
      <c r="I35" s="1112"/>
      <c r="J35" s="1112"/>
      <c r="K35" s="1112"/>
      <c r="L35" s="1112"/>
      <c r="M35" s="1112"/>
      <c r="N35" s="1112"/>
      <c r="O35" s="1112"/>
      <c r="P35" s="1112"/>
      <c r="Q35" s="1112"/>
      <c r="R35" s="1112"/>
      <c r="S35" s="1112"/>
      <c r="T35" s="1112"/>
      <c r="U35" s="1112"/>
      <c r="V35" s="1112"/>
      <c r="W35" s="1112"/>
      <c r="X35" s="1112"/>
    </row>
    <row r="36" spans="1:24" ht="17.100000000000001" customHeight="1">
      <c r="A36" s="1110" t="s">
        <v>95</v>
      </c>
      <c r="B36" s="1112"/>
      <c r="C36" s="1112"/>
      <c r="D36" s="1112"/>
      <c r="E36" s="1112"/>
      <c r="F36" s="1112"/>
      <c r="G36" s="1112"/>
      <c r="H36" s="1112"/>
      <c r="I36" s="1112"/>
      <c r="J36" s="1112"/>
      <c r="K36" s="1112"/>
      <c r="L36" s="1112"/>
      <c r="M36" s="1112"/>
      <c r="N36" s="1112"/>
      <c r="O36" s="1112"/>
      <c r="P36" s="1112"/>
      <c r="Q36" s="1112"/>
      <c r="R36" s="1112"/>
      <c r="S36" s="1112"/>
      <c r="T36" s="1112"/>
      <c r="U36" s="1112"/>
      <c r="V36" s="1112"/>
      <c r="W36" s="1112"/>
      <c r="X36" s="1112"/>
    </row>
    <row r="37" spans="1:24" ht="17.100000000000001" customHeight="1">
      <c r="A37" s="1112"/>
      <c r="B37" s="1112"/>
      <c r="C37" s="1112"/>
      <c r="D37" s="1112"/>
      <c r="E37" s="1112"/>
      <c r="F37" s="1112"/>
      <c r="G37" s="1112"/>
      <c r="H37" s="1112"/>
      <c r="I37" s="1112"/>
      <c r="J37" s="1112"/>
      <c r="K37" s="1112"/>
      <c r="L37" s="1112"/>
      <c r="M37" s="1112"/>
      <c r="N37" s="1112"/>
      <c r="O37" s="1112"/>
      <c r="P37" s="1112"/>
      <c r="Q37" s="1112"/>
      <c r="R37" s="1112"/>
      <c r="S37" s="1112"/>
      <c r="T37" s="1112"/>
      <c r="U37" s="1112"/>
      <c r="V37" s="1112"/>
      <c r="W37" s="1112"/>
      <c r="X37" s="1112"/>
    </row>
    <row r="38" spans="1:24" ht="17.100000000000001" customHeight="1">
      <c r="A38" s="1112"/>
      <c r="B38" s="1112"/>
      <c r="C38" s="1112"/>
      <c r="D38" s="1112"/>
      <c r="E38" s="1112"/>
      <c r="F38" s="1112"/>
      <c r="G38" s="1112"/>
      <c r="H38" s="1112"/>
      <c r="I38" s="1112"/>
      <c r="J38" s="1112"/>
      <c r="K38" s="1112"/>
      <c r="L38" s="1112"/>
      <c r="M38" s="1112"/>
      <c r="N38" s="1112"/>
      <c r="O38" s="1112"/>
      <c r="P38" s="1112"/>
      <c r="Q38" s="1112"/>
      <c r="R38" s="1112"/>
      <c r="S38" s="1112"/>
      <c r="T38" s="1112"/>
      <c r="U38" s="1112"/>
      <c r="V38" s="1112"/>
      <c r="W38" s="1112"/>
      <c r="X38" s="1112"/>
    </row>
    <row r="39" spans="1:24" ht="24.95" customHeight="1">
      <c r="A39" s="1105"/>
      <c r="B39" s="1112"/>
      <c r="C39" s="1112"/>
      <c r="D39" s="1112"/>
      <c r="E39" s="1112"/>
      <c r="F39" s="1112"/>
      <c r="G39" s="1112"/>
      <c r="H39" s="1107"/>
      <c r="I39" s="2670" t="s">
        <v>430</v>
      </c>
      <c r="J39" s="2670"/>
      <c r="K39" s="2670"/>
      <c r="L39" s="1106"/>
      <c r="M39" s="2669"/>
      <c r="N39" s="2669"/>
      <c r="O39" s="2669"/>
      <c r="P39" s="2669"/>
      <c r="Q39" s="2669"/>
      <c r="R39" s="2669"/>
      <c r="S39" s="2669"/>
      <c r="T39" s="2669"/>
      <c r="U39" s="2669"/>
      <c r="V39" s="2669"/>
      <c r="W39" s="2669"/>
      <c r="X39" s="2669"/>
    </row>
    <row r="40" spans="1:24" ht="24.95" customHeight="1">
      <c r="A40" s="1105"/>
      <c r="B40" s="1112"/>
      <c r="C40" s="1112"/>
      <c r="D40" s="1112"/>
      <c r="E40" s="1112"/>
      <c r="F40" s="2671" t="s">
        <v>4</v>
      </c>
      <c r="G40" s="2671"/>
      <c r="H40" s="2671"/>
      <c r="I40" s="2670" t="s">
        <v>431</v>
      </c>
      <c r="J40" s="2670"/>
      <c r="K40" s="2670"/>
      <c r="L40" s="1106"/>
      <c r="M40" s="2669"/>
      <c r="N40" s="2669"/>
      <c r="O40" s="2669"/>
      <c r="P40" s="2669"/>
      <c r="Q40" s="2669"/>
      <c r="R40" s="2669"/>
      <c r="S40" s="2669"/>
      <c r="T40" s="2669"/>
      <c r="U40" s="2669"/>
      <c r="V40" s="2669"/>
      <c r="W40" s="2669"/>
      <c r="X40" s="2669"/>
    </row>
    <row r="41" spans="1:24" ht="24.95" customHeight="1">
      <c r="A41" s="1105"/>
      <c r="B41" s="1112"/>
      <c r="C41" s="1112"/>
      <c r="D41" s="1112"/>
      <c r="E41" s="1106"/>
      <c r="F41" s="1112"/>
      <c r="G41" s="1112"/>
      <c r="H41" s="1107"/>
      <c r="I41" s="2670" t="s">
        <v>94</v>
      </c>
      <c r="J41" s="2670"/>
      <c r="K41" s="2670"/>
      <c r="L41" s="1106"/>
      <c r="M41" s="2669"/>
      <c r="N41" s="2669"/>
      <c r="O41" s="2669"/>
      <c r="P41" s="2669"/>
      <c r="Q41" s="2669"/>
      <c r="R41" s="2669"/>
      <c r="S41" s="2669"/>
      <c r="T41" s="2669"/>
      <c r="U41" s="2669"/>
      <c r="V41" s="2669"/>
      <c r="W41" s="1106"/>
      <c r="X41" s="1106" t="s">
        <v>58</v>
      </c>
    </row>
    <row r="42" spans="1:24" ht="17.100000000000001" customHeight="1">
      <c r="A42" s="1112"/>
      <c r="B42" s="1112"/>
      <c r="C42" s="1112"/>
      <c r="D42" s="1112"/>
      <c r="E42" s="1112"/>
      <c r="F42" s="1112"/>
      <c r="G42" s="1112"/>
      <c r="H42" s="1112"/>
      <c r="I42" s="1112"/>
      <c r="J42" s="1112"/>
      <c r="K42" s="1112"/>
      <c r="L42" s="1112"/>
      <c r="M42" s="1112"/>
      <c r="N42" s="1112"/>
      <c r="O42" s="1112"/>
      <c r="P42" s="1112"/>
      <c r="Q42" s="1112"/>
      <c r="R42" s="1112"/>
      <c r="S42" s="1112"/>
      <c r="T42" s="1112"/>
      <c r="U42" s="1112"/>
      <c r="V42" s="1112"/>
      <c r="W42" s="1112"/>
      <c r="X42" s="1112"/>
    </row>
    <row r="43" spans="1:24" ht="17.100000000000001" customHeight="1">
      <c r="A43" s="1112"/>
      <c r="B43" s="1112"/>
      <c r="C43" s="1112"/>
      <c r="D43" s="1112"/>
      <c r="E43" s="1112"/>
      <c r="F43" s="1112"/>
      <c r="G43" s="1112"/>
      <c r="H43" s="1112"/>
      <c r="I43" s="1112"/>
      <c r="J43" s="1112"/>
      <c r="K43" s="1112"/>
      <c r="L43" s="1112"/>
      <c r="M43" s="1112"/>
      <c r="N43" s="1112"/>
      <c r="O43" s="1112"/>
      <c r="P43" s="1112"/>
      <c r="Q43" s="1112"/>
      <c r="R43" s="1112"/>
      <c r="S43" s="1112"/>
      <c r="T43" s="1112"/>
      <c r="U43" s="1112"/>
      <c r="V43" s="1112"/>
      <c r="W43" s="1112"/>
      <c r="X43" s="1112"/>
    </row>
    <row r="44" spans="1:24" ht="54.95" customHeight="1">
      <c r="A44" s="2672" t="s">
        <v>1475</v>
      </c>
      <c r="B44" s="2672"/>
      <c r="C44" s="2672"/>
      <c r="D44" s="2672"/>
      <c r="E44" s="2672"/>
      <c r="F44" s="2672"/>
      <c r="G44" s="2672"/>
      <c r="H44" s="2672"/>
      <c r="I44" s="2672"/>
      <c r="J44" s="2672"/>
      <c r="K44" s="2672"/>
      <c r="L44" s="2672"/>
      <c r="M44" s="2672"/>
      <c r="N44" s="2672"/>
      <c r="O44" s="2672"/>
      <c r="P44" s="2672"/>
      <c r="Q44" s="2672"/>
      <c r="R44" s="2672"/>
      <c r="S44" s="2672"/>
      <c r="T44" s="2672"/>
      <c r="U44" s="2672"/>
      <c r="V44" s="2672"/>
      <c r="W44" s="2672"/>
      <c r="X44" s="2672"/>
    </row>
    <row r="45" spans="1:24" ht="17.100000000000001" customHeight="1">
      <c r="A45" s="1112"/>
      <c r="B45" s="1112"/>
      <c r="C45" s="1112"/>
      <c r="D45" s="1112"/>
      <c r="E45" s="1112"/>
      <c r="F45" s="1112"/>
      <c r="G45" s="1112"/>
      <c r="H45" s="1112"/>
      <c r="I45" s="1112"/>
      <c r="J45" s="1112"/>
      <c r="K45" s="1112"/>
      <c r="L45" s="1112"/>
      <c r="M45" s="1112"/>
      <c r="N45" s="1112"/>
      <c r="O45" s="1112"/>
      <c r="P45" s="1112"/>
      <c r="Q45" s="1112"/>
      <c r="R45" s="1112"/>
      <c r="S45" s="1112"/>
      <c r="T45" s="1112"/>
      <c r="U45" s="1112"/>
      <c r="V45" s="1112"/>
      <c r="W45" s="1112"/>
      <c r="X45" s="1112"/>
    </row>
    <row r="46" spans="1:24" ht="17.100000000000001" customHeight="1">
      <c r="A46" s="2673" t="s">
        <v>3</v>
      </c>
      <c r="B46" s="2673"/>
      <c r="C46" s="2673"/>
      <c r="D46" s="2673"/>
      <c r="E46" s="2673"/>
      <c r="F46" s="2673"/>
      <c r="G46" s="2673"/>
      <c r="H46" s="2673"/>
      <c r="I46" s="2673"/>
      <c r="J46" s="2673"/>
      <c r="K46" s="2673"/>
      <c r="L46" s="2673"/>
      <c r="M46" s="2673"/>
      <c r="N46" s="2673"/>
      <c r="O46" s="2673"/>
      <c r="P46" s="2673"/>
      <c r="Q46" s="2673"/>
      <c r="R46" s="2673"/>
      <c r="S46" s="2673"/>
      <c r="T46" s="2673"/>
      <c r="U46" s="2673"/>
      <c r="V46" s="2673"/>
      <c r="W46" s="2673"/>
      <c r="X46" s="2673"/>
    </row>
    <row r="47" spans="1:24" ht="17.100000000000001" customHeight="1">
      <c r="A47" s="1112"/>
      <c r="B47" s="1112"/>
      <c r="C47" s="1112"/>
      <c r="D47" s="1112"/>
      <c r="E47" s="1112"/>
      <c r="F47" s="1112"/>
      <c r="G47" s="1112"/>
      <c r="H47" s="1112"/>
      <c r="I47" s="1112"/>
      <c r="J47" s="1112"/>
      <c r="K47" s="1112"/>
      <c r="L47" s="1112"/>
      <c r="M47" s="1112"/>
      <c r="N47" s="1112"/>
      <c r="O47" s="1112"/>
      <c r="P47" s="1112"/>
      <c r="Q47" s="1112"/>
      <c r="R47" s="1112"/>
      <c r="S47" s="1112"/>
      <c r="T47" s="1112"/>
      <c r="U47" s="1112"/>
      <c r="V47" s="1112"/>
      <c r="W47" s="1112"/>
      <c r="X47" s="1112"/>
    </row>
    <row r="48" spans="1:24" ht="17.100000000000001" customHeight="1">
      <c r="A48" s="1112"/>
      <c r="B48" s="1112"/>
      <c r="C48" s="1112"/>
      <c r="D48" s="1112"/>
      <c r="E48" s="1112"/>
      <c r="F48" s="1112"/>
      <c r="G48" s="1112"/>
      <c r="H48" s="1112"/>
      <c r="I48" s="1112"/>
      <c r="J48" s="1112"/>
      <c r="K48" s="1112"/>
      <c r="L48" s="1112"/>
      <c r="M48" s="1112"/>
      <c r="N48" s="1112"/>
      <c r="O48" s="1112"/>
      <c r="P48" s="1112"/>
      <c r="Q48" s="1112"/>
      <c r="R48" s="1112"/>
      <c r="S48" s="1112"/>
      <c r="T48" s="1112"/>
      <c r="U48" s="1112"/>
      <c r="V48" s="1112"/>
      <c r="W48" s="1112"/>
      <c r="X48" s="1112"/>
    </row>
    <row r="49" spans="1:24" ht="17.100000000000001" customHeight="1">
      <c r="A49" s="1112"/>
      <c r="B49" s="1112"/>
      <c r="C49" s="2667" t="s">
        <v>436</v>
      </c>
      <c r="D49" s="2667"/>
      <c r="E49" s="2667"/>
      <c r="F49" s="1110" t="s">
        <v>1122</v>
      </c>
      <c r="G49" s="1112"/>
      <c r="H49" s="1112"/>
      <c r="I49" s="1112"/>
      <c r="J49" s="1112"/>
      <c r="K49" s="1112"/>
      <c r="L49" s="1112"/>
      <c r="M49" s="1112"/>
      <c r="N49" s="1112"/>
      <c r="O49" s="1112"/>
      <c r="P49" s="1112"/>
      <c r="Q49" s="1112"/>
      <c r="R49" s="1112"/>
      <c r="S49" s="1112"/>
      <c r="T49" s="1112"/>
      <c r="U49" s="1112"/>
      <c r="V49" s="1112"/>
      <c r="W49" s="1112"/>
      <c r="X49" s="1112"/>
    </row>
    <row r="50" spans="1:24" ht="24.95" customHeight="1">
      <c r="A50" s="1112"/>
      <c r="B50" s="1112"/>
      <c r="C50" s="1112"/>
      <c r="D50" s="1112"/>
      <c r="E50" s="1112"/>
      <c r="F50" s="1112"/>
      <c r="G50" s="1112"/>
      <c r="H50" s="1112"/>
      <c r="I50" s="2670" t="s">
        <v>430</v>
      </c>
      <c r="J50" s="2670"/>
      <c r="K50" s="2670"/>
      <c r="L50" s="1112"/>
      <c r="M50" s="2669"/>
      <c r="N50" s="2669"/>
      <c r="O50" s="2669"/>
      <c r="P50" s="2669"/>
      <c r="Q50" s="2669"/>
      <c r="R50" s="2669"/>
      <c r="S50" s="2669"/>
      <c r="T50" s="2669"/>
      <c r="U50" s="2669"/>
      <c r="V50" s="2669"/>
      <c r="W50" s="2669"/>
      <c r="X50" s="2669"/>
    </row>
    <row r="51" spans="1:24" ht="24.95" customHeight="1">
      <c r="A51" s="1112"/>
      <c r="B51" s="1112"/>
      <c r="C51" s="1112"/>
      <c r="D51" s="1112"/>
      <c r="E51" s="1112"/>
      <c r="F51" s="1112"/>
      <c r="G51" s="1112"/>
      <c r="H51" s="1112"/>
      <c r="I51" s="2670" t="s">
        <v>431</v>
      </c>
      <c r="J51" s="2670"/>
      <c r="K51" s="2670"/>
      <c r="L51" s="1112"/>
      <c r="M51" s="2669"/>
      <c r="N51" s="2669"/>
      <c r="O51" s="2669"/>
      <c r="P51" s="2669"/>
      <c r="Q51" s="2669"/>
      <c r="R51" s="2669"/>
      <c r="S51" s="2669"/>
      <c r="T51" s="2669"/>
      <c r="U51" s="2669"/>
      <c r="V51" s="2669"/>
      <c r="W51" s="2669"/>
      <c r="X51" s="2669"/>
    </row>
    <row r="52" spans="1:24" ht="17.100000000000001" customHeight="1">
      <c r="A52" s="1112"/>
      <c r="B52" s="1112"/>
      <c r="C52" s="1112"/>
      <c r="D52" s="1112"/>
      <c r="E52" s="1112"/>
      <c r="F52" s="1112"/>
      <c r="G52" s="1112"/>
      <c r="H52" s="1112"/>
      <c r="I52" s="1112"/>
      <c r="J52" s="1112"/>
      <c r="K52" s="1112"/>
      <c r="L52" s="1112"/>
      <c r="M52" s="1112"/>
      <c r="N52" s="1112"/>
      <c r="O52" s="1112"/>
      <c r="P52" s="1112"/>
      <c r="Q52" s="1112"/>
      <c r="R52" s="1112"/>
      <c r="S52" s="1112"/>
      <c r="T52" s="1112"/>
      <c r="U52" s="1112"/>
      <c r="V52" s="1112"/>
      <c r="W52" s="1112"/>
      <c r="X52" s="1112"/>
    </row>
    <row r="53" spans="1:24" ht="17.100000000000001" customHeight="1">
      <c r="A53" s="1112"/>
      <c r="B53" s="1112"/>
      <c r="C53" s="2667" t="s">
        <v>437</v>
      </c>
      <c r="D53" s="2667"/>
      <c r="E53" s="2667"/>
      <c r="F53" s="1110" t="s">
        <v>96</v>
      </c>
      <c r="G53" s="1112"/>
      <c r="H53" s="1112"/>
      <c r="I53" s="1112"/>
      <c r="J53" s="1112"/>
      <c r="K53" s="1112"/>
      <c r="L53" s="1112"/>
      <c r="M53" s="1112"/>
      <c r="N53" s="1112"/>
      <c r="O53" s="1112"/>
      <c r="P53" s="1112"/>
      <c r="Q53" s="1112"/>
      <c r="R53" s="1112"/>
      <c r="S53" s="1112"/>
      <c r="T53" s="1112"/>
      <c r="U53" s="1112"/>
      <c r="V53" s="1112"/>
      <c r="W53" s="1112"/>
      <c r="X53" s="1112"/>
    </row>
    <row r="54" spans="1:24" ht="24.95" customHeight="1">
      <c r="A54" s="1112"/>
      <c r="B54" s="1112"/>
      <c r="C54" s="1112"/>
      <c r="D54" s="1112"/>
      <c r="E54" s="1112"/>
      <c r="F54" s="1112"/>
      <c r="G54" s="1112"/>
      <c r="H54" s="1112"/>
      <c r="I54" s="2670" t="s">
        <v>430</v>
      </c>
      <c r="J54" s="2670"/>
      <c r="K54" s="2670"/>
      <c r="L54" s="1112"/>
      <c r="M54" s="2669"/>
      <c r="N54" s="2669"/>
      <c r="O54" s="2669"/>
      <c r="P54" s="2669"/>
      <c r="Q54" s="2669"/>
      <c r="R54" s="2669"/>
      <c r="S54" s="2669"/>
      <c r="T54" s="2669"/>
      <c r="U54" s="2669"/>
      <c r="V54" s="2669"/>
      <c r="W54" s="2669"/>
      <c r="X54" s="2669"/>
    </row>
    <row r="55" spans="1:24" ht="24.95" customHeight="1">
      <c r="A55" s="1112"/>
      <c r="B55" s="1112"/>
      <c r="C55" s="1112"/>
      <c r="D55" s="1112"/>
      <c r="E55" s="1112"/>
      <c r="F55" s="1112"/>
      <c r="G55" s="1112"/>
      <c r="H55" s="1112"/>
      <c r="I55" s="2670" t="s">
        <v>431</v>
      </c>
      <c r="J55" s="2670"/>
      <c r="K55" s="2670"/>
      <c r="L55" s="1112"/>
      <c r="M55" s="2669"/>
      <c r="N55" s="2669"/>
      <c r="O55" s="2669"/>
      <c r="P55" s="2669"/>
      <c r="Q55" s="2669"/>
      <c r="R55" s="2669"/>
      <c r="S55" s="2669"/>
      <c r="T55" s="2669"/>
      <c r="U55" s="2669"/>
      <c r="V55" s="2669"/>
      <c r="W55" s="2669"/>
      <c r="X55" s="2669"/>
    </row>
    <row r="56" spans="1:24" ht="17.100000000000001" customHeight="1">
      <c r="A56" s="1112"/>
      <c r="B56" s="1112"/>
      <c r="C56" s="1112"/>
      <c r="D56" s="1112"/>
      <c r="E56" s="1112"/>
      <c r="F56" s="1112"/>
      <c r="G56" s="1112"/>
      <c r="H56" s="1112"/>
      <c r="I56" s="1112"/>
      <c r="J56" s="1112"/>
      <c r="K56" s="1112"/>
      <c r="L56" s="1112"/>
      <c r="M56" s="1112"/>
      <c r="N56" s="1112"/>
      <c r="O56" s="1112"/>
      <c r="P56" s="1112"/>
      <c r="Q56" s="1112"/>
      <c r="R56" s="1112"/>
      <c r="S56" s="1112"/>
      <c r="T56" s="1112"/>
      <c r="U56" s="1112"/>
      <c r="V56" s="1112"/>
      <c r="W56" s="1112"/>
      <c r="X56" s="1112"/>
    </row>
    <row r="57" spans="1:24" ht="17.100000000000001" customHeight="1">
      <c r="A57" s="1112"/>
      <c r="B57" s="1112"/>
      <c r="C57" s="2667" t="s">
        <v>438</v>
      </c>
      <c r="D57" s="2667"/>
      <c r="E57" s="2667"/>
      <c r="F57" s="1110" t="s">
        <v>2</v>
      </c>
      <c r="G57" s="1112"/>
      <c r="H57" s="1112"/>
      <c r="I57" s="1112"/>
      <c r="J57" s="1112"/>
      <c r="K57" s="1112"/>
      <c r="L57" s="1112"/>
      <c r="M57" s="1112"/>
      <c r="N57" s="1112"/>
      <c r="O57" s="1112"/>
      <c r="P57" s="1112"/>
      <c r="Q57" s="1112"/>
      <c r="R57" s="1112"/>
      <c r="S57" s="1112"/>
      <c r="T57" s="1112"/>
      <c r="U57" s="1112"/>
      <c r="V57" s="1112"/>
      <c r="W57" s="1112"/>
      <c r="X57" s="1112"/>
    </row>
    <row r="58" spans="1:24" ht="24.95" customHeight="1">
      <c r="A58" s="1112"/>
      <c r="B58" s="1112"/>
      <c r="C58" s="1112"/>
      <c r="D58" s="1112"/>
      <c r="E58" s="1112"/>
      <c r="F58" s="1112"/>
      <c r="G58" s="1112"/>
      <c r="H58" s="2666" t="str">
        <f>IF(入力シート!K8="","",入力シート!K8)</f>
        <v/>
      </c>
      <c r="I58" s="2666"/>
      <c r="J58" s="2666"/>
      <c r="K58" s="2666"/>
      <c r="L58" s="2666"/>
      <c r="M58" s="2666"/>
      <c r="N58" s="2666"/>
      <c r="O58" s="2666"/>
      <c r="P58" s="2666"/>
      <c r="Q58" s="2666"/>
      <c r="R58" s="2666"/>
      <c r="S58" s="2666"/>
      <c r="T58" s="2666"/>
      <c r="U58" s="2666"/>
      <c r="V58" s="2666"/>
      <c r="W58" s="2666"/>
      <c r="X58" s="2666"/>
    </row>
    <row r="59" spans="1:24" ht="17.100000000000001" customHeight="1">
      <c r="A59" s="1112"/>
      <c r="B59" s="1112"/>
      <c r="C59" s="1112"/>
      <c r="D59" s="1112"/>
      <c r="E59" s="1112"/>
      <c r="F59" s="1112"/>
      <c r="G59" s="1112"/>
      <c r="H59" s="1112"/>
      <c r="I59" s="1112"/>
      <c r="J59" s="1112"/>
      <c r="K59" s="1112"/>
      <c r="L59" s="1112"/>
      <c r="M59" s="1112"/>
      <c r="N59" s="1112"/>
      <c r="O59" s="1112"/>
      <c r="P59" s="1112"/>
      <c r="Q59" s="1112"/>
      <c r="R59" s="1112"/>
      <c r="S59" s="1112"/>
      <c r="T59" s="1112"/>
      <c r="U59" s="1112"/>
      <c r="V59" s="1112"/>
      <c r="W59" s="1112"/>
      <c r="X59" s="1112"/>
    </row>
    <row r="60" spans="1:24" ht="17.100000000000001" customHeight="1">
      <c r="A60" s="1112"/>
      <c r="B60" s="1112"/>
      <c r="C60" s="2667" t="s">
        <v>439</v>
      </c>
      <c r="D60" s="2667"/>
      <c r="E60" s="2667"/>
      <c r="F60" s="1110" t="s">
        <v>97</v>
      </c>
      <c r="G60" s="1112"/>
      <c r="H60" s="1112"/>
      <c r="I60" s="1112"/>
      <c r="J60" s="1112"/>
      <c r="K60" s="1112"/>
      <c r="L60" s="1112"/>
      <c r="M60" s="1112"/>
      <c r="N60" s="1112"/>
      <c r="O60" s="1112"/>
      <c r="P60" s="1112"/>
      <c r="Q60" s="1112"/>
      <c r="R60" s="1112"/>
      <c r="S60" s="1112"/>
      <c r="T60" s="1112"/>
      <c r="U60" s="1112"/>
      <c r="V60" s="1112"/>
      <c r="W60" s="1112"/>
      <c r="X60" s="1112"/>
    </row>
    <row r="61" spans="1:24" ht="24.95" customHeight="1">
      <c r="A61" s="1112"/>
      <c r="B61" s="1112"/>
      <c r="C61" s="1112"/>
      <c r="D61" s="1112"/>
      <c r="E61" s="1112"/>
      <c r="F61" s="1112"/>
      <c r="G61" s="1112"/>
      <c r="H61" s="2668"/>
      <c r="I61" s="2669"/>
      <c r="J61" s="2669"/>
      <c r="K61" s="2669"/>
      <c r="L61" s="2669"/>
      <c r="M61" s="2669"/>
      <c r="N61" s="2669"/>
      <c r="O61" s="2669"/>
      <c r="P61" s="2669"/>
      <c r="Q61" s="2669"/>
      <c r="R61" s="2669"/>
      <c r="S61" s="2669"/>
      <c r="T61" s="2669"/>
      <c r="U61" s="2669"/>
      <c r="V61" s="2669"/>
      <c r="W61" s="2669"/>
      <c r="X61" s="2669"/>
    </row>
    <row r="62" spans="1:24" ht="24.95" customHeight="1">
      <c r="A62" s="1112"/>
      <c r="B62" s="1112"/>
      <c r="C62" s="1112"/>
      <c r="D62" s="1112"/>
      <c r="E62" s="1112"/>
      <c r="F62" s="1112"/>
      <c r="G62" s="1112"/>
      <c r="H62" s="2669"/>
      <c r="I62" s="2669"/>
      <c r="J62" s="2669"/>
      <c r="K62" s="2669"/>
      <c r="L62" s="2669"/>
      <c r="M62" s="2669"/>
      <c r="N62" s="2669"/>
      <c r="O62" s="2669"/>
      <c r="P62" s="2669"/>
      <c r="Q62" s="2669"/>
      <c r="R62" s="2669"/>
      <c r="S62" s="2669"/>
      <c r="T62" s="2669"/>
      <c r="U62" s="2669"/>
      <c r="V62" s="2669"/>
      <c r="W62" s="2669"/>
      <c r="X62" s="2669"/>
    </row>
    <row r="63" spans="1:24" ht="24.95" customHeight="1">
      <c r="A63" s="1112"/>
      <c r="B63" s="1112"/>
      <c r="C63" s="1112"/>
      <c r="D63" s="1112"/>
      <c r="E63" s="1112"/>
      <c r="F63" s="1112"/>
      <c r="G63" s="1112"/>
      <c r="H63" s="2669"/>
      <c r="I63" s="2669"/>
      <c r="J63" s="2669"/>
      <c r="K63" s="2669"/>
      <c r="L63" s="2669"/>
      <c r="M63" s="2669"/>
      <c r="N63" s="2669"/>
      <c r="O63" s="2669"/>
      <c r="P63" s="2669"/>
      <c r="Q63" s="2669"/>
      <c r="R63" s="2669"/>
      <c r="S63" s="2669"/>
      <c r="T63" s="2669"/>
      <c r="U63" s="2669"/>
      <c r="V63" s="2669"/>
      <c r="W63" s="2669"/>
      <c r="X63" s="2669"/>
    </row>
    <row r="64" spans="1:24" ht="17.100000000000001" customHeight="1">
      <c r="A64" s="1112"/>
      <c r="B64" s="1112"/>
      <c r="C64" s="1112"/>
      <c r="D64" s="1112"/>
      <c r="E64" s="1112"/>
      <c r="F64" s="1112"/>
      <c r="G64" s="1112"/>
      <c r="H64" s="2669"/>
      <c r="I64" s="2669"/>
      <c r="J64" s="2669"/>
      <c r="K64" s="2669"/>
      <c r="L64" s="2669"/>
      <c r="M64" s="2669"/>
      <c r="N64" s="2669"/>
      <c r="O64" s="2669"/>
      <c r="P64" s="2669"/>
      <c r="Q64" s="2669"/>
      <c r="R64" s="2669"/>
      <c r="S64" s="2669"/>
      <c r="T64" s="2669"/>
      <c r="U64" s="2669"/>
      <c r="V64" s="2669"/>
      <c r="W64" s="2669"/>
      <c r="X64" s="2669"/>
    </row>
    <row r="65" spans="1:24" ht="17.100000000000001" customHeight="1">
      <c r="A65" s="1112"/>
      <c r="B65" s="1112"/>
      <c r="C65" s="2667" t="s">
        <v>440</v>
      </c>
      <c r="D65" s="2667"/>
      <c r="E65" s="2667"/>
      <c r="F65" s="1110" t="s">
        <v>98</v>
      </c>
      <c r="G65" s="1112"/>
      <c r="H65" s="1112"/>
      <c r="I65" s="1112"/>
      <c r="J65" s="1112"/>
      <c r="K65" s="1112"/>
      <c r="L65" s="1112"/>
      <c r="M65" s="1112"/>
      <c r="N65" s="1112"/>
      <c r="O65" s="1112"/>
      <c r="P65" s="1112"/>
      <c r="Q65" s="1112"/>
      <c r="R65" s="1112"/>
      <c r="S65" s="1112"/>
      <c r="T65" s="1112"/>
      <c r="U65" s="1112"/>
      <c r="V65" s="1112"/>
      <c r="W65" s="1112"/>
      <c r="X65" s="1112"/>
    </row>
    <row r="66" spans="1:24" ht="24.95" customHeight="1">
      <c r="A66" s="1112"/>
      <c r="B66" s="1112"/>
      <c r="C66" s="1112"/>
      <c r="D66" s="1112"/>
      <c r="E66" s="1112"/>
      <c r="F66" s="1112"/>
      <c r="G66" s="1112"/>
      <c r="H66" s="1118"/>
      <c r="I66" s="1112" t="s">
        <v>179</v>
      </c>
      <c r="J66" s="1112"/>
      <c r="K66" s="1112"/>
      <c r="L66" s="1112"/>
      <c r="M66" s="1112"/>
      <c r="P66" s="1112"/>
      <c r="Q66" s="1112"/>
      <c r="R66" s="1112"/>
      <c r="S66" s="1112"/>
      <c r="T66" s="1112"/>
      <c r="U66" s="1112"/>
      <c r="V66" s="1112"/>
      <c r="W66" s="1112"/>
      <c r="X66" s="1112"/>
    </row>
    <row r="67" spans="1:24" ht="17.100000000000001" customHeight="1">
      <c r="A67" s="1112"/>
      <c r="B67" s="1112"/>
      <c r="C67" s="1112"/>
      <c r="D67" s="1112"/>
      <c r="E67" s="1112"/>
      <c r="F67" s="1112"/>
      <c r="G67" s="1112"/>
      <c r="H67" s="1112"/>
      <c r="I67" s="1112"/>
      <c r="J67" s="1112"/>
      <c r="K67" s="1112"/>
      <c r="L67" s="1112"/>
      <c r="M67" s="1112"/>
      <c r="N67" s="1112"/>
      <c r="O67" s="1112"/>
      <c r="P67" s="1112"/>
      <c r="Q67" s="1112"/>
      <c r="R67" s="1112"/>
      <c r="S67" s="1112"/>
      <c r="T67" s="1112"/>
      <c r="U67" s="1112"/>
      <c r="V67" s="1112"/>
      <c r="W67" s="1112"/>
      <c r="X67" s="1112"/>
    </row>
    <row r="68" spans="1:24" ht="17.100000000000001" customHeight="1">
      <c r="A68" s="1112"/>
      <c r="B68" s="1112"/>
      <c r="C68" s="1112"/>
      <c r="D68" s="1112"/>
      <c r="E68" s="1112"/>
      <c r="F68" s="1112"/>
      <c r="G68" s="1112"/>
      <c r="H68" s="1112"/>
      <c r="I68" s="1112"/>
      <c r="J68" s="1112"/>
      <c r="K68" s="1112"/>
      <c r="L68" s="1112"/>
      <c r="M68" s="1112"/>
      <c r="N68" s="1112"/>
      <c r="O68" s="1112"/>
      <c r="P68" s="1112"/>
      <c r="Q68" s="1112"/>
      <c r="R68" s="1112"/>
      <c r="S68" s="1112"/>
      <c r="T68" s="1112"/>
      <c r="U68" s="1112"/>
      <c r="V68" s="1112"/>
      <c r="W68" s="1112"/>
      <c r="X68" s="1112"/>
    </row>
  </sheetData>
  <sheetProtection sheet="1" objects="1" scenarios="1" selectLockedCells="1"/>
  <mergeCells count="44">
    <mergeCell ref="I15:K15"/>
    <mergeCell ref="M15:X15"/>
    <mergeCell ref="A2:X2"/>
    <mergeCell ref="B5:X5"/>
    <mergeCell ref="B6:X6"/>
    <mergeCell ref="B7:X7"/>
    <mergeCell ref="B9:X9"/>
    <mergeCell ref="A32:X32"/>
    <mergeCell ref="F16:G16"/>
    <mergeCell ref="I16:K16"/>
    <mergeCell ref="M16:X16"/>
    <mergeCell ref="I17:K17"/>
    <mergeCell ref="M17:W17"/>
    <mergeCell ref="I20:K20"/>
    <mergeCell ref="M20:X20"/>
    <mergeCell ref="F21:G21"/>
    <mergeCell ref="I21:K21"/>
    <mergeCell ref="M21:X21"/>
    <mergeCell ref="I22:K22"/>
    <mergeCell ref="M22:W22"/>
    <mergeCell ref="I51:K51"/>
    <mergeCell ref="M51:X51"/>
    <mergeCell ref="I39:K39"/>
    <mergeCell ref="M39:X39"/>
    <mergeCell ref="F40:H40"/>
    <mergeCell ref="I40:K40"/>
    <mergeCell ref="M40:X40"/>
    <mergeCell ref="I41:K41"/>
    <mergeCell ref="M41:V41"/>
    <mergeCell ref="A44:X44"/>
    <mergeCell ref="A46:X46"/>
    <mergeCell ref="C49:E49"/>
    <mergeCell ref="I50:K50"/>
    <mergeCell ref="M50:X50"/>
    <mergeCell ref="H58:X58"/>
    <mergeCell ref="C60:E60"/>
    <mergeCell ref="H61:X64"/>
    <mergeCell ref="C65:E65"/>
    <mergeCell ref="C53:E53"/>
    <mergeCell ref="I54:K54"/>
    <mergeCell ref="M54:X54"/>
    <mergeCell ref="I55:K55"/>
    <mergeCell ref="M55:X55"/>
    <mergeCell ref="C57:E57"/>
  </mergeCells>
  <phoneticPr fontId="13"/>
  <conditionalFormatting sqref="D11 F11 H11">
    <cfRule type="containsBlanks" dxfId="6" priority="8">
      <formula>LEN(TRIM(D11))=0</formula>
    </cfRule>
  </conditionalFormatting>
  <conditionalFormatting sqref="M15:X16">
    <cfRule type="containsBlanks" dxfId="5" priority="7">
      <formula>LEN(TRIM(M15))=0</formula>
    </cfRule>
  </conditionalFormatting>
  <conditionalFormatting sqref="M17:W17">
    <cfRule type="containsBlanks" dxfId="4" priority="6">
      <formula>LEN(TRIM(M17))=0</formula>
    </cfRule>
  </conditionalFormatting>
  <conditionalFormatting sqref="M20:X21">
    <cfRule type="containsBlanks" dxfId="3" priority="5">
      <formula>LEN(TRIM(M20))=0</formula>
    </cfRule>
  </conditionalFormatting>
  <conditionalFormatting sqref="M22:W22">
    <cfRule type="containsBlanks" dxfId="2" priority="4">
      <formula>LEN(TRIM(M22))=0</formula>
    </cfRule>
  </conditionalFormatting>
  <conditionalFormatting sqref="S34 U34 W34 M39:X40 M41:V41">
    <cfRule type="containsBlanks" dxfId="1" priority="3">
      <formula>LEN(TRIM(M34))=0</formula>
    </cfRule>
  </conditionalFormatting>
  <conditionalFormatting sqref="M50:X51 M54:X55 H58:X58 H61:X64 H66">
    <cfRule type="containsBlanks" dxfId="0" priority="2">
      <formula>LEN(TRIM(H50))=0</formula>
    </cfRule>
  </conditionalFormatting>
  <printOptions horizontalCentered="1"/>
  <pageMargins left="0.70866141732283472" right="0.70866141732283472" top="0.74803149606299213" bottom="0.74803149606299213" header="0.31496062992125984" footer="0.31496062992125984"/>
  <pageSetup paperSize="9" scale="96" orientation="portrait" blackAndWhite="1" r:id="rId1"/>
  <rowBreaks count="1" manualBreakCount="1">
    <brk id="29" max="24" man="1"/>
  </rowBreaks>
  <ignoredErrors>
    <ignoredError sqref="A7:X10 A12:X20 A11:C11 I11:X11 G11 E11 A40:X43 A39:L39 A5 C5:X5 A65:X65 A61:G61 A62:G64 A24:X38 A21:L21 A22:L23 A59:X60 A58:G58 I58:X58 A50:X57 A49:E49 G49:X49 A6 C6:X6 A45:X48 B44:X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FB2"/>
    <pageSetUpPr fitToPage="1"/>
  </sheetPr>
  <dimension ref="A1:BO202"/>
  <sheetViews>
    <sheetView showGridLines="0" zoomScaleNormal="100" zoomScaleSheetLayoutView="100" workbookViewId="0">
      <selection activeCell="G5" sqref="G5:H5"/>
    </sheetView>
  </sheetViews>
  <sheetFormatPr defaultRowHeight="14.25"/>
  <cols>
    <col min="1" max="1" width="1.875" style="846" customWidth="1"/>
    <col min="2" max="59" width="3.125" style="846" customWidth="1"/>
    <col min="60" max="60" width="1.875" style="846" customWidth="1"/>
    <col min="61" max="67" width="9" style="854"/>
    <col min="68" max="16384" width="9" style="846"/>
  </cols>
  <sheetData>
    <row r="1" spans="1:67" s="661" customFormat="1" ht="7.5" customHeight="1">
      <c r="E1" s="662"/>
      <c r="F1" s="662"/>
      <c r="G1" s="662"/>
      <c r="H1" s="688"/>
      <c r="I1" s="688"/>
      <c r="K1" s="707"/>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c r="BJ1" s="861"/>
      <c r="BK1" s="861"/>
      <c r="BL1" s="861"/>
      <c r="BM1" s="861"/>
      <c r="BN1" s="861"/>
      <c r="BO1" s="861"/>
    </row>
    <row r="2" spans="1:67" s="661" customFormat="1" ht="15" customHeight="1">
      <c r="B2" s="1145" t="s">
        <v>1615</v>
      </c>
      <c r="C2" s="1145"/>
      <c r="D2" s="1145"/>
      <c r="E2" s="1145"/>
      <c r="F2" s="1145"/>
      <c r="G2" s="1145"/>
      <c r="H2" s="1145"/>
      <c r="I2" s="1145"/>
      <c r="J2" s="1145"/>
      <c r="K2" s="1145"/>
      <c r="L2" s="1145"/>
      <c r="M2" s="1145"/>
      <c r="N2" s="1145"/>
      <c r="O2" s="1145"/>
      <c r="P2" s="1145"/>
      <c r="Q2" s="1145"/>
      <c r="R2" s="1145"/>
      <c r="S2" s="1145"/>
      <c r="T2" s="1145"/>
      <c r="U2" s="1145"/>
      <c r="V2" s="1145"/>
      <c r="W2" s="1145"/>
      <c r="X2" s="1145"/>
      <c r="Y2" s="1145"/>
      <c r="Z2" s="1145"/>
      <c r="AA2" s="1145"/>
      <c r="AB2" s="1145"/>
      <c r="AC2" s="1145"/>
      <c r="AD2" s="1145"/>
      <c r="AE2" s="1145"/>
      <c r="AF2" s="1145"/>
      <c r="AG2" s="1145"/>
      <c r="AH2" s="1145"/>
      <c r="AI2" s="1145"/>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row>
    <row r="3" spans="1:67" ht="7.5" customHeight="1">
      <c r="B3" s="990"/>
      <c r="C3" s="990"/>
      <c r="D3" s="990"/>
      <c r="E3" s="990"/>
      <c r="F3" s="990"/>
      <c r="G3" s="990"/>
      <c r="H3" s="990"/>
      <c r="I3" s="990"/>
      <c r="J3" s="990"/>
      <c r="K3" s="990"/>
      <c r="L3" s="990"/>
      <c r="M3" s="990"/>
      <c r="N3" s="990"/>
      <c r="O3" s="990"/>
      <c r="P3" s="990"/>
      <c r="Q3" s="990"/>
      <c r="R3" s="990"/>
      <c r="S3" s="990"/>
      <c r="T3" s="990"/>
      <c r="U3" s="990"/>
      <c r="V3" s="990"/>
      <c r="W3" s="990"/>
      <c r="X3" s="990"/>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1"/>
      <c r="BJ3" s="861"/>
      <c r="BK3" s="861"/>
      <c r="BL3" s="861"/>
      <c r="BM3" s="861"/>
      <c r="BN3" s="861"/>
      <c r="BO3" s="861"/>
    </row>
    <row r="4" spans="1:67" ht="18" customHeight="1" thickBot="1">
      <c r="B4" s="1298" t="s">
        <v>1172</v>
      </c>
      <c r="C4" s="1298"/>
      <c r="D4" s="1298"/>
      <c r="E4" s="1298"/>
      <c r="F4" s="1298"/>
      <c r="G4" s="1298"/>
      <c r="H4" s="1298"/>
      <c r="I4" s="1298"/>
      <c r="J4" s="1298"/>
      <c r="K4" s="1001"/>
      <c r="L4" s="1299" t="str">
        <f>IF(OR(Q5="",Y5="",AG5=""),"",IF((Y5+AG5)&gt;=Q5,"※BEMSの管理点数合計は、計測・計量点数、制御・監視に要する点数を含めたものとしてください。",""))</f>
        <v/>
      </c>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K4" s="861"/>
      <c r="AL4" s="861"/>
      <c r="AM4" s="861"/>
      <c r="AN4" s="861"/>
      <c r="AO4" s="861"/>
      <c r="AP4" s="861"/>
      <c r="AQ4" s="861"/>
      <c r="AR4" s="861"/>
      <c r="AS4" s="861"/>
      <c r="AT4" s="861"/>
      <c r="AU4" s="861"/>
      <c r="AV4" s="861"/>
      <c r="AW4" s="861"/>
      <c r="AX4" s="861"/>
      <c r="AY4" s="861"/>
      <c r="AZ4" s="861"/>
      <c r="BA4" s="861"/>
      <c r="BB4" s="861"/>
      <c r="BC4" s="861"/>
      <c r="BD4" s="861"/>
      <c r="BE4" s="861"/>
      <c r="BF4" s="861"/>
      <c r="BG4" s="861"/>
      <c r="BH4" s="861"/>
      <c r="BI4" s="861"/>
      <c r="BJ4" s="861"/>
      <c r="BK4" s="861"/>
      <c r="BL4" s="861"/>
      <c r="BM4" s="861"/>
      <c r="BN4" s="861"/>
      <c r="BO4" s="861"/>
    </row>
    <row r="5" spans="1:67" ht="18" customHeight="1">
      <c r="A5" s="842"/>
      <c r="B5" s="1318" t="s">
        <v>1453</v>
      </c>
      <c r="C5" s="1319"/>
      <c r="D5" s="1319"/>
      <c r="E5" s="1319"/>
      <c r="F5" s="1320"/>
      <c r="G5" s="1321"/>
      <c r="H5" s="1322"/>
      <c r="I5" s="1319" t="s">
        <v>1454</v>
      </c>
      <c r="J5" s="1319"/>
      <c r="K5" s="1323"/>
      <c r="L5" s="1328" t="s">
        <v>307</v>
      </c>
      <c r="M5" s="1329"/>
      <c r="N5" s="1329"/>
      <c r="O5" s="1329"/>
      <c r="P5" s="1329"/>
      <c r="Q5" s="1330"/>
      <c r="R5" s="1331"/>
      <c r="S5" s="843" t="s">
        <v>308</v>
      </c>
      <c r="T5" s="1332" t="s">
        <v>309</v>
      </c>
      <c r="U5" s="1333"/>
      <c r="V5" s="1333"/>
      <c r="W5" s="1333"/>
      <c r="X5" s="1334"/>
      <c r="Y5" s="1335"/>
      <c r="Z5" s="1335"/>
      <c r="AA5" s="844" t="s">
        <v>308</v>
      </c>
      <c r="AB5" s="1336" t="s">
        <v>310</v>
      </c>
      <c r="AC5" s="1337"/>
      <c r="AD5" s="1337"/>
      <c r="AE5" s="1337"/>
      <c r="AF5" s="1337"/>
      <c r="AG5" s="1302"/>
      <c r="AH5" s="1303"/>
      <c r="AI5" s="845" t="s">
        <v>308</v>
      </c>
      <c r="AK5" s="861"/>
      <c r="AL5" s="1468" t="s">
        <v>1332</v>
      </c>
      <c r="AM5" s="1469"/>
      <c r="AN5" s="1469"/>
      <c r="AO5" s="1469"/>
      <c r="AP5" s="1469"/>
      <c r="AQ5" s="1469"/>
      <c r="AR5" s="1469"/>
      <c r="AS5" s="1469"/>
      <c r="AT5" s="1469"/>
      <c r="AU5" s="1469"/>
      <c r="AV5" s="1469"/>
      <c r="AW5" s="1469"/>
      <c r="AX5" s="1470"/>
      <c r="AY5" s="991"/>
      <c r="AZ5" s="991"/>
      <c r="BA5" s="991"/>
      <c r="BB5" s="991"/>
      <c r="BC5" s="991"/>
      <c r="BD5" s="991"/>
      <c r="BE5" s="991"/>
      <c r="BF5" s="861"/>
      <c r="BG5" s="861"/>
      <c r="BH5" s="861"/>
      <c r="BI5" s="861"/>
      <c r="BJ5" s="861"/>
      <c r="BK5" s="861"/>
      <c r="BL5" s="861"/>
      <c r="BM5" s="861"/>
      <c r="BN5" s="861"/>
      <c r="BO5" s="861"/>
    </row>
    <row r="6" spans="1:67" ht="18" customHeight="1" thickBot="1">
      <c r="A6" s="842"/>
      <c r="B6" s="1312" t="s">
        <v>306</v>
      </c>
      <c r="C6" s="1313"/>
      <c r="D6" s="1313"/>
      <c r="E6" s="1313"/>
      <c r="F6" s="1313"/>
      <c r="G6" s="1313"/>
      <c r="H6" s="1313"/>
      <c r="I6" s="1313"/>
      <c r="J6" s="1313"/>
      <c r="K6" s="1314"/>
      <c r="L6" s="847" t="s">
        <v>513</v>
      </c>
      <c r="M6" s="1304"/>
      <c r="N6" s="1304"/>
      <c r="O6" s="1304"/>
      <c r="P6" s="1304"/>
      <c r="Q6" s="1304"/>
      <c r="R6" s="1304"/>
      <c r="S6" s="1304"/>
      <c r="T6" s="1304"/>
      <c r="U6" s="1304"/>
      <c r="V6" s="1304"/>
      <c r="W6" s="1305"/>
      <c r="X6" s="848" t="s">
        <v>520</v>
      </c>
      <c r="Y6" s="1306"/>
      <c r="Z6" s="1306"/>
      <c r="AA6" s="1306"/>
      <c r="AB6" s="1306"/>
      <c r="AC6" s="1306"/>
      <c r="AD6" s="1306"/>
      <c r="AE6" s="1306"/>
      <c r="AF6" s="1306"/>
      <c r="AG6" s="1306"/>
      <c r="AH6" s="1306"/>
      <c r="AI6" s="1307"/>
      <c r="AK6" s="861"/>
      <c r="AL6" s="1471"/>
      <c r="AM6" s="1472"/>
      <c r="AN6" s="1472"/>
      <c r="AO6" s="1472"/>
      <c r="AP6" s="1472"/>
      <c r="AQ6" s="1472"/>
      <c r="AR6" s="1472"/>
      <c r="AS6" s="1472"/>
      <c r="AT6" s="1472"/>
      <c r="AU6" s="1472"/>
      <c r="AV6" s="1472"/>
      <c r="AW6" s="1472"/>
      <c r="AX6" s="1473"/>
      <c r="AY6" s="991"/>
      <c r="AZ6" s="991"/>
      <c r="BA6" s="991"/>
      <c r="BB6" s="991"/>
      <c r="BC6" s="991"/>
      <c r="BD6" s="991"/>
      <c r="BE6" s="991"/>
      <c r="BF6" s="861"/>
      <c r="BG6" s="861"/>
      <c r="BH6" s="861"/>
      <c r="BI6" s="861"/>
      <c r="BJ6" s="861"/>
      <c r="BK6" s="861"/>
      <c r="BL6" s="861"/>
      <c r="BM6" s="861"/>
      <c r="BN6" s="861"/>
      <c r="BO6" s="861"/>
    </row>
    <row r="7" spans="1:67" ht="18" customHeight="1">
      <c r="A7" s="842"/>
      <c r="B7" s="1312"/>
      <c r="C7" s="1313"/>
      <c r="D7" s="1313"/>
      <c r="E7" s="1313"/>
      <c r="F7" s="1313"/>
      <c r="G7" s="1313"/>
      <c r="H7" s="1313"/>
      <c r="I7" s="1313"/>
      <c r="J7" s="1313"/>
      <c r="K7" s="1314"/>
      <c r="L7" s="849" t="s">
        <v>514</v>
      </c>
      <c r="M7" s="1308"/>
      <c r="N7" s="1308"/>
      <c r="O7" s="1308"/>
      <c r="P7" s="1308"/>
      <c r="Q7" s="1308"/>
      <c r="R7" s="1308"/>
      <c r="S7" s="1308"/>
      <c r="T7" s="1308"/>
      <c r="U7" s="1308"/>
      <c r="V7" s="1308"/>
      <c r="W7" s="1309"/>
      <c r="X7" s="849" t="s">
        <v>521</v>
      </c>
      <c r="Y7" s="1310"/>
      <c r="Z7" s="1310"/>
      <c r="AA7" s="1310"/>
      <c r="AB7" s="1310"/>
      <c r="AC7" s="1310"/>
      <c r="AD7" s="1310"/>
      <c r="AE7" s="1310"/>
      <c r="AF7" s="1310"/>
      <c r="AG7" s="1310"/>
      <c r="AH7" s="1310"/>
      <c r="AI7" s="1311"/>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row>
    <row r="8" spans="1:67" ht="18" customHeight="1">
      <c r="A8" s="842"/>
      <c r="B8" s="1312"/>
      <c r="C8" s="1313"/>
      <c r="D8" s="1313"/>
      <c r="E8" s="1313"/>
      <c r="F8" s="1313"/>
      <c r="G8" s="1313"/>
      <c r="H8" s="1313"/>
      <c r="I8" s="1313"/>
      <c r="J8" s="1313"/>
      <c r="K8" s="1314"/>
      <c r="L8" s="850" t="s">
        <v>515</v>
      </c>
      <c r="M8" s="1308"/>
      <c r="N8" s="1308"/>
      <c r="O8" s="1308"/>
      <c r="P8" s="1308"/>
      <c r="Q8" s="1308"/>
      <c r="R8" s="1308"/>
      <c r="S8" s="1308"/>
      <c r="T8" s="1308"/>
      <c r="U8" s="1308"/>
      <c r="V8" s="1308"/>
      <c r="W8" s="1309"/>
      <c r="X8" s="849" t="s">
        <v>523</v>
      </c>
      <c r="Y8" s="1310"/>
      <c r="Z8" s="1310"/>
      <c r="AA8" s="1310"/>
      <c r="AB8" s="1310"/>
      <c r="AC8" s="1310"/>
      <c r="AD8" s="1310"/>
      <c r="AE8" s="1310"/>
      <c r="AF8" s="1310"/>
      <c r="AG8" s="1310"/>
      <c r="AH8" s="1310"/>
      <c r="AI8" s="131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1"/>
      <c r="BJ8" s="861"/>
      <c r="BK8" s="861"/>
      <c r="BL8" s="861"/>
      <c r="BM8" s="861"/>
      <c r="BN8" s="861"/>
      <c r="BO8" s="861"/>
    </row>
    <row r="9" spans="1:67" ht="18" customHeight="1">
      <c r="A9" s="842"/>
      <c r="B9" s="1312"/>
      <c r="C9" s="1313"/>
      <c r="D9" s="1313"/>
      <c r="E9" s="1313"/>
      <c r="F9" s="1313"/>
      <c r="G9" s="1313"/>
      <c r="H9" s="1313"/>
      <c r="I9" s="1313"/>
      <c r="J9" s="1313"/>
      <c r="K9" s="1314"/>
      <c r="L9" s="850" t="s">
        <v>517</v>
      </c>
      <c r="M9" s="1308"/>
      <c r="N9" s="1308"/>
      <c r="O9" s="1308"/>
      <c r="P9" s="1308"/>
      <c r="Q9" s="1308"/>
      <c r="R9" s="1308"/>
      <c r="S9" s="1308"/>
      <c r="T9" s="1308"/>
      <c r="U9" s="1308"/>
      <c r="V9" s="1308"/>
      <c r="W9" s="1309"/>
      <c r="X9" s="849" t="s">
        <v>527</v>
      </c>
      <c r="Y9" s="1310"/>
      <c r="Z9" s="1310"/>
      <c r="AA9" s="1310"/>
      <c r="AB9" s="1310"/>
      <c r="AC9" s="1310"/>
      <c r="AD9" s="1310"/>
      <c r="AE9" s="1310"/>
      <c r="AF9" s="1310"/>
      <c r="AG9" s="1310"/>
      <c r="AH9" s="1310"/>
      <c r="AI9" s="131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row>
    <row r="10" spans="1:67" ht="18" customHeight="1">
      <c r="A10" s="842"/>
      <c r="B10" s="1315"/>
      <c r="C10" s="1316"/>
      <c r="D10" s="1316"/>
      <c r="E10" s="1316"/>
      <c r="F10" s="1316"/>
      <c r="G10" s="1316"/>
      <c r="H10" s="1316"/>
      <c r="I10" s="1316"/>
      <c r="J10" s="1316"/>
      <c r="K10" s="1317"/>
      <c r="L10" s="851" t="s">
        <v>519</v>
      </c>
      <c r="M10" s="1338"/>
      <c r="N10" s="1338"/>
      <c r="O10" s="1338"/>
      <c r="P10" s="1338"/>
      <c r="Q10" s="1338"/>
      <c r="R10" s="1338"/>
      <c r="S10" s="1338"/>
      <c r="T10" s="1338"/>
      <c r="U10" s="1338"/>
      <c r="V10" s="1338"/>
      <c r="W10" s="1339"/>
      <c r="X10" s="852" t="s">
        <v>528</v>
      </c>
      <c r="Y10" s="1340"/>
      <c r="Z10" s="1340"/>
      <c r="AA10" s="1340"/>
      <c r="AB10" s="1340"/>
      <c r="AC10" s="1340"/>
      <c r="AD10" s="1340"/>
      <c r="AE10" s="1340"/>
      <c r="AF10" s="1340"/>
      <c r="AG10" s="1340"/>
      <c r="AH10" s="1340"/>
      <c r="AI10" s="1341"/>
      <c r="AK10" s="861"/>
      <c r="AL10" s="861"/>
      <c r="AM10" s="861"/>
      <c r="AN10" s="861"/>
      <c r="AO10" s="861"/>
      <c r="AP10" s="861"/>
      <c r="AQ10" s="861"/>
      <c r="AR10" s="861"/>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row>
    <row r="11" spans="1:67" ht="18" customHeight="1">
      <c r="A11" s="842"/>
      <c r="B11" s="1482" t="s">
        <v>1173</v>
      </c>
      <c r="C11" s="1482"/>
      <c r="D11" s="1482"/>
      <c r="E11" s="1482"/>
      <c r="F11" s="1482"/>
      <c r="G11" s="1482"/>
      <c r="H11" s="1482"/>
      <c r="I11" s="1482"/>
      <c r="J11" s="1482"/>
      <c r="K11" s="1482"/>
      <c r="L11" s="1482"/>
      <c r="M11" s="1482"/>
      <c r="N11" s="1482"/>
      <c r="O11" s="1482"/>
      <c r="P11" s="1482"/>
      <c r="Q11" s="1482"/>
      <c r="R11" s="1482"/>
      <c r="S11" s="1482"/>
      <c r="T11" s="1483"/>
      <c r="U11" s="1483"/>
      <c r="V11" s="1483"/>
      <c r="W11" s="1483"/>
      <c r="X11" s="1483"/>
      <c r="Y11" s="1483"/>
      <c r="Z11" s="1483"/>
      <c r="AA11" s="1483"/>
      <c r="AB11" s="1483"/>
      <c r="AC11" s="1483"/>
      <c r="AD11" s="1483"/>
      <c r="AE11" s="1483"/>
      <c r="AF11" s="1483"/>
      <c r="AG11" s="1483"/>
      <c r="AH11" s="1483"/>
      <c r="AI11" s="1483"/>
      <c r="AK11" s="861"/>
      <c r="AL11" s="861"/>
      <c r="AM11" s="861"/>
      <c r="AN11" s="861"/>
      <c r="AO11" s="861"/>
      <c r="AP11" s="861"/>
      <c r="AQ11" s="861"/>
      <c r="AR11" s="861"/>
      <c r="AS11" s="861"/>
      <c r="AT11" s="861"/>
      <c r="AU11" s="861"/>
      <c r="AV11" s="861"/>
      <c r="AW11" s="861"/>
      <c r="AX11" s="861"/>
      <c r="AY11" s="861"/>
      <c r="AZ11" s="861"/>
      <c r="BA11" s="861"/>
      <c r="BB11" s="861"/>
      <c r="BC11" s="861"/>
      <c r="BD11" s="861"/>
      <c r="BE11" s="861"/>
      <c r="BF11" s="861"/>
      <c r="BG11" s="861"/>
      <c r="BH11" s="861"/>
      <c r="BI11" s="861"/>
      <c r="BJ11" s="861"/>
      <c r="BK11" s="861"/>
      <c r="BL11" s="861"/>
      <c r="BM11" s="861"/>
      <c r="BN11" s="861"/>
      <c r="BO11" s="861"/>
    </row>
    <row r="12" spans="1:67" ht="18" customHeight="1">
      <c r="A12" s="842"/>
      <c r="B12" s="1484" t="s">
        <v>347</v>
      </c>
      <c r="C12" s="1485"/>
      <c r="D12" s="1485"/>
      <c r="E12" s="1485"/>
      <c r="F12" s="1485"/>
      <c r="G12" s="1485"/>
      <c r="H12" s="1485"/>
      <c r="I12" s="1485"/>
      <c r="J12" s="1485"/>
      <c r="K12" s="1486"/>
      <c r="L12" s="1487" t="s">
        <v>348</v>
      </c>
      <c r="M12" s="1487"/>
      <c r="N12" s="1487" t="s">
        <v>349</v>
      </c>
      <c r="O12" s="1487"/>
      <c r="P12" s="1487"/>
      <c r="Q12" s="1487"/>
      <c r="R12" s="1487"/>
      <c r="S12" s="1487"/>
      <c r="T12" s="1487"/>
      <c r="U12" s="1487"/>
      <c r="V12" s="1487"/>
      <c r="W12" s="1487"/>
      <c r="X12" s="1487"/>
      <c r="Y12" s="1487"/>
      <c r="Z12" s="1487"/>
      <c r="AA12" s="1487"/>
      <c r="AB12" s="1487"/>
      <c r="AC12" s="1487"/>
      <c r="AD12" s="1487"/>
      <c r="AE12" s="1487"/>
      <c r="AF12" s="1487"/>
      <c r="AG12" s="1487"/>
      <c r="AH12" s="1487"/>
      <c r="AI12" s="1487"/>
      <c r="AK12" s="861"/>
      <c r="AL12" s="861"/>
      <c r="AM12" s="861"/>
      <c r="AN12" s="861"/>
      <c r="AO12" s="861"/>
      <c r="AP12" s="861"/>
      <c r="AQ12" s="861"/>
      <c r="AR12" s="861"/>
      <c r="AS12" s="861"/>
      <c r="AT12" s="861"/>
      <c r="AU12" s="861"/>
      <c r="AV12" s="861"/>
      <c r="AW12" s="861"/>
      <c r="AX12" s="861"/>
      <c r="AY12" s="861"/>
      <c r="AZ12" s="861"/>
      <c r="BA12" s="861"/>
      <c r="BB12" s="861"/>
      <c r="BC12" s="861"/>
      <c r="BD12" s="861"/>
      <c r="BE12" s="861"/>
      <c r="BF12" s="861"/>
      <c r="BG12" s="861"/>
      <c r="BH12" s="861"/>
      <c r="BI12" s="861"/>
      <c r="BJ12" s="861"/>
      <c r="BK12" s="861"/>
      <c r="BL12" s="861"/>
      <c r="BM12" s="861"/>
      <c r="BN12" s="861"/>
      <c r="BO12" s="861"/>
    </row>
    <row r="13" spans="1:67" ht="18" customHeight="1">
      <c r="A13" s="842"/>
      <c r="B13" s="987">
        <v>1</v>
      </c>
      <c r="C13" s="1478" t="s">
        <v>358</v>
      </c>
      <c r="D13" s="1478"/>
      <c r="E13" s="1478"/>
      <c r="F13" s="1478"/>
      <c r="G13" s="1478"/>
      <c r="H13" s="1478"/>
      <c r="I13" s="1478"/>
      <c r="J13" s="1478"/>
      <c r="K13" s="1478"/>
      <c r="L13" s="1475"/>
      <c r="M13" s="1476"/>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1"/>
      <c r="AK13" s="861"/>
      <c r="AL13" s="861"/>
      <c r="AM13" s="861"/>
      <c r="AN13" s="861"/>
      <c r="AO13" s="861"/>
      <c r="AP13" s="861"/>
      <c r="AQ13" s="861"/>
      <c r="AR13" s="861"/>
      <c r="AS13" s="861"/>
      <c r="AT13" s="861"/>
      <c r="AU13" s="861"/>
      <c r="AV13" s="861"/>
      <c r="AW13" s="861"/>
      <c r="AX13" s="861"/>
      <c r="AY13" s="861"/>
      <c r="AZ13" s="861"/>
      <c r="BA13" s="861"/>
      <c r="BB13" s="861"/>
      <c r="BC13" s="861"/>
      <c r="BD13" s="861"/>
      <c r="BE13" s="861"/>
      <c r="BF13" s="861"/>
      <c r="BG13" s="861"/>
      <c r="BH13" s="861"/>
      <c r="BI13" s="861"/>
      <c r="BJ13" s="861"/>
      <c r="BK13" s="861"/>
      <c r="BL13" s="861"/>
      <c r="BM13" s="861"/>
      <c r="BN13" s="861"/>
      <c r="BO13" s="861"/>
    </row>
    <row r="14" spans="1:67" ht="18" customHeight="1">
      <c r="A14" s="842"/>
      <c r="B14" s="987">
        <v>2</v>
      </c>
      <c r="C14" s="1478" t="s">
        <v>362</v>
      </c>
      <c r="D14" s="1478"/>
      <c r="E14" s="1478"/>
      <c r="F14" s="1478"/>
      <c r="G14" s="1478"/>
      <c r="H14" s="1478"/>
      <c r="I14" s="1478"/>
      <c r="J14" s="1478"/>
      <c r="K14" s="1478"/>
      <c r="L14" s="1475"/>
      <c r="M14" s="1476"/>
      <c r="N14" s="1479"/>
      <c r="O14" s="1479"/>
      <c r="P14" s="1479"/>
      <c r="Q14" s="1479"/>
      <c r="R14" s="1479"/>
      <c r="S14" s="1479"/>
      <c r="T14" s="1479"/>
      <c r="U14" s="1479"/>
      <c r="V14" s="1479"/>
      <c r="W14" s="1479"/>
      <c r="X14" s="1479"/>
      <c r="Y14" s="1479"/>
      <c r="Z14" s="1479"/>
      <c r="AA14" s="1479"/>
      <c r="AB14" s="1479"/>
      <c r="AC14" s="1479"/>
      <c r="AD14" s="1479"/>
      <c r="AE14" s="1479"/>
      <c r="AF14" s="1479"/>
      <c r="AG14" s="1479"/>
      <c r="AH14" s="1479"/>
      <c r="AI14" s="1480"/>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row>
    <row r="15" spans="1:67" ht="18" customHeight="1">
      <c r="A15" s="842"/>
      <c r="B15" s="987">
        <v>3</v>
      </c>
      <c r="C15" s="1481" t="s">
        <v>1439</v>
      </c>
      <c r="D15" s="1481"/>
      <c r="E15" s="1481"/>
      <c r="F15" s="1481"/>
      <c r="G15" s="1481"/>
      <c r="H15" s="1481"/>
      <c r="I15" s="1481"/>
      <c r="J15" s="1481"/>
      <c r="K15" s="1481"/>
      <c r="L15" s="1475"/>
      <c r="M15" s="1476"/>
      <c r="N15" s="1479"/>
      <c r="O15" s="1479"/>
      <c r="P15" s="1479"/>
      <c r="Q15" s="1479"/>
      <c r="R15" s="1479"/>
      <c r="S15" s="1479"/>
      <c r="T15" s="1479"/>
      <c r="U15" s="1479"/>
      <c r="V15" s="1479"/>
      <c r="W15" s="1479"/>
      <c r="X15" s="1479"/>
      <c r="Y15" s="1479"/>
      <c r="Z15" s="1479"/>
      <c r="AA15" s="1479"/>
      <c r="AB15" s="1479"/>
      <c r="AC15" s="1479"/>
      <c r="AD15" s="1479"/>
      <c r="AE15" s="1479"/>
      <c r="AF15" s="1479"/>
      <c r="AG15" s="1479"/>
      <c r="AH15" s="1479"/>
      <c r="AI15" s="1480"/>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row>
    <row r="16" spans="1:67" ht="18" customHeight="1">
      <c r="B16" s="987">
        <v>4</v>
      </c>
      <c r="C16" s="1478" t="s">
        <v>367</v>
      </c>
      <c r="D16" s="1478"/>
      <c r="E16" s="1478"/>
      <c r="F16" s="1478"/>
      <c r="G16" s="1478"/>
      <c r="H16" s="1478"/>
      <c r="I16" s="1478"/>
      <c r="J16" s="1478"/>
      <c r="K16" s="1478"/>
      <c r="L16" s="1475"/>
      <c r="M16" s="1476"/>
      <c r="N16" s="1479"/>
      <c r="O16" s="1479"/>
      <c r="P16" s="1479"/>
      <c r="Q16" s="1479"/>
      <c r="R16" s="1479"/>
      <c r="S16" s="1479"/>
      <c r="T16" s="1479"/>
      <c r="U16" s="1479"/>
      <c r="V16" s="1479"/>
      <c r="W16" s="1479"/>
      <c r="X16" s="1479"/>
      <c r="Y16" s="1479"/>
      <c r="Z16" s="1479"/>
      <c r="AA16" s="1479"/>
      <c r="AB16" s="1479"/>
      <c r="AC16" s="1479"/>
      <c r="AD16" s="1479"/>
      <c r="AE16" s="1479"/>
      <c r="AF16" s="1479"/>
      <c r="AG16" s="1479"/>
      <c r="AH16" s="1479"/>
      <c r="AI16" s="1480"/>
      <c r="AJ16" s="992"/>
      <c r="AK16" s="993"/>
      <c r="AL16" s="993"/>
      <c r="AM16" s="993"/>
      <c r="AN16" s="993"/>
      <c r="AO16" s="993"/>
      <c r="AP16" s="993"/>
      <c r="AQ16" s="993"/>
      <c r="AR16" s="993"/>
      <c r="AS16" s="993"/>
      <c r="AT16" s="993"/>
      <c r="AU16" s="993"/>
      <c r="AV16" s="993"/>
      <c r="AW16" s="993"/>
      <c r="AX16" s="993"/>
      <c r="AY16" s="993"/>
      <c r="AZ16" s="993"/>
      <c r="BA16" s="993"/>
      <c r="BB16" s="993"/>
      <c r="BC16" s="993"/>
      <c r="BD16" s="993"/>
      <c r="BE16" s="993"/>
      <c r="BF16" s="993"/>
      <c r="BG16" s="993"/>
      <c r="BH16" s="993"/>
      <c r="BI16" s="993"/>
      <c r="BJ16" s="861"/>
      <c r="BK16" s="861"/>
      <c r="BL16" s="861"/>
      <c r="BM16" s="861"/>
      <c r="BN16" s="861"/>
      <c r="BO16" s="861"/>
    </row>
    <row r="17" spans="1:67" ht="18" customHeight="1">
      <c r="B17" s="987">
        <v>5</v>
      </c>
      <c r="C17" s="1474" t="s">
        <v>369</v>
      </c>
      <c r="D17" s="1474"/>
      <c r="E17" s="1474"/>
      <c r="F17" s="1474"/>
      <c r="G17" s="1474"/>
      <c r="H17" s="1474"/>
      <c r="I17" s="1474"/>
      <c r="J17" s="1474"/>
      <c r="K17" s="1474"/>
      <c r="L17" s="1475"/>
      <c r="M17" s="1476"/>
      <c r="N17" s="1477"/>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1"/>
      <c r="AJ17" s="992"/>
      <c r="AK17" s="993"/>
      <c r="AL17" s="993"/>
      <c r="AM17" s="993"/>
      <c r="AN17" s="993"/>
      <c r="AO17" s="993"/>
      <c r="AP17" s="993"/>
      <c r="AQ17" s="993"/>
      <c r="AR17" s="993"/>
      <c r="AS17" s="993"/>
      <c r="AT17" s="993"/>
      <c r="AU17" s="993"/>
      <c r="AV17" s="993"/>
      <c r="AW17" s="993"/>
      <c r="AX17" s="993"/>
      <c r="AY17" s="993"/>
      <c r="AZ17" s="993"/>
      <c r="BA17" s="993"/>
      <c r="BB17" s="993"/>
      <c r="BC17" s="993"/>
      <c r="BD17" s="993"/>
      <c r="BE17" s="993"/>
      <c r="BF17" s="993"/>
      <c r="BG17" s="993"/>
      <c r="BH17" s="993"/>
      <c r="BI17" s="993"/>
      <c r="BJ17" s="861"/>
      <c r="BK17" s="861"/>
      <c r="BL17" s="861"/>
      <c r="BM17" s="861"/>
      <c r="BN17" s="861"/>
      <c r="BO17" s="861"/>
    </row>
    <row r="18" spans="1:67" ht="18" customHeight="1">
      <c r="B18" s="1442" t="s">
        <v>1152</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1442"/>
      <c r="AD18" s="1442"/>
      <c r="AE18" s="1442"/>
      <c r="AF18" s="1442"/>
      <c r="AG18" s="1442"/>
      <c r="AH18" s="1442"/>
      <c r="AI18" s="1442"/>
      <c r="AJ18" s="1443"/>
      <c r="AK18" s="1443"/>
      <c r="AL18" s="1443"/>
      <c r="AM18" s="1443"/>
      <c r="AN18" s="1443"/>
      <c r="AO18" s="1443"/>
      <c r="AP18" s="1443"/>
      <c r="AQ18" s="1443"/>
      <c r="AR18" s="1443"/>
      <c r="AS18" s="1443"/>
      <c r="AT18" s="1443"/>
      <c r="AU18" s="1443"/>
      <c r="AV18" s="1443"/>
      <c r="AW18" s="1443"/>
      <c r="AX18" s="1443"/>
      <c r="AY18" s="1443"/>
      <c r="AZ18" s="1443"/>
      <c r="BA18" s="1443"/>
      <c r="BB18" s="1443"/>
      <c r="BC18" s="1443"/>
      <c r="BD18" s="1443"/>
      <c r="BE18" s="1443"/>
      <c r="BF18" s="1443"/>
      <c r="BG18" s="1443"/>
      <c r="BI18" s="861"/>
      <c r="BJ18" s="861"/>
      <c r="BK18" s="861"/>
      <c r="BL18" s="861"/>
      <c r="BM18" s="861"/>
      <c r="BN18" s="861"/>
      <c r="BO18" s="861"/>
    </row>
    <row r="19" spans="1:67" ht="18" customHeight="1">
      <c r="B19" s="1444" t="s">
        <v>481</v>
      </c>
      <c r="C19" s="1445"/>
      <c r="D19" s="1450" t="s">
        <v>126</v>
      </c>
      <c r="E19" s="1451"/>
      <c r="F19" s="1451"/>
      <c r="G19" s="1451"/>
      <c r="H19" s="1451"/>
      <c r="I19" s="1452"/>
      <c r="J19" s="1458"/>
      <c r="K19" s="1459"/>
      <c r="L19" s="1459"/>
      <c r="M19" s="1459"/>
      <c r="N19" s="1459"/>
      <c r="O19" s="1459"/>
      <c r="P19" s="1459"/>
      <c r="Q19" s="1459"/>
      <c r="R19" s="1459"/>
      <c r="S19" s="1459"/>
      <c r="T19" s="1459"/>
      <c r="U19" s="1459"/>
      <c r="V19" s="1459"/>
      <c r="W19" s="1459"/>
      <c r="X19" s="1459"/>
      <c r="Y19" s="1459"/>
      <c r="Z19" s="1459"/>
      <c r="AA19" s="1459"/>
      <c r="AB19" s="1459"/>
      <c r="AC19" s="1459"/>
      <c r="AD19" s="1459"/>
      <c r="AE19" s="1459"/>
      <c r="AF19" s="1459"/>
      <c r="AG19" s="1459"/>
      <c r="AH19" s="1459"/>
      <c r="AI19" s="1459"/>
      <c r="AJ19" s="1459"/>
      <c r="AK19" s="1459"/>
      <c r="AL19" s="1459"/>
      <c r="AM19" s="1459"/>
      <c r="AN19" s="1459"/>
      <c r="AO19" s="1459"/>
      <c r="AP19" s="1459"/>
      <c r="AQ19" s="1459"/>
      <c r="AR19" s="1459"/>
      <c r="AS19" s="1459"/>
      <c r="AT19" s="1459"/>
      <c r="AU19" s="1459"/>
      <c r="AV19" s="1459"/>
      <c r="AW19" s="1459"/>
      <c r="AX19" s="1459"/>
      <c r="AY19" s="1459"/>
      <c r="AZ19" s="1459"/>
      <c r="BA19" s="1459"/>
      <c r="BB19" s="1459"/>
      <c r="BC19" s="1459"/>
      <c r="BD19" s="1459"/>
      <c r="BE19" s="1459"/>
      <c r="BF19" s="1459"/>
      <c r="BG19" s="1460"/>
      <c r="BI19" s="861"/>
      <c r="BJ19" s="861"/>
      <c r="BK19" s="861"/>
      <c r="BL19" s="861"/>
      <c r="BM19" s="861"/>
      <c r="BN19" s="861"/>
      <c r="BO19" s="861"/>
    </row>
    <row r="20" spans="1:67" ht="18" customHeight="1">
      <c r="B20" s="1446"/>
      <c r="C20" s="1447"/>
      <c r="D20" s="1453"/>
      <c r="E20" s="1454"/>
      <c r="F20" s="1454"/>
      <c r="G20" s="1454"/>
      <c r="H20" s="1454"/>
      <c r="I20" s="1455"/>
      <c r="J20" s="1461"/>
      <c r="K20" s="1462"/>
      <c r="L20" s="1462"/>
      <c r="M20" s="1462"/>
      <c r="N20" s="1462"/>
      <c r="O20" s="1462"/>
      <c r="P20" s="1462"/>
      <c r="Q20" s="1462"/>
      <c r="R20" s="1462"/>
      <c r="S20" s="1462"/>
      <c r="T20" s="1462"/>
      <c r="U20" s="1462"/>
      <c r="V20" s="1462"/>
      <c r="W20" s="1462"/>
      <c r="X20" s="1462"/>
      <c r="Y20" s="1462"/>
      <c r="Z20" s="1462"/>
      <c r="AA20" s="1462"/>
      <c r="AB20" s="1462"/>
      <c r="AC20" s="1462"/>
      <c r="AD20" s="1462"/>
      <c r="AE20" s="1462"/>
      <c r="AF20" s="1462"/>
      <c r="AG20" s="1462"/>
      <c r="AH20" s="1462"/>
      <c r="AI20" s="1462"/>
      <c r="AJ20" s="1462"/>
      <c r="AK20" s="1462"/>
      <c r="AL20" s="1462"/>
      <c r="AM20" s="1462"/>
      <c r="AN20" s="1462"/>
      <c r="AO20" s="1462"/>
      <c r="AP20" s="1462"/>
      <c r="AQ20" s="1462"/>
      <c r="AR20" s="1462"/>
      <c r="AS20" s="1462"/>
      <c r="AT20" s="1462"/>
      <c r="AU20" s="1462"/>
      <c r="AV20" s="1462"/>
      <c r="AW20" s="1462"/>
      <c r="AX20" s="1462"/>
      <c r="AY20" s="1462"/>
      <c r="AZ20" s="1462"/>
      <c r="BA20" s="1462"/>
      <c r="BB20" s="1462"/>
      <c r="BC20" s="1462"/>
      <c r="BD20" s="1462"/>
      <c r="BE20" s="1462"/>
      <c r="BF20" s="1462"/>
      <c r="BG20" s="1463"/>
      <c r="BI20" s="861"/>
      <c r="BJ20" s="861"/>
      <c r="BK20" s="861"/>
      <c r="BL20" s="861"/>
      <c r="BM20" s="861"/>
      <c r="BN20" s="861"/>
      <c r="BO20" s="861"/>
    </row>
    <row r="21" spans="1:67" ht="18" customHeight="1">
      <c r="B21" s="1446"/>
      <c r="C21" s="1447"/>
      <c r="D21" s="1454"/>
      <c r="E21" s="1454"/>
      <c r="F21" s="1454"/>
      <c r="G21" s="1454"/>
      <c r="H21" s="1454"/>
      <c r="I21" s="1455"/>
      <c r="J21" s="1462"/>
      <c r="K21" s="1462"/>
      <c r="L21" s="1462"/>
      <c r="M21" s="1462"/>
      <c r="N21" s="1462"/>
      <c r="O21" s="1462"/>
      <c r="P21" s="1462"/>
      <c r="Q21" s="1462"/>
      <c r="R21" s="1462"/>
      <c r="S21" s="1462"/>
      <c r="T21" s="1462"/>
      <c r="U21" s="1462"/>
      <c r="V21" s="1462"/>
      <c r="W21" s="1462"/>
      <c r="X21" s="1462"/>
      <c r="Y21" s="1462"/>
      <c r="Z21" s="1462"/>
      <c r="AA21" s="1462"/>
      <c r="AB21" s="1462"/>
      <c r="AC21" s="1462"/>
      <c r="AD21" s="1462"/>
      <c r="AE21" s="1462"/>
      <c r="AF21" s="1462"/>
      <c r="AG21" s="1462"/>
      <c r="AH21" s="1462"/>
      <c r="AI21" s="1462"/>
      <c r="AJ21" s="1462"/>
      <c r="AK21" s="1462"/>
      <c r="AL21" s="1462"/>
      <c r="AM21" s="1462"/>
      <c r="AN21" s="1462"/>
      <c r="AO21" s="1462"/>
      <c r="AP21" s="1462"/>
      <c r="AQ21" s="1462"/>
      <c r="AR21" s="1462"/>
      <c r="AS21" s="1462"/>
      <c r="AT21" s="1462"/>
      <c r="AU21" s="1462"/>
      <c r="AV21" s="1462"/>
      <c r="AW21" s="1462"/>
      <c r="AX21" s="1462"/>
      <c r="AY21" s="1462"/>
      <c r="AZ21" s="1462"/>
      <c r="BA21" s="1462"/>
      <c r="BB21" s="1462"/>
      <c r="BC21" s="1462"/>
      <c r="BD21" s="1462"/>
      <c r="BE21" s="1462"/>
      <c r="BF21" s="1462"/>
      <c r="BG21" s="1463"/>
      <c r="BI21" s="861"/>
      <c r="BJ21" s="861"/>
      <c r="BK21" s="861"/>
      <c r="BL21" s="861"/>
      <c r="BM21" s="861"/>
      <c r="BN21" s="861"/>
      <c r="BO21" s="861"/>
    </row>
    <row r="22" spans="1:67" ht="18" customHeight="1">
      <c r="B22" s="1446"/>
      <c r="C22" s="1447"/>
      <c r="D22" s="1454"/>
      <c r="E22" s="1454"/>
      <c r="F22" s="1454"/>
      <c r="G22" s="1454"/>
      <c r="H22" s="1454"/>
      <c r="I22" s="1455"/>
      <c r="J22" s="1462"/>
      <c r="K22" s="1462"/>
      <c r="L22" s="1462"/>
      <c r="M22" s="1462"/>
      <c r="N22" s="1462"/>
      <c r="O22" s="1462"/>
      <c r="P22" s="1462"/>
      <c r="Q22" s="1462"/>
      <c r="R22" s="1462"/>
      <c r="S22" s="1462"/>
      <c r="T22" s="1462"/>
      <c r="U22" s="1462"/>
      <c r="V22" s="1462"/>
      <c r="W22" s="1462"/>
      <c r="X22" s="1462"/>
      <c r="Y22" s="1462"/>
      <c r="Z22" s="1462"/>
      <c r="AA22" s="1462"/>
      <c r="AB22" s="1462"/>
      <c r="AC22" s="1462"/>
      <c r="AD22" s="1462"/>
      <c r="AE22" s="1462"/>
      <c r="AF22" s="1462"/>
      <c r="AG22" s="1462"/>
      <c r="AH22" s="1462"/>
      <c r="AI22" s="1462"/>
      <c r="AJ22" s="1462"/>
      <c r="AK22" s="1462"/>
      <c r="AL22" s="1462"/>
      <c r="AM22" s="1462"/>
      <c r="AN22" s="1462"/>
      <c r="AO22" s="1462"/>
      <c r="AP22" s="1462"/>
      <c r="AQ22" s="1462"/>
      <c r="AR22" s="1462"/>
      <c r="AS22" s="1462"/>
      <c r="AT22" s="1462"/>
      <c r="AU22" s="1462"/>
      <c r="AV22" s="1462"/>
      <c r="AW22" s="1462"/>
      <c r="AX22" s="1462"/>
      <c r="AY22" s="1462"/>
      <c r="AZ22" s="1462"/>
      <c r="BA22" s="1462"/>
      <c r="BB22" s="1462"/>
      <c r="BC22" s="1462"/>
      <c r="BD22" s="1462"/>
      <c r="BE22" s="1462"/>
      <c r="BF22" s="1462"/>
      <c r="BG22" s="1463"/>
      <c r="BI22" s="861"/>
      <c r="BJ22" s="861"/>
      <c r="BK22" s="861"/>
      <c r="BL22" s="861"/>
      <c r="BM22" s="861"/>
      <c r="BN22" s="861"/>
      <c r="BO22" s="861"/>
    </row>
    <row r="23" spans="1:67" ht="18" customHeight="1">
      <c r="B23" s="1446"/>
      <c r="C23" s="1447"/>
      <c r="D23" s="1454"/>
      <c r="E23" s="1454"/>
      <c r="F23" s="1454"/>
      <c r="G23" s="1454"/>
      <c r="H23" s="1454"/>
      <c r="I23" s="1455"/>
      <c r="J23" s="1462"/>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1462"/>
      <c r="AG23" s="1462"/>
      <c r="AH23" s="1462"/>
      <c r="AI23" s="1462"/>
      <c r="AJ23" s="1462"/>
      <c r="AK23" s="1462"/>
      <c r="AL23" s="1462"/>
      <c r="AM23" s="1462"/>
      <c r="AN23" s="1462"/>
      <c r="AO23" s="1462"/>
      <c r="AP23" s="1462"/>
      <c r="AQ23" s="1462"/>
      <c r="AR23" s="1462"/>
      <c r="AS23" s="1462"/>
      <c r="AT23" s="1462"/>
      <c r="AU23" s="1462"/>
      <c r="AV23" s="1462"/>
      <c r="AW23" s="1462"/>
      <c r="AX23" s="1462"/>
      <c r="AY23" s="1462"/>
      <c r="AZ23" s="1462"/>
      <c r="BA23" s="1462"/>
      <c r="BB23" s="1462"/>
      <c r="BC23" s="1462"/>
      <c r="BD23" s="1462"/>
      <c r="BE23" s="1462"/>
      <c r="BF23" s="1462"/>
      <c r="BG23" s="1463"/>
      <c r="BI23" s="861"/>
      <c r="BJ23" s="861"/>
      <c r="BK23" s="861"/>
      <c r="BL23" s="861"/>
      <c r="BM23" s="861"/>
      <c r="BN23" s="861"/>
      <c r="BO23" s="861"/>
    </row>
    <row r="24" spans="1:67" ht="18" customHeight="1">
      <c r="B24" s="1448"/>
      <c r="C24" s="1449"/>
      <c r="D24" s="1456"/>
      <c r="E24" s="1456"/>
      <c r="F24" s="1456"/>
      <c r="G24" s="1456"/>
      <c r="H24" s="1456"/>
      <c r="I24" s="1457"/>
      <c r="J24" s="1464"/>
      <c r="K24" s="1464"/>
      <c r="L24" s="1464"/>
      <c r="M24" s="1464"/>
      <c r="N24" s="1464"/>
      <c r="O24" s="1464"/>
      <c r="P24" s="1464"/>
      <c r="Q24" s="1464"/>
      <c r="R24" s="1464"/>
      <c r="S24" s="1464"/>
      <c r="T24" s="1464"/>
      <c r="U24" s="1464"/>
      <c r="V24" s="1464"/>
      <c r="W24" s="1464"/>
      <c r="X24" s="1464"/>
      <c r="Y24" s="1464"/>
      <c r="Z24" s="1464"/>
      <c r="AA24" s="1464"/>
      <c r="AB24" s="1464"/>
      <c r="AC24" s="1464"/>
      <c r="AD24" s="1464"/>
      <c r="AE24" s="1464"/>
      <c r="AF24" s="1464"/>
      <c r="AG24" s="1464"/>
      <c r="AH24" s="1464"/>
      <c r="AI24" s="1464"/>
      <c r="AJ24" s="1464"/>
      <c r="AK24" s="1464"/>
      <c r="AL24" s="1464"/>
      <c r="AM24" s="1464"/>
      <c r="AN24" s="1464"/>
      <c r="AO24" s="1464"/>
      <c r="AP24" s="1464"/>
      <c r="AQ24" s="1464"/>
      <c r="AR24" s="1464"/>
      <c r="AS24" s="1464"/>
      <c r="AT24" s="1464"/>
      <c r="AU24" s="1464"/>
      <c r="AV24" s="1464"/>
      <c r="AW24" s="1464"/>
      <c r="AX24" s="1464"/>
      <c r="AY24" s="1464"/>
      <c r="AZ24" s="1464"/>
      <c r="BA24" s="1464"/>
      <c r="BB24" s="1464"/>
      <c r="BC24" s="1464"/>
      <c r="BD24" s="1464"/>
      <c r="BE24" s="1464"/>
      <c r="BF24" s="1464"/>
      <c r="BG24" s="1465"/>
      <c r="BI24" s="861"/>
      <c r="BJ24" s="861"/>
      <c r="BK24" s="861"/>
      <c r="BL24" s="861"/>
      <c r="BM24" s="861"/>
      <c r="BN24" s="861"/>
      <c r="BO24" s="861"/>
    </row>
    <row r="25" spans="1:67" ht="18" customHeight="1">
      <c r="B25" s="1446" t="s">
        <v>482</v>
      </c>
      <c r="C25" s="1447"/>
      <c r="D25" s="1453" t="s">
        <v>155</v>
      </c>
      <c r="E25" s="1454"/>
      <c r="F25" s="1454"/>
      <c r="G25" s="1454"/>
      <c r="H25" s="1454"/>
      <c r="I25" s="1455"/>
      <c r="J25" s="1461"/>
      <c r="K25" s="1462"/>
      <c r="L25" s="1462"/>
      <c r="M25" s="1462"/>
      <c r="N25" s="1462"/>
      <c r="O25" s="1462"/>
      <c r="P25" s="1462"/>
      <c r="Q25" s="1462"/>
      <c r="R25" s="1462"/>
      <c r="S25" s="1462"/>
      <c r="T25" s="1462"/>
      <c r="U25" s="1462"/>
      <c r="V25" s="1462"/>
      <c r="W25" s="1462"/>
      <c r="X25" s="1462"/>
      <c r="Y25" s="1462"/>
      <c r="Z25" s="1462"/>
      <c r="AA25" s="1462"/>
      <c r="AB25" s="1462"/>
      <c r="AC25" s="1462"/>
      <c r="AD25" s="1462"/>
      <c r="AE25" s="1462"/>
      <c r="AF25" s="1462"/>
      <c r="AG25" s="1462"/>
      <c r="AH25" s="1462"/>
      <c r="AI25" s="1462"/>
      <c r="AJ25" s="1462"/>
      <c r="AK25" s="1462"/>
      <c r="AL25" s="1462"/>
      <c r="AM25" s="1462"/>
      <c r="AN25" s="1462"/>
      <c r="AO25" s="1462"/>
      <c r="AP25" s="1462"/>
      <c r="AQ25" s="1462"/>
      <c r="AR25" s="1462"/>
      <c r="AS25" s="1462"/>
      <c r="AT25" s="1462"/>
      <c r="AU25" s="1462"/>
      <c r="AV25" s="1462"/>
      <c r="AW25" s="1462"/>
      <c r="AX25" s="1462"/>
      <c r="AY25" s="1462"/>
      <c r="AZ25" s="1462"/>
      <c r="BA25" s="1462"/>
      <c r="BB25" s="1462"/>
      <c r="BC25" s="1462"/>
      <c r="BD25" s="1462"/>
      <c r="BE25" s="1462"/>
      <c r="BF25" s="1462"/>
      <c r="BG25" s="1463"/>
      <c r="BI25" s="861"/>
      <c r="BJ25" s="861"/>
      <c r="BK25" s="861"/>
      <c r="BL25" s="861"/>
      <c r="BM25" s="861"/>
      <c r="BN25" s="861"/>
      <c r="BO25" s="861"/>
    </row>
    <row r="26" spans="1:67" ht="18" customHeight="1">
      <c r="B26" s="1446"/>
      <c r="C26" s="1447"/>
      <c r="D26" s="1454"/>
      <c r="E26" s="1454"/>
      <c r="F26" s="1454"/>
      <c r="G26" s="1454"/>
      <c r="H26" s="1454"/>
      <c r="I26" s="1455"/>
      <c r="J26" s="1462"/>
      <c r="K26" s="1462"/>
      <c r="L26" s="1462"/>
      <c r="M26" s="1462"/>
      <c r="N26" s="1462"/>
      <c r="O26" s="1462"/>
      <c r="P26" s="1462"/>
      <c r="Q26" s="1462"/>
      <c r="R26" s="1462"/>
      <c r="S26" s="1462"/>
      <c r="T26" s="1462"/>
      <c r="U26" s="1462"/>
      <c r="V26" s="1462"/>
      <c r="W26" s="1462"/>
      <c r="X26" s="1462"/>
      <c r="Y26" s="1462"/>
      <c r="Z26" s="1462"/>
      <c r="AA26" s="1462"/>
      <c r="AB26" s="1462"/>
      <c r="AC26" s="1462"/>
      <c r="AD26" s="1462"/>
      <c r="AE26" s="1462"/>
      <c r="AF26" s="1462"/>
      <c r="AG26" s="1462"/>
      <c r="AH26" s="1462"/>
      <c r="AI26" s="1462"/>
      <c r="AJ26" s="1462"/>
      <c r="AK26" s="1462"/>
      <c r="AL26" s="1462"/>
      <c r="AM26" s="1462"/>
      <c r="AN26" s="1462"/>
      <c r="AO26" s="1462"/>
      <c r="AP26" s="1462"/>
      <c r="AQ26" s="1462"/>
      <c r="AR26" s="1462"/>
      <c r="AS26" s="1462"/>
      <c r="AT26" s="1462"/>
      <c r="AU26" s="1462"/>
      <c r="AV26" s="1462"/>
      <c r="AW26" s="1462"/>
      <c r="AX26" s="1462"/>
      <c r="AY26" s="1462"/>
      <c r="AZ26" s="1462"/>
      <c r="BA26" s="1462"/>
      <c r="BB26" s="1462"/>
      <c r="BC26" s="1462"/>
      <c r="BD26" s="1462"/>
      <c r="BE26" s="1462"/>
      <c r="BF26" s="1462"/>
      <c r="BG26" s="1463"/>
      <c r="BI26" s="861"/>
      <c r="BJ26" s="861"/>
      <c r="BK26" s="861"/>
      <c r="BL26" s="861"/>
      <c r="BM26" s="861"/>
      <c r="BN26" s="861"/>
      <c r="BO26" s="861"/>
    </row>
    <row r="27" spans="1:67" ht="18" customHeight="1">
      <c r="B27" s="1446"/>
      <c r="C27" s="1447"/>
      <c r="D27" s="1454"/>
      <c r="E27" s="1454"/>
      <c r="F27" s="1454"/>
      <c r="G27" s="1454"/>
      <c r="H27" s="1454"/>
      <c r="I27" s="1455"/>
      <c r="J27" s="1462"/>
      <c r="K27" s="1462"/>
      <c r="L27" s="1462"/>
      <c r="M27" s="1462"/>
      <c r="N27" s="1462"/>
      <c r="O27" s="1462"/>
      <c r="P27" s="1462"/>
      <c r="Q27" s="1462"/>
      <c r="R27" s="1462"/>
      <c r="S27" s="1462"/>
      <c r="T27" s="1462"/>
      <c r="U27" s="1462"/>
      <c r="V27" s="1462"/>
      <c r="W27" s="1462"/>
      <c r="X27" s="1462"/>
      <c r="Y27" s="1462"/>
      <c r="Z27" s="1462"/>
      <c r="AA27" s="1462"/>
      <c r="AB27" s="1462"/>
      <c r="AC27" s="1462"/>
      <c r="AD27" s="1462"/>
      <c r="AE27" s="1462"/>
      <c r="AF27" s="1462"/>
      <c r="AG27" s="1462"/>
      <c r="AH27" s="1462"/>
      <c r="AI27" s="1462"/>
      <c r="AJ27" s="1462"/>
      <c r="AK27" s="1462"/>
      <c r="AL27" s="1462"/>
      <c r="AM27" s="1462"/>
      <c r="AN27" s="1462"/>
      <c r="AO27" s="1462"/>
      <c r="AP27" s="1462"/>
      <c r="AQ27" s="1462"/>
      <c r="AR27" s="1462"/>
      <c r="AS27" s="1462"/>
      <c r="AT27" s="1462"/>
      <c r="AU27" s="1462"/>
      <c r="AV27" s="1462"/>
      <c r="AW27" s="1462"/>
      <c r="AX27" s="1462"/>
      <c r="AY27" s="1462"/>
      <c r="AZ27" s="1462"/>
      <c r="BA27" s="1462"/>
      <c r="BB27" s="1462"/>
      <c r="BC27" s="1462"/>
      <c r="BD27" s="1462"/>
      <c r="BE27" s="1462"/>
      <c r="BF27" s="1462"/>
      <c r="BG27" s="1463"/>
      <c r="BI27" s="861"/>
      <c r="BJ27" s="861"/>
      <c r="BK27" s="861"/>
      <c r="BL27" s="861"/>
      <c r="BM27" s="861"/>
      <c r="BN27" s="861"/>
      <c r="BO27" s="861"/>
    </row>
    <row r="28" spans="1:67" ht="18" customHeight="1">
      <c r="B28" s="1446"/>
      <c r="C28" s="1447"/>
      <c r="D28" s="1454"/>
      <c r="E28" s="1454"/>
      <c r="F28" s="1454"/>
      <c r="G28" s="1454"/>
      <c r="H28" s="1454"/>
      <c r="I28" s="1455"/>
      <c r="J28" s="1462"/>
      <c r="K28" s="1462"/>
      <c r="L28" s="1462"/>
      <c r="M28" s="1462"/>
      <c r="N28" s="1462"/>
      <c r="O28" s="1462"/>
      <c r="P28" s="1462"/>
      <c r="Q28" s="1462"/>
      <c r="R28" s="1462"/>
      <c r="S28" s="1462"/>
      <c r="T28" s="1462"/>
      <c r="U28" s="1462"/>
      <c r="V28" s="1462"/>
      <c r="W28" s="1462"/>
      <c r="X28" s="1462"/>
      <c r="Y28" s="1462"/>
      <c r="Z28" s="1462"/>
      <c r="AA28" s="1462"/>
      <c r="AB28" s="1462"/>
      <c r="AC28" s="1462"/>
      <c r="AD28" s="1462"/>
      <c r="AE28" s="1462"/>
      <c r="AF28" s="1462"/>
      <c r="AG28" s="1462"/>
      <c r="AH28" s="1462"/>
      <c r="AI28" s="1462"/>
      <c r="AJ28" s="1462"/>
      <c r="AK28" s="1462"/>
      <c r="AL28" s="1462"/>
      <c r="AM28" s="1462"/>
      <c r="AN28" s="1462"/>
      <c r="AO28" s="1462"/>
      <c r="AP28" s="1462"/>
      <c r="AQ28" s="1462"/>
      <c r="AR28" s="1462"/>
      <c r="AS28" s="1462"/>
      <c r="AT28" s="1462"/>
      <c r="AU28" s="1462"/>
      <c r="AV28" s="1462"/>
      <c r="AW28" s="1462"/>
      <c r="AX28" s="1462"/>
      <c r="AY28" s="1462"/>
      <c r="AZ28" s="1462"/>
      <c r="BA28" s="1462"/>
      <c r="BB28" s="1462"/>
      <c r="BC28" s="1462"/>
      <c r="BD28" s="1462"/>
      <c r="BE28" s="1462"/>
      <c r="BF28" s="1462"/>
      <c r="BG28" s="1463"/>
      <c r="BI28" s="861"/>
      <c r="BJ28" s="861"/>
      <c r="BK28" s="861"/>
      <c r="BL28" s="861"/>
      <c r="BM28" s="861"/>
      <c r="BN28" s="861"/>
      <c r="BO28" s="861"/>
    </row>
    <row r="29" spans="1:67" ht="18" customHeight="1">
      <c r="B29" s="1446"/>
      <c r="C29" s="1447"/>
      <c r="D29" s="1454"/>
      <c r="E29" s="1454"/>
      <c r="F29" s="1454"/>
      <c r="G29" s="1454"/>
      <c r="H29" s="1454"/>
      <c r="I29" s="1455"/>
      <c r="J29" s="1462"/>
      <c r="K29" s="1462"/>
      <c r="L29" s="1462"/>
      <c r="M29" s="1462"/>
      <c r="N29" s="1462"/>
      <c r="O29" s="1462"/>
      <c r="P29" s="1462"/>
      <c r="Q29" s="1462"/>
      <c r="R29" s="1462"/>
      <c r="S29" s="1462"/>
      <c r="T29" s="1462"/>
      <c r="U29" s="1462"/>
      <c r="V29" s="1462"/>
      <c r="W29" s="1462"/>
      <c r="X29" s="1462"/>
      <c r="Y29" s="1462"/>
      <c r="Z29" s="1462"/>
      <c r="AA29" s="1462"/>
      <c r="AB29" s="1462"/>
      <c r="AC29" s="1462"/>
      <c r="AD29" s="1462"/>
      <c r="AE29" s="1462"/>
      <c r="AF29" s="1462"/>
      <c r="AG29" s="1462"/>
      <c r="AH29" s="1462"/>
      <c r="AI29" s="1462"/>
      <c r="AJ29" s="1462"/>
      <c r="AK29" s="1462"/>
      <c r="AL29" s="1462"/>
      <c r="AM29" s="1462"/>
      <c r="AN29" s="1462"/>
      <c r="AO29" s="1462"/>
      <c r="AP29" s="1462"/>
      <c r="AQ29" s="1462"/>
      <c r="AR29" s="1462"/>
      <c r="AS29" s="1462"/>
      <c r="AT29" s="1462"/>
      <c r="AU29" s="1462"/>
      <c r="AV29" s="1462"/>
      <c r="AW29" s="1462"/>
      <c r="AX29" s="1462"/>
      <c r="AY29" s="1462"/>
      <c r="AZ29" s="1462"/>
      <c r="BA29" s="1462"/>
      <c r="BB29" s="1462"/>
      <c r="BC29" s="1462"/>
      <c r="BD29" s="1462"/>
      <c r="BE29" s="1462"/>
      <c r="BF29" s="1462"/>
      <c r="BG29" s="1463"/>
      <c r="BI29" s="861"/>
      <c r="BJ29" s="861"/>
      <c r="BK29" s="861"/>
      <c r="BL29" s="861"/>
      <c r="BM29" s="861"/>
      <c r="BN29" s="861"/>
      <c r="BO29" s="861"/>
    </row>
    <row r="30" spans="1:67" ht="18" customHeight="1">
      <c r="A30" s="842"/>
      <c r="B30" s="1448"/>
      <c r="C30" s="1449"/>
      <c r="D30" s="1456"/>
      <c r="E30" s="1456"/>
      <c r="F30" s="1456"/>
      <c r="G30" s="1456"/>
      <c r="H30" s="1456"/>
      <c r="I30" s="1457"/>
      <c r="J30" s="1464"/>
      <c r="K30" s="1464"/>
      <c r="L30" s="1464"/>
      <c r="M30" s="1464"/>
      <c r="N30" s="1464"/>
      <c r="O30" s="1464"/>
      <c r="P30" s="1464"/>
      <c r="Q30" s="1464"/>
      <c r="R30" s="1464"/>
      <c r="S30" s="1464"/>
      <c r="T30" s="1464"/>
      <c r="U30" s="1464"/>
      <c r="V30" s="1464"/>
      <c r="W30" s="1464"/>
      <c r="X30" s="1464"/>
      <c r="Y30" s="1464"/>
      <c r="Z30" s="1464"/>
      <c r="AA30" s="1464"/>
      <c r="AB30" s="1464"/>
      <c r="AC30" s="1464"/>
      <c r="AD30" s="1464"/>
      <c r="AE30" s="1464"/>
      <c r="AF30" s="1464"/>
      <c r="AG30" s="1464"/>
      <c r="AH30" s="1464"/>
      <c r="AI30" s="1464"/>
      <c r="AJ30" s="1464"/>
      <c r="AK30" s="1464"/>
      <c r="AL30" s="1464"/>
      <c r="AM30" s="1464"/>
      <c r="AN30" s="1464"/>
      <c r="AO30" s="1464"/>
      <c r="AP30" s="1464"/>
      <c r="AQ30" s="1464"/>
      <c r="AR30" s="1464"/>
      <c r="AS30" s="1464"/>
      <c r="AT30" s="1464"/>
      <c r="AU30" s="1464"/>
      <c r="AV30" s="1464"/>
      <c r="AW30" s="1464"/>
      <c r="AX30" s="1464"/>
      <c r="AY30" s="1464"/>
      <c r="AZ30" s="1464"/>
      <c r="BA30" s="1464"/>
      <c r="BB30" s="1464"/>
      <c r="BC30" s="1464"/>
      <c r="BD30" s="1464"/>
      <c r="BE30" s="1464"/>
      <c r="BF30" s="1464"/>
      <c r="BG30" s="1465"/>
      <c r="BI30" s="861"/>
      <c r="BJ30" s="861"/>
      <c r="BK30" s="861"/>
      <c r="BL30" s="861"/>
      <c r="BM30" s="861"/>
      <c r="BN30" s="861"/>
      <c r="BO30" s="861"/>
    </row>
    <row r="31" spans="1:67" ht="18" customHeight="1">
      <c r="A31" s="842"/>
      <c r="B31" s="1298" t="s">
        <v>1472</v>
      </c>
      <c r="C31" s="1466"/>
      <c r="D31" s="1466"/>
      <c r="E31" s="1466"/>
      <c r="F31" s="1466"/>
      <c r="G31" s="1466"/>
      <c r="H31" s="1466"/>
      <c r="I31" s="1466"/>
      <c r="J31" s="1466"/>
      <c r="K31" s="1466"/>
      <c r="L31" s="1466"/>
      <c r="M31" s="1466"/>
      <c r="N31" s="1466"/>
      <c r="O31" s="1466"/>
      <c r="P31" s="1466"/>
      <c r="Q31" s="1466"/>
      <c r="R31" s="1466"/>
      <c r="S31" s="1466"/>
      <c r="T31" s="1466"/>
      <c r="U31" s="1466"/>
      <c r="V31" s="1466"/>
      <c r="W31" s="1466"/>
      <c r="X31" s="1466"/>
      <c r="Y31" s="1466"/>
      <c r="Z31" s="1466"/>
      <c r="AA31" s="1466"/>
      <c r="AB31" s="1466"/>
      <c r="AC31" s="1466"/>
      <c r="AD31" s="1466"/>
      <c r="AE31" s="1466"/>
      <c r="AF31" s="1466"/>
      <c r="AG31" s="1466"/>
      <c r="AH31" s="1466"/>
      <c r="AI31" s="1466"/>
      <c r="AJ31" s="1466"/>
      <c r="AK31" s="1466"/>
      <c r="AL31" s="1466"/>
      <c r="AM31" s="1466"/>
      <c r="AN31" s="1466"/>
      <c r="AO31" s="1466"/>
      <c r="AP31" s="1466"/>
      <c r="AQ31" s="1466"/>
      <c r="AR31" s="1466"/>
      <c r="AS31" s="1466"/>
      <c r="AT31" s="1466"/>
      <c r="AU31" s="1466"/>
      <c r="AV31" s="1466"/>
      <c r="AW31" s="1466"/>
      <c r="AX31" s="1466"/>
      <c r="AY31" s="1466"/>
      <c r="AZ31" s="1466"/>
      <c r="BA31" s="1466"/>
      <c r="BB31" s="1466"/>
      <c r="BC31" s="1466"/>
      <c r="BD31" s="1466"/>
      <c r="BE31" s="1466"/>
      <c r="BF31" s="1466"/>
      <c r="BG31" s="1466"/>
      <c r="BI31" s="861"/>
      <c r="BJ31" s="861"/>
      <c r="BK31" s="861"/>
      <c r="BL31" s="861"/>
      <c r="BM31" s="861"/>
      <c r="BN31" s="861"/>
      <c r="BO31" s="861"/>
    </row>
    <row r="32" spans="1:67" ht="18" customHeight="1">
      <c r="A32" s="842"/>
      <c r="B32" s="1353" t="s">
        <v>180</v>
      </c>
      <c r="C32" s="1354"/>
      <c r="D32" s="1354"/>
      <c r="E32" s="1354"/>
      <c r="F32" s="1354"/>
      <c r="G32" s="1354"/>
      <c r="H32" s="1354"/>
      <c r="I32" s="1355"/>
      <c r="J32" s="853" t="s">
        <v>891</v>
      </c>
      <c r="K32" s="1354" t="s">
        <v>892</v>
      </c>
      <c r="L32" s="1354"/>
      <c r="M32" s="1354"/>
      <c r="N32" s="1354"/>
      <c r="O32" s="1354"/>
      <c r="P32" s="1354"/>
      <c r="Q32" s="1355"/>
      <c r="R32" s="1467" t="s">
        <v>154</v>
      </c>
      <c r="S32" s="1467"/>
      <c r="T32" s="1467"/>
      <c r="U32" s="1467"/>
      <c r="V32" s="1467"/>
      <c r="W32" s="1467"/>
      <c r="X32" s="1467"/>
      <c r="Y32" s="1467"/>
      <c r="Z32" s="1467"/>
      <c r="AA32" s="1467"/>
      <c r="AB32" s="1467" t="s">
        <v>181</v>
      </c>
      <c r="AC32" s="1467"/>
      <c r="AD32" s="1467"/>
      <c r="AE32" s="1467"/>
      <c r="AF32" s="1467"/>
      <c r="AG32" s="1467"/>
      <c r="AH32" s="1467"/>
      <c r="AI32" s="1467"/>
      <c r="AJ32" s="1467"/>
      <c r="AK32" s="1467"/>
      <c r="AL32" s="1467"/>
      <c r="AM32" s="1467"/>
      <c r="AN32" s="1467"/>
      <c r="AO32" s="1467"/>
      <c r="AP32" s="1467"/>
      <c r="AQ32" s="1467"/>
      <c r="AR32" s="1467"/>
      <c r="AS32" s="1467"/>
      <c r="AT32" s="1467"/>
      <c r="AU32" s="1467"/>
      <c r="AV32" s="1467"/>
      <c r="AW32" s="1467"/>
      <c r="AX32" s="1467"/>
      <c r="AY32" s="1467"/>
      <c r="AZ32" s="1467"/>
      <c r="BA32" s="1467"/>
      <c r="BB32" s="1467"/>
      <c r="BC32" s="1467"/>
      <c r="BD32" s="1467" t="s">
        <v>182</v>
      </c>
      <c r="BE32" s="1467"/>
      <c r="BF32" s="1467" t="s">
        <v>183</v>
      </c>
      <c r="BG32" s="1467"/>
      <c r="BI32" s="861"/>
      <c r="BJ32" s="861"/>
      <c r="BK32" s="861"/>
      <c r="BL32" s="861"/>
      <c r="BM32" s="861"/>
      <c r="BN32" s="861"/>
      <c r="BO32" s="861"/>
    </row>
    <row r="33" spans="1:67" ht="18" customHeight="1">
      <c r="A33" s="842"/>
      <c r="B33" s="1359" t="s">
        <v>483</v>
      </c>
      <c r="C33" s="1430"/>
      <c r="D33" s="1366" t="s">
        <v>188</v>
      </c>
      <c r="E33" s="1366"/>
      <c r="F33" s="1366"/>
      <c r="G33" s="1366"/>
      <c r="H33" s="1366"/>
      <c r="I33" s="1367"/>
      <c r="J33" s="994" t="str">
        <f>IF(K33&lt;&gt;"",1,"")</f>
        <v/>
      </c>
      <c r="K33" s="1409"/>
      <c r="L33" s="1417"/>
      <c r="M33" s="1417"/>
      <c r="N33" s="1417"/>
      <c r="O33" s="1417"/>
      <c r="P33" s="1417"/>
      <c r="Q33" s="1417"/>
      <c r="R33" s="1417"/>
      <c r="S33" s="1417"/>
      <c r="T33" s="1417"/>
      <c r="U33" s="1417"/>
      <c r="V33" s="1417"/>
      <c r="W33" s="1417"/>
      <c r="X33" s="1417"/>
      <c r="Y33" s="1417"/>
      <c r="Z33" s="1417"/>
      <c r="AA33" s="1417"/>
      <c r="AB33" s="1408"/>
      <c r="AC33" s="1408"/>
      <c r="AD33" s="1408"/>
      <c r="AE33" s="1408"/>
      <c r="AF33" s="1408"/>
      <c r="AG33" s="1408"/>
      <c r="AH33" s="1408"/>
      <c r="AI33" s="1408"/>
      <c r="AJ33" s="1408"/>
      <c r="AK33" s="1408"/>
      <c r="AL33" s="1408"/>
      <c r="AM33" s="1408"/>
      <c r="AN33" s="1408"/>
      <c r="AO33" s="1408"/>
      <c r="AP33" s="1408"/>
      <c r="AQ33" s="1408"/>
      <c r="AR33" s="1408"/>
      <c r="AS33" s="1408"/>
      <c r="AT33" s="1408"/>
      <c r="AU33" s="1408"/>
      <c r="AV33" s="1408"/>
      <c r="AW33" s="1408"/>
      <c r="AX33" s="1408"/>
      <c r="AY33" s="1408"/>
      <c r="AZ33" s="1408"/>
      <c r="BA33" s="1408"/>
      <c r="BB33" s="1408"/>
      <c r="BC33" s="1408"/>
      <c r="BD33" s="1352"/>
      <c r="BE33" s="1352"/>
      <c r="BF33" s="1352"/>
      <c r="BG33" s="1352"/>
      <c r="BI33" s="861"/>
      <c r="BJ33" s="861"/>
      <c r="BK33" s="861"/>
      <c r="BL33" s="861"/>
      <c r="BM33" s="861"/>
      <c r="BN33" s="861"/>
      <c r="BO33" s="861"/>
    </row>
    <row r="34" spans="1:67" ht="18" customHeight="1">
      <c r="A34" s="842"/>
      <c r="B34" s="1361"/>
      <c r="C34" s="1433"/>
      <c r="D34" s="1369"/>
      <c r="E34" s="1369"/>
      <c r="F34" s="1369"/>
      <c r="G34" s="1369"/>
      <c r="H34" s="1369"/>
      <c r="I34" s="1370"/>
      <c r="J34" s="995" t="str">
        <f>IF(AND($K33&lt;&gt;$K34,$K34&lt;&gt;""),MAX($J$33:$J33)+1,"")</f>
        <v/>
      </c>
      <c r="K34" s="1311"/>
      <c r="L34" s="1342"/>
      <c r="M34" s="1342"/>
      <c r="N34" s="1342"/>
      <c r="O34" s="1342"/>
      <c r="P34" s="1342"/>
      <c r="Q34" s="1342"/>
      <c r="R34" s="1342"/>
      <c r="S34" s="1342"/>
      <c r="T34" s="1342"/>
      <c r="U34" s="1342"/>
      <c r="V34" s="1342"/>
      <c r="W34" s="1342"/>
      <c r="X34" s="1342"/>
      <c r="Y34" s="1342"/>
      <c r="Z34" s="1342"/>
      <c r="AA34" s="1342"/>
      <c r="AB34" s="1343"/>
      <c r="AC34" s="1310"/>
      <c r="AD34" s="1310"/>
      <c r="AE34" s="1310"/>
      <c r="AF34" s="1310"/>
      <c r="AG34" s="1310"/>
      <c r="AH34" s="1310"/>
      <c r="AI34" s="1310"/>
      <c r="AJ34" s="1310"/>
      <c r="AK34" s="1310"/>
      <c r="AL34" s="1310"/>
      <c r="AM34" s="1310"/>
      <c r="AN34" s="1310"/>
      <c r="AO34" s="1310"/>
      <c r="AP34" s="1310"/>
      <c r="AQ34" s="1310"/>
      <c r="AR34" s="1310"/>
      <c r="AS34" s="1310"/>
      <c r="AT34" s="1310"/>
      <c r="AU34" s="1310"/>
      <c r="AV34" s="1310"/>
      <c r="AW34" s="1310"/>
      <c r="AX34" s="1310"/>
      <c r="AY34" s="1310"/>
      <c r="AZ34" s="1310"/>
      <c r="BA34" s="1310"/>
      <c r="BB34" s="1310"/>
      <c r="BC34" s="1311"/>
      <c r="BD34" s="1327"/>
      <c r="BE34" s="1327"/>
      <c r="BF34" s="1327" t="s">
        <v>757</v>
      </c>
      <c r="BG34" s="1327"/>
      <c r="BI34" s="861"/>
      <c r="BJ34" s="861"/>
      <c r="BK34" s="861"/>
      <c r="BL34" s="861"/>
      <c r="BM34" s="861"/>
      <c r="BN34" s="861"/>
      <c r="BO34" s="861"/>
    </row>
    <row r="35" spans="1:67" ht="18" customHeight="1">
      <c r="A35" s="842"/>
      <c r="B35" s="1361"/>
      <c r="C35" s="1433"/>
      <c r="D35" s="1369"/>
      <c r="E35" s="1369"/>
      <c r="F35" s="1369"/>
      <c r="G35" s="1369"/>
      <c r="H35" s="1369"/>
      <c r="I35" s="1370"/>
      <c r="J35" s="995" t="str">
        <f>IF(AND($K34&lt;&gt;$K35,$K35&lt;&gt;""),MAX($J$33:$J34)+1,"")</f>
        <v/>
      </c>
      <c r="K35" s="1311"/>
      <c r="L35" s="1342"/>
      <c r="M35" s="1342"/>
      <c r="N35" s="1342"/>
      <c r="O35" s="1342"/>
      <c r="P35" s="1342"/>
      <c r="Q35" s="1342"/>
      <c r="R35" s="1342"/>
      <c r="S35" s="1342"/>
      <c r="T35" s="1342"/>
      <c r="U35" s="1342"/>
      <c r="V35" s="1342"/>
      <c r="W35" s="1342"/>
      <c r="X35" s="1342"/>
      <c r="Y35" s="1342"/>
      <c r="Z35" s="1342"/>
      <c r="AA35" s="1342"/>
      <c r="AB35" s="1343"/>
      <c r="AC35" s="1310"/>
      <c r="AD35" s="1310"/>
      <c r="AE35" s="1310"/>
      <c r="AF35" s="1310"/>
      <c r="AG35" s="1310"/>
      <c r="AH35" s="1310"/>
      <c r="AI35" s="1310"/>
      <c r="AJ35" s="1310"/>
      <c r="AK35" s="1310"/>
      <c r="AL35" s="1310"/>
      <c r="AM35" s="1310"/>
      <c r="AN35" s="1310"/>
      <c r="AO35" s="1310"/>
      <c r="AP35" s="1310"/>
      <c r="AQ35" s="1310"/>
      <c r="AR35" s="1310"/>
      <c r="AS35" s="1310"/>
      <c r="AT35" s="1310"/>
      <c r="AU35" s="1310"/>
      <c r="AV35" s="1310"/>
      <c r="AW35" s="1310"/>
      <c r="AX35" s="1310"/>
      <c r="AY35" s="1310"/>
      <c r="AZ35" s="1310"/>
      <c r="BA35" s="1310"/>
      <c r="BB35" s="1310"/>
      <c r="BC35" s="1311"/>
      <c r="BD35" s="1327" t="s">
        <v>757</v>
      </c>
      <c r="BE35" s="1327"/>
      <c r="BF35" s="1327" t="s">
        <v>757</v>
      </c>
      <c r="BG35" s="1327"/>
      <c r="BI35" s="861"/>
      <c r="BJ35" s="861"/>
      <c r="BK35" s="861"/>
      <c r="BL35" s="861"/>
      <c r="BM35" s="861"/>
      <c r="BN35" s="861"/>
      <c r="BO35" s="861"/>
    </row>
    <row r="36" spans="1:67" ht="18" customHeight="1">
      <c r="A36" s="842"/>
      <c r="B36" s="1361"/>
      <c r="C36" s="1433"/>
      <c r="D36" s="1369"/>
      <c r="E36" s="1369"/>
      <c r="F36" s="1369"/>
      <c r="G36" s="1369"/>
      <c r="H36" s="1369"/>
      <c r="I36" s="1370"/>
      <c r="J36" s="995" t="str">
        <f>IF(AND($K35&lt;&gt;$K36,$K36&lt;&gt;""),MAX($J$33:$J35)+1,"")</f>
        <v/>
      </c>
      <c r="K36" s="1311"/>
      <c r="L36" s="1342"/>
      <c r="M36" s="1342"/>
      <c r="N36" s="1342"/>
      <c r="O36" s="1342"/>
      <c r="P36" s="1342"/>
      <c r="Q36" s="1342"/>
      <c r="R36" s="1342"/>
      <c r="S36" s="1342"/>
      <c r="T36" s="1342"/>
      <c r="U36" s="1342"/>
      <c r="V36" s="1342"/>
      <c r="W36" s="1342"/>
      <c r="X36" s="1342"/>
      <c r="Y36" s="1342"/>
      <c r="Z36" s="1342"/>
      <c r="AA36" s="1342"/>
      <c r="AB36" s="1343"/>
      <c r="AC36" s="1310"/>
      <c r="AD36" s="1310"/>
      <c r="AE36" s="1310"/>
      <c r="AF36" s="1310"/>
      <c r="AG36" s="1310"/>
      <c r="AH36" s="1310"/>
      <c r="AI36" s="1310"/>
      <c r="AJ36" s="1310"/>
      <c r="AK36" s="1310"/>
      <c r="AL36" s="1310"/>
      <c r="AM36" s="1310"/>
      <c r="AN36" s="1310"/>
      <c r="AO36" s="1310"/>
      <c r="AP36" s="1310"/>
      <c r="AQ36" s="1310"/>
      <c r="AR36" s="1310"/>
      <c r="AS36" s="1310"/>
      <c r="AT36" s="1310"/>
      <c r="AU36" s="1310"/>
      <c r="AV36" s="1310"/>
      <c r="AW36" s="1310"/>
      <c r="AX36" s="1310"/>
      <c r="AY36" s="1310"/>
      <c r="AZ36" s="1310"/>
      <c r="BA36" s="1310"/>
      <c r="BB36" s="1310"/>
      <c r="BC36" s="1311"/>
      <c r="BD36" s="1327" t="s">
        <v>104</v>
      </c>
      <c r="BE36" s="1327"/>
      <c r="BF36" s="1327" t="s">
        <v>757</v>
      </c>
      <c r="BG36" s="1327"/>
      <c r="BI36" s="861"/>
      <c r="BJ36" s="861"/>
      <c r="BK36" s="861"/>
      <c r="BL36" s="861"/>
      <c r="BM36" s="861"/>
      <c r="BN36" s="861"/>
      <c r="BO36" s="861"/>
    </row>
    <row r="37" spans="1:67" ht="18" customHeight="1">
      <c r="A37" s="842"/>
      <c r="B37" s="1361"/>
      <c r="C37" s="1433"/>
      <c r="D37" s="1369"/>
      <c r="E37" s="1369"/>
      <c r="F37" s="1369"/>
      <c r="G37" s="1369"/>
      <c r="H37" s="1369"/>
      <c r="I37" s="1370"/>
      <c r="J37" s="995" t="str">
        <f>IF(AND($K36&lt;&gt;$K37,$K37&lt;&gt;""),MAX($J$33:$J36)+1,"")</f>
        <v/>
      </c>
      <c r="K37" s="1311"/>
      <c r="L37" s="1342"/>
      <c r="M37" s="1342"/>
      <c r="N37" s="1342"/>
      <c r="O37" s="1342"/>
      <c r="P37" s="1342"/>
      <c r="Q37" s="1342"/>
      <c r="R37" s="1342"/>
      <c r="S37" s="1342"/>
      <c r="T37" s="1342"/>
      <c r="U37" s="1342"/>
      <c r="V37" s="1342"/>
      <c r="W37" s="1342"/>
      <c r="X37" s="1342"/>
      <c r="Y37" s="1342"/>
      <c r="Z37" s="1342"/>
      <c r="AA37" s="1342"/>
      <c r="AB37" s="1343"/>
      <c r="AC37" s="1310"/>
      <c r="AD37" s="1310"/>
      <c r="AE37" s="1310"/>
      <c r="AF37" s="1310"/>
      <c r="AG37" s="1310"/>
      <c r="AH37" s="1310"/>
      <c r="AI37" s="1310"/>
      <c r="AJ37" s="1310"/>
      <c r="AK37" s="1310"/>
      <c r="AL37" s="1310"/>
      <c r="AM37" s="1310"/>
      <c r="AN37" s="1310"/>
      <c r="AO37" s="1310"/>
      <c r="AP37" s="1310"/>
      <c r="AQ37" s="1310"/>
      <c r="AR37" s="1310"/>
      <c r="AS37" s="1310"/>
      <c r="AT37" s="1310"/>
      <c r="AU37" s="1310"/>
      <c r="AV37" s="1310"/>
      <c r="AW37" s="1310"/>
      <c r="AX37" s="1310"/>
      <c r="AY37" s="1310"/>
      <c r="AZ37" s="1310"/>
      <c r="BA37" s="1310"/>
      <c r="BB37" s="1310"/>
      <c r="BC37" s="1311"/>
      <c r="BD37" s="1327" t="s">
        <v>104</v>
      </c>
      <c r="BE37" s="1327"/>
      <c r="BF37" s="1327" t="s">
        <v>757</v>
      </c>
      <c r="BG37" s="1327"/>
      <c r="BI37" s="861"/>
      <c r="BJ37" s="861"/>
      <c r="BK37" s="861"/>
      <c r="BL37" s="861"/>
      <c r="BM37" s="861"/>
      <c r="BN37" s="861"/>
      <c r="BO37" s="861"/>
    </row>
    <row r="38" spans="1:67" ht="18" customHeight="1">
      <c r="A38" s="842"/>
      <c r="B38" s="1361"/>
      <c r="C38" s="1433"/>
      <c r="D38" s="1369"/>
      <c r="E38" s="1369"/>
      <c r="F38" s="1369"/>
      <c r="G38" s="1369"/>
      <c r="H38" s="1369"/>
      <c r="I38" s="1370"/>
      <c r="J38" s="995" t="str">
        <f>IF(AND($K37&lt;&gt;$K38,$K38&lt;&gt;""),MAX($J$33:$J37)+1,"")</f>
        <v/>
      </c>
      <c r="K38" s="1311"/>
      <c r="L38" s="1342"/>
      <c r="M38" s="1342"/>
      <c r="N38" s="1342"/>
      <c r="O38" s="1342"/>
      <c r="P38" s="1342"/>
      <c r="Q38" s="1342"/>
      <c r="R38" s="1342"/>
      <c r="S38" s="1342"/>
      <c r="T38" s="1342"/>
      <c r="U38" s="1342"/>
      <c r="V38" s="1342"/>
      <c r="W38" s="1342"/>
      <c r="X38" s="1342"/>
      <c r="Y38" s="1342"/>
      <c r="Z38" s="1342"/>
      <c r="AA38" s="1342"/>
      <c r="AB38" s="1343"/>
      <c r="AC38" s="1310"/>
      <c r="AD38" s="1310"/>
      <c r="AE38" s="1310"/>
      <c r="AF38" s="1310"/>
      <c r="AG38" s="1310"/>
      <c r="AH38" s="1310"/>
      <c r="AI38" s="1310"/>
      <c r="AJ38" s="1310"/>
      <c r="AK38" s="1310"/>
      <c r="AL38" s="1310"/>
      <c r="AM38" s="1310"/>
      <c r="AN38" s="1310"/>
      <c r="AO38" s="1310"/>
      <c r="AP38" s="1310"/>
      <c r="AQ38" s="1310"/>
      <c r="AR38" s="1310"/>
      <c r="AS38" s="1310"/>
      <c r="AT38" s="1310"/>
      <c r="AU38" s="1310"/>
      <c r="AV38" s="1310"/>
      <c r="AW38" s="1310"/>
      <c r="AX38" s="1310"/>
      <c r="AY38" s="1310"/>
      <c r="AZ38" s="1310"/>
      <c r="BA38" s="1310"/>
      <c r="BB38" s="1310"/>
      <c r="BC38" s="1311"/>
      <c r="BD38" s="1327" t="s">
        <v>104</v>
      </c>
      <c r="BE38" s="1327"/>
      <c r="BF38" s="1327" t="s">
        <v>757</v>
      </c>
      <c r="BG38" s="1327"/>
      <c r="BI38" s="861"/>
      <c r="BJ38" s="861"/>
      <c r="BK38" s="861"/>
      <c r="BL38" s="861"/>
      <c r="BM38" s="861"/>
      <c r="BN38" s="861"/>
      <c r="BO38" s="861"/>
    </row>
    <row r="39" spans="1:67" ht="18" customHeight="1">
      <c r="A39" s="842"/>
      <c r="B39" s="1361"/>
      <c r="C39" s="1433"/>
      <c r="D39" s="1369"/>
      <c r="E39" s="1369"/>
      <c r="F39" s="1369"/>
      <c r="G39" s="1369"/>
      <c r="H39" s="1369"/>
      <c r="I39" s="1370"/>
      <c r="J39" s="995" t="str">
        <f>IF(AND($K38&lt;&gt;$K39,$K39&lt;&gt;""),MAX($J$33:$J38)+1,"")</f>
        <v/>
      </c>
      <c r="K39" s="1311"/>
      <c r="L39" s="1342"/>
      <c r="M39" s="1342"/>
      <c r="N39" s="1342"/>
      <c r="O39" s="1342"/>
      <c r="P39" s="1342"/>
      <c r="Q39" s="1342"/>
      <c r="R39" s="1342"/>
      <c r="S39" s="1342"/>
      <c r="T39" s="1342"/>
      <c r="U39" s="1342"/>
      <c r="V39" s="1342"/>
      <c r="W39" s="1342"/>
      <c r="X39" s="1342"/>
      <c r="Y39" s="1342"/>
      <c r="Z39" s="1342"/>
      <c r="AA39" s="1342"/>
      <c r="AB39" s="1343"/>
      <c r="AC39" s="1310"/>
      <c r="AD39" s="1310"/>
      <c r="AE39" s="1310"/>
      <c r="AF39" s="1310"/>
      <c r="AG39" s="1310"/>
      <c r="AH39" s="1310"/>
      <c r="AI39" s="1310"/>
      <c r="AJ39" s="1310"/>
      <c r="AK39" s="1310"/>
      <c r="AL39" s="1310"/>
      <c r="AM39" s="1310"/>
      <c r="AN39" s="1310"/>
      <c r="AO39" s="1310"/>
      <c r="AP39" s="1310"/>
      <c r="AQ39" s="1310"/>
      <c r="AR39" s="1310"/>
      <c r="AS39" s="1310"/>
      <c r="AT39" s="1310"/>
      <c r="AU39" s="1310"/>
      <c r="AV39" s="1310"/>
      <c r="AW39" s="1310"/>
      <c r="AX39" s="1310"/>
      <c r="AY39" s="1310"/>
      <c r="AZ39" s="1310"/>
      <c r="BA39" s="1310"/>
      <c r="BB39" s="1310"/>
      <c r="BC39" s="1311"/>
      <c r="BD39" s="1327" t="s">
        <v>104</v>
      </c>
      <c r="BE39" s="1327"/>
      <c r="BF39" s="1327" t="s">
        <v>757</v>
      </c>
      <c r="BG39" s="1327"/>
      <c r="BI39" s="861"/>
      <c r="BJ39" s="861"/>
      <c r="BK39" s="861"/>
      <c r="BL39" s="861"/>
      <c r="BM39" s="861"/>
      <c r="BN39" s="861"/>
      <c r="BO39" s="861"/>
    </row>
    <row r="40" spans="1:67" ht="18" customHeight="1">
      <c r="A40" s="842"/>
      <c r="B40" s="1361"/>
      <c r="C40" s="1433"/>
      <c r="D40" s="1369"/>
      <c r="E40" s="1369"/>
      <c r="F40" s="1369"/>
      <c r="G40" s="1369"/>
      <c r="H40" s="1369"/>
      <c r="I40" s="1370"/>
      <c r="J40" s="995" t="str">
        <f>IF(AND($K39&lt;&gt;$K40,$K40&lt;&gt;""),MAX($J$33:$J39)+1,"")</f>
        <v/>
      </c>
      <c r="K40" s="1311"/>
      <c r="L40" s="1342"/>
      <c r="M40" s="1342"/>
      <c r="N40" s="1342"/>
      <c r="O40" s="1342"/>
      <c r="P40" s="1342"/>
      <c r="Q40" s="1342"/>
      <c r="R40" s="1342"/>
      <c r="S40" s="1342"/>
      <c r="T40" s="1342"/>
      <c r="U40" s="1342"/>
      <c r="V40" s="1342"/>
      <c r="W40" s="1342"/>
      <c r="X40" s="1342"/>
      <c r="Y40" s="1342"/>
      <c r="Z40" s="1342"/>
      <c r="AA40" s="1342"/>
      <c r="AB40" s="1343"/>
      <c r="AC40" s="1310"/>
      <c r="AD40" s="1310"/>
      <c r="AE40" s="1310"/>
      <c r="AF40" s="1310"/>
      <c r="AG40" s="1310"/>
      <c r="AH40" s="1310"/>
      <c r="AI40" s="1310"/>
      <c r="AJ40" s="1310"/>
      <c r="AK40" s="1310"/>
      <c r="AL40" s="1310"/>
      <c r="AM40" s="1310"/>
      <c r="AN40" s="1310"/>
      <c r="AO40" s="1310"/>
      <c r="AP40" s="1310"/>
      <c r="AQ40" s="1310"/>
      <c r="AR40" s="1310"/>
      <c r="AS40" s="1310"/>
      <c r="AT40" s="1310"/>
      <c r="AU40" s="1310"/>
      <c r="AV40" s="1310"/>
      <c r="AW40" s="1310"/>
      <c r="AX40" s="1310"/>
      <c r="AY40" s="1310"/>
      <c r="AZ40" s="1310"/>
      <c r="BA40" s="1310"/>
      <c r="BB40" s="1310"/>
      <c r="BC40" s="1311"/>
      <c r="BD40" s="1327" t="s">
        <v>104</v>
      </c>
      <c r="BE40" s="1327"/>
      <c r="BF40" s="1327" t="s">
        <v>757</v>
      </c>
      <c r="BG40" s="1327"/>
      <c r="BI40" s="861"/>
      <c r="BJ40" s="861"/>
      <c r="BK40" s="861"/>
      <c r="BL40" s="861"/>
      <c r="BM40" s="861"/>
      <c r="BN40" s="861"/>
      <c r="BO40" s="861"/>
    </row>
    <row r="41" spans="1:67" ht="18" customHeight="1">
      <c r="A41" s="842"/>
      <c r="B41" s="1361"/>
      <c r="C41" s="1433"/>
      <c r="D41" s="1369"/>
      <c r="E41" s="1369"/>
      <c r="F41" s="1369"/>
      <c r="G41" s="1369"/>
      <c r="H41" s="1369"/>
      <c r="I41" s="1370"/>
      <c r="J41" s="995" t="str">
        <f>IF(AND($K40&lt;&gt;$K41,$K41&lt;&gt;""),MAX($J$33:$J40)+1,"")</f>
        <v/>
      </c>
      <c r="K41" s="1311"/>
      <c r="L41" s="1342"/>
      <c r="M41" s="1342"/>
      <c r="N41" s="1342"/>
      <c r="O41" s="1342"/>
      <c r="P41" s="1342"/>
      <c r="Q41" s="1342"/>
      <c r="R41" s="1342"/>
      <c r="S41" s="1342"/>
      <c r="T41" s="1342"/>
      <c r="U41" s="1342"/>
      <c r="V41" s="1342"/>
      <c r="W41" s="1342"/>
      <c r="X41" s="1342"/>
      <c r="Y41" s="1342"/>
      <c r="Z41" s="1342"/>
      <c r="AA41" s="1342"/>
      <c r="AB41" s="1343"/>
      <c r="AC41" s="1310"/>
      <c r="AD41" s="1310"/>
      <c r="AE41" s="1310"/>
      <c r="AF41" s="1310"/>
      <c r="AG41" s="1310"/>
      <c r="AH41" s="1310"/>
      <c r="AI41" s="1310"/>
      <c r="AJ41" s="1310"/>
      <c r="AK41" s="1310"/>
      <c r="AL41" s="1310"/>
      <c r="AM41" s="1310"/>
      <c r="AN41" s="1310"/>
      <c r="AO41" s="1310"/>
      <c r="AP41" s="1310"/>
      <c r="AQ41" s="1310"/>
      <c r="AR41" s="1310"/>
      <c r="AS41" s="1310"/>
      <c r="AT41" s="1310"/>
      <c r="AU41" s="1310"/>
      <c r="AV41" s="1310"/>
      <c r="AW41" s="1310"/>
      <c r="AX41" s="1310"/>
      <c r="AY41" s="1310"/>
      <c r="AZ41" s="1310"/>
      <c r="BA41" s="1310"/>
      <c r="BB41" s="1310"/>
      <c r="BC41" s="1311"/>
      <c r="BD41" s="1327" t="s">
        <v>104</v>
      </c>
      <c r="BE41" s="1327"/>
      <c r="BF41" s="1327" t="s">
        <v>757</v>
      </c>
      <c r="BG41" s="1327"/>
      <c r="BI41" s="861"/>
      <c r="BJ41" s="861"/>
      <c r="BK41" s="861"/>
      <c r="BL41" s="861"/>
      <c r="BM41" s="861"/>
      <c r="BN41" s="861"/>
      <c r="BO41" s="861"/>
    </row>
    <row r="42" spans="1:67" ht="18" customHeight="1">
      <c r="A42" s="842"/>
      <c r="B42" s="1361"/>
      <c r="C42" s="1433"/>
      <c r="D42" s="1369"/>
      <c r="E42" s="1369"/>
      <c r="F42" s="1369"/>
      <c r="G42" s="1369"/>
      <c r="H42" s="1369"/>
      <c r="I42" s="1370"/>
      <c r="J42" s="995" t="str">
        <f>IF(AND($K41&lt;&gt;$K42,$K42&lt;&gt;""),MAX($J$33:$J41)+1,"")</f>
        <v/>
      </c>
      <c r="K42" s="1311"/>
      <c r="L42" s="1342"/>
      <c r="M42" s="1342"/>
      <c r="N42" s="1342"/>
      <c r="O42" s="1342"/>
      <c r="P42" s="1342"/>
      <c r="Q42" s="1342"/>
      <c r="R42" s="1342"/>
      <c r="S42" s="1342"/>
      <c r="T42" s="1342"/>
      <c r="U42" s="1342"/>
      <c r="V42" s="1342"/>
      <c r="W42" s="1342"/>
      <c r="X42" s="1342"/>
      <c r="Y42" s="1342"/>
      <c r="Z42" s="1342"/>
      <c r="AA42" s="1342"/>
      <c r="AB42" s="1427"/>
      <c r="AC42" s="1427"/>
      <c r="AD42" s="1427"/>
      <c r="AE42" s="1427"/>
      <c r="AF42" s="1427"/>
      <c r="AG42" s="1427"/>
      <c r="AH42" s="1427"/>
      <c r="AI42" s="1427"/>
      <c r="AJ42" s="1427"/>
      <c r="AK42" s="1427"/>
      <c r="AL42" s="1427"/>
      <c r="AM42" s="1427"/>
      <c r="AN42" s="1427"/>
      <c r="AO42" s="1427"/>
      <c r="AP42" s="1427"/>
      <c r="AQ42" s="1427"/>
      <c r="AR42" s="1427"/>
      <c r="AS42" s="1427"/>
      <c r="AT42" s="1427"/>
      <c r="AU42" s="1427"/>
      <c r="AV42" s="1427"/>
      <c r="AW42" s="1427"/>
      <c r="AX42" s="1427"/>
      <c r="AY42" s="1427"/>
      <c r="AZ42" s="1427"/>
      <c r="BA42" s="1427"/>
      <c r="BB42" s="1427"/>
      <c r="BC42" s="1427"/>
      <c r="BD42" s="1327" t="s">
        <v>104</v>
      </c>
      <c r="BE42" s="1327"/>
      <c r="BF42" s="1327" t="s">
        <v>757</v>
      </c>
      <c r="BG42" s="1327"/>
      <c r="BI42" s="861"/>
      <c r="BJ42" s="861"/>
      <c r="BK42" s="861"/>
      <c r="BL42" s="861"/>
      <c r="BM42" s="861"/>
      <c r="BN42" s="861"/>
      <c r="BO42" s="861"/>
    </row>
    <row r="43" spans="1:67" ht="18" customHeight="1">
      <c r="A43" s="842"/>
      <c r="B43" s="1361"/>
      <c r="C43" s="1433"/>
      <c r="D43" s="1369"/>
      <c r="E43" s="1369"/>
      <c r="F43" s="1369"/>
      <c r="G43" s="1369"/>
      <c r="H43" s="1369"/>
      <c r="I43" s="1370"/>
      <c r="J43" s="995" t="str">
        <f>IF(AND($K42&lt;&gt;$K43,$K43&lt;&gt;""),MAX($J$33:$J42)+1,"")</f>
        <v/>
      </c>
      <c r="K43" s="1311"/>
      <c r="L43" s="1342"/>
      <c r="M43" s="1342"/>
      <c r="N43" s="1342"/>
      <c r="O43" s="1342"/>
      <c r="P43" s="1342"/>
      <c r="Q43" s="1342"/>
      <c r="R43" s="1342"/>
      <c r="S43" s="1342"/>
      <c r="T43" s="1342"/>
      <c r="U43" s="1342"/>
      <c r="V43" s="1342"/>
      <c r="W43" s="1342"/>
      <c r="X43" s="1342"/>
      <c r="Y43" s="1342"/>
      <c r="Z43" s="1342"/>
      <c r="AA43" s="1342"/>
      <c r="AB43" s="1428"/>
      <c r="AC43" s="1429"/>
      <c r="AD43" s="1429"/>
      <c r="AE43" s="1429"/>
      <c r="AF43" s="1429"/>
      <c r="AG43" s="1429"/>
      <c r="AH43" s="1429"/>
      <c r="AI43" s="1429"/>
      <c r="AJ43" s="1429"/>
      <c r="AK43" s="1429"/>
      <c r="AL43" s="1429"/>
      <c r="AM43" s="1429"/>
      <c r="AN43" s="1429"/>
      <c r="AO43" s="1429"/>
      <c r="AP43" s="1429"/>
      <c r="AQ43" s="1429"/>
      <c r="AR43" s="1429"/>
      <c r="AS43" s="1429"/>
      <c r="AT43" s="1429"/>
      <c r="AU43" s="1429"/>
      <c r="AV43" s="1429"/>
      <c r="AW43" s="1429"/>
      <c r="AX43" s="1429"/>
      <c r="AY43" s="1429"/>
      <c r="AZ43" s="1429"/>
      <c r="BA43" s="1429"/>
      <c r="BB43" s="1429"/>
      <c r="BC43" s="1429"/>
      <c r="BD43" s="1327" t="s">
        <v>104</v>
      </c>
      <c r="BE43" s="1327"/>
      <c r="BF43" s="1327" t="s">
        <v>757</v>
      </c>
      <c r="BG43" s="1327"/>
      <c r="BI43" s="861"/>
      <c r="BJ43" s="861"/>
      <c r="BK43" s="861"/>
      <c r="BL43" s="861"/>
      <c r="BM43" s="861"/>
      <c r="BN43" s="861"/>
      <c r="BO43" s="861"/>
    </row>
    <row r="44" spans="1:67" ht="18" customHeight="1">
      <c r="A44" s="842"/>
      <c r="B44" s="1363"/>
      <c r="C44" s="1431"/>
      <c r="D44" s="1372"/>
      <c r="E44" s="1372"/>
      <c r="F44" s="1372"/>
      <c r="G44" s="1372"/>
      <c r="H44" s="1372"/>
      <c r="I44" s="1373"/>
      <c r="J44" s="996" t="str">
        <f>IF(AND($K43&lt;&gt;$K44,$K44&lt;&gt;""),MAX($J$33:$J43)+1,"")</f>
        <v/>
      </c>
      <c r="K44" s="1311"/>
      <c r="L44" s="1342"/>
      <c r="M44" s="1342"/>
      <c r="N44" s="1342"/>
      <c r="O44" s="1342"/>
      <c r="P44" s="1342"/>
      <c r="Q44" s="1342"/>
      <c r="R44" s="1342"/>
      <c r="S44" s="1342"/>
      <c r="T44" s="1342"/>
      <c r="U44" s="1342"/>
      <c r="V44" s="1342"/>
      <c r="W44" s="1342"/>
      <c r="X44" s="1342"/>
      <c r="Y44" s="1342"/>
      <c r="Z44" s="1342"/>
      <c r="AA44" s="1342"/>
      <c r="AB44" s="1424"/>
      <c r="AC44" s="1425"/>
      <c r="AD44" s="1425"/>
      <c r="AE44" s="1425"/>
      <c r="AF44" s="1425"/>
      <c r="AG44" s="1425"/>
      <c r="AH44" s="1425"/>
      <c r="AI44" s="1425"/>
      <c r="AJ44" s="1425"/>
      <c r="AK44" s="1425"/>
      <c r="AL44" s="1425"/>
      <c r="AM44" s="1425"/>
      <c r="AN44" s="1425"/>
      <c r="AO44" s="1425"/>
      <c r="AP44" s="1425"/>
      <c r="AQ44" s="1425"/>
      <c r="AR44" s="1425"/>
      <c r="AS44" s="1425"/>
      <c r="AT44" s="1425"/>
      <c r="AU44" s="1425"/>
      <c r="AV44" s="1425"/>
      <c r="AW44" s="1425"/>
      <c r="AX44" s="1425"/>
      <c r="AY44" s="1425"/>
      <c r="AZ44" s="1425"/>
      <c r="BA44" s="1425"/>
      <c r="BB44" s="1425"/>
      <c r="BC44" s="1425"/>
      <c r="BD44" s="1426"/>
      <c r="BE44" s="1426"/>
      <c r="BF44" s="1327" t="s">
        <v>757</v>
      </c>
      <c r="BG44" s="1327"/>
      <c r="BI44" s="861"/>
      <c r="BJ44" s="861"/>
      <c r="BK44" s="861"/>
      <c r="BL44" s="861"/>
      <c r="BM44" s="861"/>
      <c r="BN44" s="861"/>
      <c r="BO44" s="861"/>
    </row>
    <row r="45" spans="1:67" ht="18" customHeight="1">
      <c r="A45" s="842"/>
      <c r="B45" s="1359" t="s">
        <v>484</v>
      </c>
      <c r="C45" s="1430"/>
      <c r="D45" s="1386" t="s">
        <v>213</v>
      </c>
      <c r="E45" s="1386"/>
      <c r="F45" s="1386"/>
      <c r="G45" s="1386"/>
      <c r="H45" s="1386"/>
      <c r="I45" s="1387"/>
      <c r="J45" s="994" t="str">
        <f>IF(K45&lt;&gt;"",1,"")</f>
        <v/>
      </c>
      <c r="K45" s="1307"/>
      <c r="L45" s="1393"/>
      <c r="M45" s="1393"/>
      <c r="N45" s="1393"/>
      <c r="O45" s="1393"/>
      <c r="P45" s="1393"/>
      <c r="Q45" s="1393"/>
      <c r="R45" s="1432" t="s">
        <v>1057</v>
      </c>
      <c r="S45" s="1432"/>
      <c r="T45" s="1432"/>
      <c r="U45" s="1432"/>
      <c r="V45" s="1432"/>
      <c r="W45" s="1432"/>
      <c r="X45" s="1432"/>
      <c r="Y45" s="1432"/>
      <c r="Z45" s="1432"/>
      <c r="AA45" s="1432"/>
      <c r="AB45" s="1393"/>
      <c r="AC45" s="1393"/>
      <c r="AD45" s="1393"/>
      <c r="AE45" s="1393"/>
      <c r="AF45" s="1393"/>
      <c r="AG45" s="1393"/>
      <c r="AH45" s="1393"/>
      <c r="AI45" s="1393"/>
      <c r="AJ45" s="1393"/>
      <c r="AK45" s="1393"/>
      <c r="AL45" s="1393"/>
      <c r="AM45" s="1393"/>
      <c r="AN45" s="1393"/>
      <c r="AO45" s="1393"/>
      <c r="AP45" s="1393"/>
      <c r="AQ45" s="1393"/>
      <c r="AR45" s="1393"/>
      <c r="AS45" s="1393"/>
      <c r="AT45" s="1393"/>
      <c r="AU45" s="1393"/>
      <c r="AV45" s="1393"/>
      <c r="AW45" s="1393"/>
      <c r="AX45" s="1393"/>
      <c r="AY45" s="1393"/>
      <c r="AZ45" s="1393"/>
      <c r="BA45" s="1393"/>
      <c r="BB45" s="1393"/>
      <c r="BC45" s="1393"/>
      <c r="BD45" s="1352"/>
      <c r="BE45" s="1352"/>
      <c r="BF45" s="1352" t="s">
        <v>757</v>
      </c>
      <c r="BG45" s="1352"/>
      <c r="BI45" s="861"/>
      <c r="BJ45" s="861"/>
      <c r="BK45" s="861"/>
      <c r="BL45" s="861"/>
      <c r="BM45" s="861"/>
      <c r="BN45" s="861"/>
      <c r="BO45" s="861"/>
    </row>
    <row r="46" spans="1:67" ht="18" customHeight="1">
      <c r="A46" s="842"/>
      <c r="B46" s="1363"/>
      <c r="C46" s="1431"/>
      <c r="D46" s="1388"/>
      <c r="E46" s="1388"/>
      <c r="F46" s="1388"/>
      <c r="G46" s="1388"/>
      <c r="H46" s="1388"/>
      <c r="I46" s="1389"/>
      <c r="J46" s="995" t="str">
        <f>IF(AND($K45&lt;&gt;$K46,$K46&lt;&gt;""),MAX($J$45:$J45)+1,"")</f>
        <v/>
      </c>
      <c r="K46" s="1415"/>
      <c r="L46" s="1324"/>
      <c r="M46" s="1324"/>
      <c r="N46" s="1324"/>
      <c r="O46" s="1324"/>
      <c r="P46" s="1324"/>
      <c r="Q46" s="1324"/>
      <c r="R46" s="1423" t="s">
        <v>1276</v>
      </c>
      <c r="S46" s="1423"/>
      <c r="T46" s="1423"/>
      <c r="U46" s="1423"/>
      <c r="V46" s="1423"/>
      <c r="W46" s="1423"/>
      <c r="X46" s="1423"/>
      <c r="Y46" s="1423"/>
      <c r="Z46" s="1423"/>
      <c r="AA46" s="1423"/>
      <c r="AB46" s="1379"/>
      <c r="AC46" s="1379"/>
      <c r="AD46" s="1379"/>
      <c r="AE46" s="1379"/>
      <c r="AF46" s="1379"/>
      <c r="AG46" s="1379"/>
      <c r="AH46" s="1379"/>
      <c r="AI46" s="1379"/>
      <c r="AJ46" s="1379"/>
      <c r="AK46" s="1379"/>
      <c r="AL46" s="1379"/>
      <c r="AM46" s="1379"/>
      <c r="AN46" s="1379"/>
      <c r="AO46" s="1379"/>
      <c r="AP46" s="1379"/>
      <c r="AQ46" s="1379"/>
      <c r="AR46" s="1379"/>
      <c r="AS46" s="1379"/>
      <c r="AT46" s="1379"/>
      <c r="AU46" s="1379"/>
      <c r="AV46" s="1379"/>
      <c r="AW46" s="1379"/>
      <c r="AX46" s="1379"/>
      <c r="AY46" s="1379"/>
      <c r="AZ46" s="1379"/>
      <c r="BA46" s="1379"/>
      <c r="BB46" s="1379"/>
      <c r="BC46" s="1379"/>
      <c r="BD46" s="1326"/>
      <c r="BE46" s="1326"/>
      <c r="BF46" s="1327" t="s">
        <v>757</v>
      </c>
      <c r="BG46" s="1327"/>
      <c r="BI46" s="861"/>
      <c r="BJ46" s="861"/>
      <c r="BK46" s="861"/>
      <c r="BL46" s="861"/>
      <c r="BM46" s="861"/>
      <c r="BN46" s="861"/>
      <c r="BO46" s="861"/>
    </row>
    <row r="47" spans="1:67" ht="18" customHeight="1">
      <c r="A47" s="842"/>
      <c r="B47" s="1434" t="s">
        <v>852</v>
      </c>
      <c r="C47" s="1435"/>
      <c r="D47" s="1384" t="s">
        <v>853</v>
      </c>
      <c r="E47" s="1386" t="s">
        <v>216</v>
      </c>
      <c r="F47" s="1386"/>
      <c r="G47" s="1386"/>
      <c r="H47" s="1386"/>
      <c r="I47" s="1387"/>
      <c r="J47" s="994" t="str">
        <f>IF(K47&lt;&gt;"",1,"")</f>
        <v/>
      </c>
      <c r="K47" s="1409"/>
      <c r="L47" s="1417"/>
      <c r="M47" s="1417"/>
      <c r="N47" s="1417"/>
      <c r="O47" s="1417"/>
      <c r="P47" s="1417"/>
      <c r="Q47" s="1417"/>
      <c r="R47" s="1420"/>
      <c r="S47" s="1420"/>
      <c r="T47" s="1420"/>
      <c r="U47" s="1420"/>
      <c r="V47" s="1420"/>
      <c r="W47" s="1420"/>
      <c r="X47" s="1420"/>
      <c r="Y47" s="1420"/>
      <c r="Z47" s="1420"/>
      <c r="AA47" s="1420"/>
      <c r="AB47" s="1421"/>
      <c r="AC47" s="1306"/>
      <c r="AD47" s="1306"/>
      <c r="AE47" s="1306"/>
      <c r="AF47" s="1306"/>
      <c r="AG47" s="1306"/>
      <c r="AH47" s="1306"/>
      <c r="AI47" s="1306"/>
      <c r="AJ47" s="1306"/>
      <c r="AK47" s="1306"/>
      <c r="AL47" s="1306"/>
      <c r="AM47" s="1306"/>
      <c r="AN47" s="1306"/>
      <c r="AO47" s="1306"/>
      <c r="AP47" s="1306"/>
      <c r="AQ47" s="1306"/>
      <c r="AR47" s="1306"/>
      <c r="AS47" s="1306"/>
      <c r="AT47" s="1306"/>
      <c r="AU47" s="1306"/>
      <c r="AV47" s="1306"/>
      <c r="AW47" s="1306"/>
      <c r="AX47" s="1306"/>
      <c r="AY47" s="1306"/>
      <c r="AZ47" s="1306"/>
      <c r="BA47" s="1306"/>
      <c r="BB47" s="1306"/>
      <c r="BC47" s="1307"/>
      <c r="BD47" s="1352"/>
      <c r="BE47" s="1352"/>
      <c r="BF47" s="1352" t="s">
        <v>757</v>
      </c>
      <c r="BG47" s="1352"/>
      <c r="BI47" s="861"/>
      <c r="BJ47" s="861"/>
      <c r="BK47" s="861"/>
      <c r="BL47" s="861"/>
      <c r="BM47" s="861"/>
      <c r="BN47" s="861"/>
      <c r="BO47" s="861"/>
    </row>
    <row r="48" spans="1:67" ht="18" customHeight="1">
      <c r="A48" s="842"/>
      <c r="B48" s="1436"/>
      <c r="C48" s="1437"/>
      <c r="D48" s="1411"/>
      <c r="E48" s="1412"/>
      <c r="F48" s="1412"/>
      <c r="G48" s="1412"/>
      <c r="H48" s="1412"/>
      <c r="I48" s="1413"/>
      <c r="J48" s="995" t="str">
        <f>IF(AND($K47&lt;&gt;$K48,$K48&lt;&gt;""),MAX($J$47:$J47)+1,"")</f>
        <v/>
      </c>
      <c r="K48" s="1311"/>
      <c r="L48" s="1342"/>
      <c r="M48" s="1342"/>
      <c r="N48" s="1342"/>
      <c r="O48" s="1342"/>
      <c r="P48" s="1342"/>
      <c r="Q48" s="1342"/>
      <c r="R48" s="1422"/>
      <c r="S48" s="1422"/>
      <c r="T48" s="1422"/>
      <c r="U48" s="1422"/>
      <c r="V48" s="1422"/>
      <c r="W48" s="1422"/>
      <c r="X48" s="1422"/>
      <c r="Y48" s="1422"/>
      <c r="Z48" s="1422"/>
      <c r="AA48" s="1422"/>
      <c r="AB48" s="1343"/>
      <c r="AC48" s="1310"/>
      <c r="AD48" s="1310"/>
      <c r="AE48" s="1310"/>
      <c r="AF48" s="1310"/>
      <c r="AG48" s="1310"/>
      <c r="AH48" s="1310"/>
      <c r="AI48" s="1310"/>
      <c r="AJ48" s="1310"/>
      <c r="AK48" s="1310"/>
      <c r="AL48" s="1310"/>
      <c r="AM48" s="1310"/>
      <c r="AN48" s="1310"/>
      <c r="AO48" s="1310"/>
      <c r="AP48" s="1310"/>
      <c r="AQ48" s="1310"/>
      <c r="AR48" s="1310"/>
      <c r="AS48" s="1310"/>
      <c r="AT48" s="1310"/>
      <c r="AU48" s="1310"/>
      <c r="AV48" s="1310"/>
      <c r="AW48" s="1310"/>
      <c r="AX48" s="1310"/>
      <c r="AY48" s="1310"/>
      <c r="AZ48" s="1310"/>
      <c r="BA48" s="1310"/>
      <c r="BB48" s="1310"/>
      <c r="BC48" s="1311"/>
      <c r="BD48" s="1327" t="s">
        <v>104</v>
      </c>
      <c r="BE48" s="1327"/>
      <c r="BF48" s="1327" t="s">
        <v>757</v>
      </c>
      <c r="BG48" s="1327"/>
      <c r="BI48" s="861"/>
      <c r="BJ48" s="861"/>
      <c r="BK48" s="861"/>
      <c r="BL48" s="861"/>
      <c r="BM48" s="861"/>
      <c r="BN48" s="861"/>
      <c r="BO48" s="861"/>
    </row>
    <row r="49" spans="1:67" ht="18" customHeight="1">
      <c r="A49" s="842"/>
      <c r="B49" s="1436"/>
      <c r="C49" s="1437"/>
      <c r="D49" s="1411"/>
      <c r="E49" s="1412"/>
      <c r="F49" s="1412"/>
      <c r="G49" s="1412"/>
      <c r="H49" s="1412"/>
      <c r="I49" s="1413"/>
      <c r="J49" s="995" t="str">
        <f>IF(AND($K48&lt;&gt;$K49,$K49&lt;&gt;""),MAX($J$47:$J48)+1,"")</f>
        <v/>
      </c>
      <c r="K49" s="1311"/>
      <c r="L49" s="1342"/>
      <c r="M49" s="1342"/>
      <c r="N49" s="1342"/>
      <c r="O49" s="1342"/>
      <c r="P49" s="1342"/>
      <c r="Q49" s="1342"/>
      <c r="R49" s="1419"/>
      <c r="S49" s="1419"/>
      <c r="T49" s="1419"/>
      <c r="U49" s="1419"/>
      <c r="V49" s="1419"/>
      <c r="W49" s="1419"/>
      <c r="X49" s="1419"/>
      <c r="Y49" s="1419"/>
      <c r="Z49" s="1419"/>
      <c r="AA49" s="1419"/>
      <c r="AB49" s="1343"/>
      <c r="AC49" s="1310"/>
      <c r="AD49" s="1310"/>
      <c r="AE49" s="1310"/>
      <c r="AF49" s="1310"/>
      <c r="AG49" s="1310"/>
      <c r="AH49" s="1310"/>
      <c r="AI49" s="1310"/>
      <c r="AJ49" s="1310"/>
      <c r="AK49" s="1310"/>
      <c r="AL49" s="1310"/>
      <c r="AM49" s="1310"/>
      <c r="AN49" s="1310"/>
      <c r="AO49" s="1310"/>
      <c r="AP49" s="1310"/>
      <c r="AQ49" s="1310"/>
      <c r="AR49" s="1310"/>
      <c r="AS49" s="1310"/>
      <c r="AT49" s="1310"/>
      <c r="AU49" s="1310"/>
      <c r="AV49" s="1310"/>
      <c r="AW49" s="1310"/>
      <c r="AX49" s="1310"/>
      <c r="AY49" s="1310"/>
      <c r="AZ49" s="1310"/>
      <c r="BA49" s="1310"/>
      <c r="BB49" s="1310"/>
      <c r="BC49" s="1311"/>
      <c r="BD49" s="1327" t="s">
        <v>104</v>
      </c>
      <c r="BE49" s="1327"/>
      <c r="BF49" s="1327" t="s">
        <v>757</v>
      </c>
      <c r="BG49" s="1327"/>
      <c r="BI49" s="861"/>
      <c r="BJ49" s="861"/>
      <c r="BK49" s="861"/>
      <c r="BL49" s="861"/>
      <c r="BM49" s="861"/>
      <c r="BN49" s="861"/>
      <c r="BO49" s="861"/>
    </row>
    <row r="50" spans="1:67" ht="18" customHeight="1">
      <c r="A50" s="842"/>
      <c r="B50" s="1436"/>
      <c r="C50" s="1437"/>
      <c r="D50" s="1411"/>
      <c r="E50" s="1412"/>
      <c r="F50" s="1412"/>
      <c r="G50" s="1412"/>
      <c r="H50" s="1412"/>
      <c r="I50" s="1413"/>
      <c r="J50" s="995" t="str">
        <f>IF(AND($K49&lt;&gt;$K50,$K50&lt;&gt;""),MAX($J$47:$J49)+1,"")</f>
        <v/>
      </c>
      <c r="K50" s="1311"/>
      <c r="L50" s="1342"/>
      <c r="M50" s="1342"/>
      <c r="N50" s="1342"/>
      <c r="O50" s="1342"/>
      <c r="P50" s="1342"/>
      <c r="Q50" s="1342"/>
      <c r="R50" s="1419"/>
      <c r="S50" s="1419"/>
      <c r="T50" s="1419"/>
      <c r="U50" s="1419"/>
      <c r="V50" s="1419"/>
      <c r="W50" s="1419"/>
      <c r="X50" s="1419"/>
      <c r="Y50" s="1419"/>
      <c r="Z50" s="1419"/>
      <c r="AA50" s="1419"/>
      <c r="AB50" s="1342"/>
      <c r="AC50" s="1342"/>
      <c r="AD50" s="1342"/>
      <c r="AE50" s="1342"/>
      <c r="AF50" s="1342"/>
      <c r="AG50" s="1342"/>
      <c r="AH50" s="1342"/>
      <c r="AI50" s="1342"/>
      <c r="AJ50" s="1342"/>
      <c r="AK50" s="1342"/>
      <c r="AL50" s="1342"/>
      <c r="AM50" s="1342"/>
      <c r="AN50" s="1342"/>
      <c r="AO50" s="1342"/>
      <c r="AP50" s="1342"/>
      <c r="AQ50" s="1342"/>
      <c r="AR50" s="1342"/>
      <c r="AS50" s="1342"/>
      <c r="AT50" s="1342"/>
      <c r="AU50" s="1342"/>
      <c r="AV50" s="1342"/>
      <c r="AW50" s="1342"/>
      <c r="AX50" s="1342"/>
      <c r="AY50" s="1342"/>
      <c r="AZ50" s="1342"/>
      <c r="BA50" s="1342"/>
      <c r="BB50" s="1342"/>
      <c r="BC50" s="1342"/>
      <c r="BD50" s="1327" t="s">
        <v>104</v>
      </c>
      <c r="BE50" s="1327"/>
      <c r="BF50" s="1327" t="s">
        <v>757</v>
      </c>
      <c r="BG50" s="1327"/>
      <c r="BI50" s="861"/>
      <c r="BJ50" s="861"/>
      <c r="BK50" s="861"/>
      <c r="BL50" s="861"/>
      <c r="BM50" s="861"/>
      <c r="BN50" s="861"/>
      <c r="BO50" s="861"/>
    </row>
    <row r="51" spans="1:67" ht="18" customHeight="1">
      <c r="A51" s="842"/>
      <c r="B51" s="1436"/>
      <c r="C51" s="1437"/>
      <c r="D51" s="1411"/>
      <c r="E51" s="1412"/>
      <c r="F51" s="1412"/>
      <c r="G51" s="1412"/>
      <c r="H51" s="1412"/>
      <c r="I51" s="1413"/>
      <c r="J51" s="995" t="str">
        <f>IF(AND($K50&lt;&gt;$K51,$K51&lt;&gt;""),MAX($J$47:$J50)+1,"")</f>
        <v/>
      </c>
      <c r="K51" s="1311"/>
      <c r="L51" s="1342"/>
      <c r="M51" s="1342"/>
      <c r="N51" s="1342"/>
      <c r="O51" s="1342"/>
      <c r="P51" s="1342"/>
      <c r="Q51" s="1342"/>
      <c r="R51" s="1419"/>
      <c r="S51" s="1419"/>
      <c r="T51" s="1419"/>
      <c r="U51" s="1419"/>
      <c r="V51" s="1419"/>
      <c r="W51" s="1419"/>
      <c r="X51" s="1419"/>
      <c r="Y51" s="1419"/>
      <c r="Z51" s="1419"/>
      <c r="AA51" s="1419"/>
      <c r="AB51" s="1342"/>
      <c r="AC51" s="1342"/>
      <c r="AD51" s="1342"/>
      <c r="AE51" s="1342"/>
      <c r="AF51" s="1342"/>
      <c r="AG51" s="1342"/>
      <c r="AH51" s="1342"/>
      <c r="AI51" s="1342"/>
      <c r="AJ51" s="1342"/>
      <c r="AK51" s="1342"/>
      <c r="AL51" s="1342"/>
      <c r="AM51" s="1342"/>
      <c r="AN51" s="1342"/>
      <c r="AO51" s="1342"/>
      <c r="AP51" s="1342"/>
      <c r="AQ51" s="1342"/>
      <c r="AR51" s="1342"/>
      <c r="AS51" s="1342"/>
      <c r="AT51" s="1342"/>
      <c r="AU51" s="1342"/>
      <c r="AV51" s="1342"/>
      <c r="AW51" s="1342"/>
      <c r="AX51" s="1342"/>
      <c r="AY51" s="1342"/>
      <c r="AZ51" s="1342"/>
      <c r="BA51" s="1342"/>
      <c r="BB51" s="1342"/>
      <c r="BC51" s="1342"/>
      <c r="BD51" s="1327" t="s">
        <v>104</v>
      </c>
      <c r="BE51" s="1327"/>
      <c r="BF51" s="1327" t="s">
        <v>757</v>
      </c>
      <c r="BG51" s="1327"/>
      <c r="BI51" s="861"/>
      <c r="BJ51" s="861"/>
      <c r="BK51" s="861"/>
      <c r="BL51" s="861"/>
      <c r="BM51" s="861"/>
      <c r="BN51" s="861"/>
      <c r="BO51" s="861"/>
    </row>
    <row r="52" spans="1:67" ht="18" customHeight="1">
      <c r="A52" s="842"/>
      <c r="B52" s="1436"/>
      <c r="C52" s="1437"/>
      <c r="D52" s="1411"/>
      <c r="E52" s="1412"/>
      <c r="F52" s="1412"/>
      <c r="G52" s="1412"/>
      <c r="H52" s="1412"/>
      <c r="I52" s="1413"/>
      <c r="J52" s="995" t="str">
        <f>IF(AND($K51&lt;&gt;$K52,$K52&lt;&gt;""),MAX($J$47:$J51)+1,"")</f>
        <v/>
      </c>
      <c r="K52" s="1311"/>
      <c r="L52" s="1342"/>
      <c r="M52" s="1342"/>
      <c r="N52" s="1342"/>
      <c r="O52" s="1342"/>
      <c r="P52" s="1342"/>
      <c r="Q52" s="1342"/>
      <c r="R52" s="1419"/>
      <c r="S52" s="1419"/>
      <c r="T52" s="1419"/>
      <c r="U52" s="1419"/>
      <c r="V52" s="1419"/>
      <c r="W52" s="1419"/>
      <c r="X52" s="1419"/>
      <c r="Y52" s="1419"/>
      <c r="Z52" s="1419"/>
      <c r="AA52" s="1419"/>
      <c r="AB52" s="1342"/>
      <c r="AC52" s="1342"/>
      <c r="AD52" s="1342"/>
      <c r="AE52" s="1342"/>
      <c r="AF52" s="1342"/>
      <c r="AG52" s="1342"/>
      <c r="AH52" s="1342"/>
      <c r="AI52" s="1342"/>
      <c r="AJ52" s="1342"/>
      <c r="AK52" s="1342"/>
      <c r="AL52" s="1342"/>
      <c r="AM52" s="1342"/>
      <c r="AN52" s="1342"/>
      <c r="AO52" s="1342"/>
      <c r="AP52" s="1342"/>
      <c r="AQ52" s="1342"/>
      <c r="AR52" s="1342"/>
      <c r="AS52" s="1342"/>
      <c r="AT52" s="1342"/>
      <c r="AU52" s="1342"/>
      <c r="AV52" s="1342"/>
      <c r="AW52" s="1342"/>
      <c r="AX52" s="1342"/>
      <c r="AY52" s="1342"/>
      <c r="AZ52" s="1342"/>
      <c r="BA52" s="1342"/>
      <c r="BB52" s="1342"/>
      <c r="BC52" s="1342"/>
      <c r="BD52" s="1327" t="s">
        <v>104</v>
      </c>
      <c r="BE52" s="1327"/>
      <c r="BF52" s="1327" t="s">
        <v>757</v>
      </c>
      <c r="BG52" s="1327"/>
      <c r="BI52" s="861"/>
      <c r="BJ52" s="861"/>
      <c r="BK52" s="861"/>
      <c r="BL52" s="861"/>
      <c r="BM52" s="861"/>
      <c r="BN52" s="861"/>
      <c r="BO52" s="861"/>
    </row>
    <row r="53" spans="1:67" ht="18" customHeight="1">
      <c r="A53" s="842"/>
      <c r="B53" s="1436"/>
      <c r="C53" s="1437"/>
      <c r="D53" s="1411"/>
      <c r="E53" s="1412"/>
      <c r="F53" s="1412"/>
      <c r="G53" s="1412"/>
      <c r="H53" s="1412"/>
      <c r="I53" s="1413"/>
      <c r="J53" s="995" t="str">
        <f>IF(AND($K52&lt;&gt;$K53,$K53&lt;&gt;""),MAX($J$47:$J52)+1,"")</f>
        <v/>
      </c>
      <c r="K53" s="1311"/>
      <c r="L53" s="1342"/>
      <c r="M53" s="1342"/>
      <c r="N53" s="1342"/>
      <c r="O53" s="1342"/>
      <c r="P53" s="1342"/>
      <c r="Q53" s="1342"/>
      <c r="R53" s="1419"/>
      <c r="S53" s="1419"/>
      <c r="T53" s="1419"/>
      <c r="U53" s="1419"/>
      <c r="V53" s="1419"/>
      <c r="W53" s="1419"/>
      <c r="X53" s="1419"/>
      <c r="Y53" s="1419"/>
      <c r="Z53" s="1419"/>
      <c r="AA53" s="1419"/>
      <c r="AB53" s="1342"/>
      <c r="AC53" s="1342"/>
      <c r="AD53" s="1342"/>
      <c r="AE53" s="1342"/>
      <c r="AF53" s="1342"/>
      <c r="AG53" s="1342"/>
      <c r="AH53" s="1342"/>
      <c r="AI53" s="1342"/>
      <c r="AJ53" s="1342"/>
      <c r="AK53" s="1342"/>
      <c r="AL53" s="1342"/>
      <c r="AM53" s="1342"/>
      <c r="AN53" s="1342"/>
      <c r="AO53" s="1342"/>
      <c r="AP53" s="1342"/>
      <c r="AQ53" s="1342"/>
      <c r="AR53" s="1342"/>
      <c r="AS53" s="1342"/>
      <c r="AT53" s="1342"/>
      <c r="AU53" s="1342"/>
      <c r="AV53" s="1342"/>
      <c r="AW53" s="1342"/>
      <c r="AX53" s="1342"/>
      <c r="AY53" s="1342"/>
      <c r="AZ53" s="1342"/>
      <c r="BA53" s="1342"/>
      <c r="BB53" s="1342"/>
      <c r="BC53" s="1342"/>
      <c r="BD53" s="1327" t="s">
        <v>104</v>
      </c>
      <c r="BE53" s="1327"/>
      <c r="BF53" s="1327" t="s">
        <v>757</v>
      </c>
      <c r="BG53" s="1327"/>
      <c r="BI53" s="861"/>
      <c r="BJ53" s="861"/>
      <c r="BK53" s="861"/>
      <c r="BL53" s="861"/>
      <c r="BM53" s="861"/>
      <c r="BN53" s="861"/>
      <c r="BO53" s="861"/>
    </row>
    <row r="54" spans="1:67" s="854" customFormat="1" ht="18" customHeight="1">
      <c r="A54" s="842"/>
      <c r="B54" s="1436"/>
      <c r="C54" s="1437"/>
      <c r="D54" s="1411"/>
      <c r="E54" s="1412"/>
      <c r="F54" s="1412"/>
      <c r="G54" s="1412"/>
      <c r="H54" s="1412"/>
      <c r="I54" s="1413"/>
      <c r="J54" s="995" t="str">
        <f>IF(AND($K53&lt;&gt;$K54,$K54&lt;&gt;""),MAX($J$47:$J53)+1,"")</f>
        <v/>
      </c>
      <c r="K54" s="1311"/>
      <c r="L54" s="1342"/>
      <c r="M54" s="1342"/>
      <c r="N54" s="1342"/>
      <c r="O54" s="1342"/>
      <c r="P54" s="1342"/>
      <c r="Q54" s="1342"/>
      <c r="R54" s="1419"/>
      <c r="S54" s="1419"/>
      <c r="T54" s="1419"/>
      <c r="U54" s="1419"/>
      <c r="V54" s="1419"/>
      <c r="W54" s="1419"/>
      <c r="X54" s="1419"/>
      <c r="Y54" s="1419"/>
      <c r="Z54" s="1419"/>
      <c r="AA54" s="1419"/>
      <c r="AB54" s="1342"/>
      <c r="AC54" s="1342"/>
      <c r="AD54" s="1342"/>
      <c r="AE54" s="1342"/>
      <c r="AF54" s="1342"/>
      <c r="AG54" s="1342"/>
      <c r="AH54" s="1342"/>
      <c r="AI54" s="1342"/>
      <c r="AJ54" s="1342"/>
      <c r="AK54" s="1342"/>
      <c r="AL54" s="1342"/>
      <c r="AM54" s="1342"/>
      <c r="AN54" s="1342"/>
      <c r="AO54" s="1342"/>
      <c r="AP54" s="1342"/>
      <c r="AQ54" s="1342"/>
      <c r="AR54" s="1342"/>
      <c r="AS54" s="1342"/>
      <c r="AT54" s="1342"/>
      <c r="AU54" s="1342"/>
      <c r="AV54" s="1342"/>
      <c r="AW54" s="1342"/>
      <c r="AX54" s="1342"/>
      <c r="AY54" s="1342"/>
      <c r="AZ54" s="1342"/>
      <c r="BA54" s="1342"/>
      <c r="BB54" s="1342"/>
      <c r="BC54" s="1342"/>
      <c r="BD54" s="1327" t="s">
        <v>104</v>
      </c>
      <c r="BE54" s="1327"/>
      <c r="BF54" s="1327" t="s">
        <v>757</v>
      </c>
      <c r="BG54" s="1327"/>
      <c r="BI54" s="861"/>
      <c r="BJ54" s="861"/>
      <c r="BK54" s="861"/>
      <c r="BL54" s="861"/>
      <c r="BM54" s="861"/>
      <c r="BN54" s="861"/>
      <c r="BO54" s="861"/>
    </row>
    <row r="55" spans="1:67" ht="18" customHeight="1">
      <c r="A55" s="842"/>
      <c r="B55" s="1436"/>
      <c r="C55" s="1437"/>
      <c r="D55" s="1411"/>
      <c r="E55" s="1412"/>
      <c r="F55" s="1412"/>
      <c r="G55" s="1412"/>
      <c r="H55" s="1412"/>
      <c r="I55" s="1413"/>
      <c r="J55" s="995" t="str">
        <f>IF(AND($K54&lt;&gt;$K55,$K55&lt;&gt;""),MAX($J$47:$J54)+1,"")</f>
        <v/>
      </c>
      <c r="K55" s="1311"/>
      <c r="L55" s="1342"/>
      <c r="M55" s="1342"/>
      <c r="N55" s="1342"/>
      <c r="O55" s="1342"/>
      <c r="P55" s="1342"/>
      <c r="Q55" s="1342"/>
      <c r="R55" s="1419"/>
      <c r="S55" s="1419"/>
      <c r="T55" s="1419"/>
      <c r="U55" s="1419"/>
      <c r="V55" s="1419"/>
      <c r="W55" s="1419"/>
      <c r="X55" s="1419"/>
      <c r="Y55" s="1419"/>
      <c r="Z55" s="1419"/>
      <c r="AA55" s="1419"/>
      <c r="AB55" s="1342"/>
      <c r="AC55" s="1342"/>
      <c r="AD55" s="1342"/>
      <c r="AE55" s="1342"/>
      <c r="AF55" s="1342"/>
      <c r="AG55" s="1342"/>
      <c r="AH55" s="1342"/>
      <c r="AI55" s="1342"/>
      <c r="AJ55" s="1342"/>
      <c r="AK55" s="1342"/>
      <c r="AL55" s="1342"/>
      <c r="AM55" s="1342"/>
      <c r="AN55" s="1342"/>
      <c r="AO55" s="1342"/>
      <c r="AP55" s="1342"/>
      <c r="AQ55" s="1342"/>
      <c r="AR55" s="1342"/>
      <c r="AS55" s="1342"/>
      <c r="AT55" s="1342"/>
      <c r="AU55" s="1342"/>
      <c r="AV55" s="1342"/>
      <c r="AW55" s="1342"/>
      <c r="AX55" s="1342"/>
      <c r="AY55" s="1342"/>
      <c r="AZ55" s="1342"/>
      <c r="BA55" s="1342"/>
      <c r="BB55" s="1342"/>
      <c r="BC55" s="1342"/>
      <c r="BD55" s="1327" t="s">
        <v>104</v>
      </c>
      <c r="BE55" s="1327"/>
      <c r="BF55" s="1327" t="s">
        <v>757</v>
      </c>
      <c r="BG55" s="1327"/>
      <c r="BI55" s="861"/>
      <c r="BJ55" s="861"/>
      <c r="BK55" s="861"/>
      <c r="BL55" s="861"/>
      <c r="BM55" s="861"/>
      <c r="BN55" s="861"/>
      <c r="BO55" s="861"/>
    </row>
    <row r="56" spans="1:67" ht="18" customHeight="1">
      <c r="A56" s="842"/>
      <c r="B56" s="1436"/>
      <c r="C56" s="1437"/>
      <c r="D56" s="1411"/>
      <c r="E56" s="1412"/>
      <c r="F56" s="1412"/>
      <c r="G56" s="1412"/>
      <c r="H56" s="1412"/>
      <c r="I56" s="1413"/>
      <c r="J56" s="995" t="str">
        <f>IF(AND($K55&lt;&gt;$K56,$K56&lt;&gt;""),MAX($J$47:$J55)+1,"")</f>
        <v/>
      </c>
      <c r="K56" s="1311"/>
      <c r="L56" s="1342"/>
      <c r="M56" s="1342"/>
      <c r="N56" s="1342"/>
      <c r="O56" s="1342"/>
      <c r="P56" s="1342"/>
      <c r="Q56" s="1342"/>
      <c r="R56" s="1419"/>
      <c r="S56" s="1419"/>
      <c r="T56" s="1419"/>
      <c r="U56" s="1419"/>
      <c r="V56" s="1419"/>
      <c r="W56" s="1419"/>
      <c r="X56" s="1419"/>
      <c r="Y56" s="1419"/>
      <c r="Z56" s="1419"/>
      <c r="AA56" s="1419"/>
      <c r="AB56" s="1342"/>
      <c r="AC56" s="1342"/>
      <c r="AD56" s="1342"/>
      <c r="AE56" s="1342"/>
      <c r="AF56" s="1342"/>
      <c r="AG56" s="1342"/>
      <c r="AH56" s="1342"/>
      <c r="AI56" s="1342"/>
      <c r="AJ56" s="1342"/>
      <c r="AK56" s="1342"/>
      <c r="AL56" s="1342"/>
      <c r="AM56" s="1342"/>
      <c r="AN56" s="1342"/>
      <c r="AO56" s="1342"/>
      <c r="AP56" s="1342"/>
      <c r="AQ56" s="1342"/>
      <c r="AR56" s="1342"/>
      <c r="AS56" s="1342"/>
      <c r="AT56" s="1342"/>
      <c r="AU56" s="1342"/>
      <c r="AV56" s="1342"/>
      <c r="AW56" s="1342"/>
      <c r="AX56" s="1342"/>
      <c r="AY56" s="1342"/>
      <c r="AZ56" s="1342"/>
      <c r="BA56" s="1342"/>
      <c r="BB56" s="1342"/>
      <c r="BC56" s="1342"/>
      <c r="BD56" s="1327" t="s">
        <v>104</v>
      </c>
      <c r="BE56" s="1327"/>
      <c r="BF56" s="1327" t="s">
        <v>757</v>
      </c>
      <c r="BG56" s="1327"/>
      <c r="BI56" s="861"/>
      <c r="BJ56" s="861"/>
      <c r="BK56" s="861"/>
      <c r="BL56" s="861"/>
      <c r="BM56" s="861"/>
      <c r="BN56" s="861"/>
      <c r="BO56" s="861"/>
    </row>
    <row r="57" spans="1:67" ht="18" customHeight="1">
      <c r="A57" s="842"/>
      <c r="B57" s="1438" t="s">
        <v>854</v>
      </c>
      <c r="C57" s="1439"/>
      <c r="D57" s="1411"/>
      <c r="E57" s="1412"/>
      <c r="F57" s="1412"/>
      <c r="G57" s="1412"/>
      <c r="H57" s="1412"/>
      <c r="I57" s="1413"/>
      <c r="J57" s="995" t="str">
        <f>IF(AND($K56&lt;&gt;$K57,$K57&lt;&gt;""),MAX($J$47:$J56)+1,"")</f>
        <v/>
      </c>
      <c r="K57" s="1311"/>
      <c r="L57" s="1342"/>
      <c r="M57" s="1342"/>
      <c r="N57" s="1342"/>
      <c r="O57" s="1342"/>
      <c r="P57" s="1342"/>
      <c r="Q57" s="1342"/>
      <c r="R57" s="1419"/>
      <c r="S57" s="1419"/>
      <c r="T57" s="1419"/>
      <c r="U57" s="1419"/>
      <c r="V57" s="1419"/>
      <c r="W57" s="1419"/>
      <c r="X57" s="1419"/>
      <c r="Y57" s="1419"/>
      <c r="Z57" s="1419"/>
      <c r="AA57" s="1419"/>
      <c r="AB57" s="1342"/>
      <c r="AC57" s="1342"/>
      <c r="AD57" s="1342"/>
      <c r="AE57" s="1342"/>
      <c r="AF57" s="1342"/>
      <c r="AG57" s="1342"/>
      <c r="AH57" s="1342"/>
      <c r="AI57" s="1342"/>
      <c r="AJ57" s="1342"/>
      <c r="AK57" s="1342"/>
      <c r="AL57" s="1342"/>
      <c r="AM57" s="1342"/>
      <c r="AN57" s="1342"/>
      <c r="AO57" s="1342"/>
      <c r="AP57" s="1342"/>
      <c r="AQ57" s="1342"/>
      <c r="AR57" s="1342"/>
      <c r="AS57" s="1342"/>
      <c r="AT57" s="1342"/>
      <c r="AU57" s="1342"/>
      <c r="AV57" s="1342"/>
      <c r="AW57" s="1342"/>
      <c r="AX57" s="1342"/>
      <c r="AY57" s="1342"/>
      <c r="AZ57" s="1342"/>
      <c r="BA57" s="1342"/>
      <c r="BB57" s="1342"/>
      <c r="BC57" s="1342"/>
      <c r="BD57" s="1327" t="s">
        <v>104</v>
      </c>
      <c r="BE57" s="1327"/>
      <c r="BF57" s="1327" t="s">
        <v>757</v>
      </c>
      <c r="BG57" s="1327"/>
      <c r="BI57" s="861"/>
      <c r="BJ57" s="861"/>
      <c r="BK57" s="861"/>
      <c r="BL57" s="861"/>
      <c r="BM57" s="861"/>
      <c r="BN57" s="861"/>
      <c r="BO57" s="861"/>
    </row>
    <row r="58" spans="1:67" ht="18" customHeight="1">
      <c r="A58" s="842"/>
      <c r="B58" s="1438"/>
      <c r="C58" s="1439"/>
      <c r="D58" s="1411"/>
      <c r="E58" s="1412"/>
      <c r="F58" s="1412"/>
      <c r="G58" s="1412"/>
      <c r="H58" s="1412"/>
      <c r="I58" s="1413"/>
      <c r="J58" s="995" t="str">
        <f>IF(AND($K57&lt;&gt;$K58,$K58&lt;&gt;""),MAX($J$47:$J57)+1,"")</f>
        <v/>
      </c>
      <c r="K58" s="1311"/>
      <c r="L58" s="1342"/>
      <c r="M58" s="1342"/>
      <c r="N58" s="1342"/>
      <c r="O58" s="1342"/>
      <c r="P58" s="1342"/>
      <c r="Q58" s="1342"/>
      <c r="R58" s="1419"/>
      <c r="S58" s="1419"/>
      <c r="T58" s="1419"/>
      <c r="U58" s="1419"/>
      <c r="V58" s="1419"/>
      <c r="W58" s="1419"/>
      <c r="X58" s="1419"/>
      <c r="Y58" s="1419"/>
      <c r="Z58" s="1419"/>
      <c r="AA58" s="1419"/>
      <c r="AB58" s="1342"/>
      <c r="AC58" s="1342"/>
      <c r="AD58" s="1342"/>
      <c r="AE58" s="1342"/>
      <c r="AF58" s="1342"/>
      <c r="AG58" s="1342"/>
      <c r="AH58" s="1342"/>
      <c r="AI58" s="1342"/>
      <c r="AJ58" s="1342"/>
      <c r="AK58" s="1342"/>
      <c r="AL58" s="1342"/>
      <c r="AM58" s="1342"/>
      <c r="AN58" s="1342"/>
      <c r="AO58" s="1342"/>
      <c r="AP58" s="1342"/>
      <c r="AQ58" s="1342"/>
      <c r="AR58" s="1342"/>
      <c r="AS58" s="1342"/>
      <c r="AT58" s="1342"/>
      <c r="AU58" s="1342"/>
      <c r="AV58" s="1342"/>
      <c r="AW58" s="1342"/>
      <c r="AX58" s="1342"/>
      <c r="AY58" s="1342"/>
      <c r="AZ58" s="1342"/>
      <c r="BA58" s="1342"/>
      <c r="BB58" s="1342"/>
      <c r="BC58" s="1342"/>
      <c r="BD58" s="1327" t="s">
        <v>104</v>
      </c>
      <c r="BE58" s="1327"/>
      <c r="BF58" s="1327" t="s">
        <v>757</v>
      </c>
      <c r="BG58" s="1327"/>
      <c r="BI58" s="861"/>
      <c r="BJ58" s="861"/>
      <c r="BK58" s="861"/>
      <c r="BL58" s="861"/>
      <c r="BM58" s="861"/>
      <c r="BN58" s="861"/>
      <c r="BO58" s="861"/>
    </row>
    <row r="59" spans="1:67" ht="18" customHeight="1">
      <c r="A59" s="842"/>
      <c r="B59" s="1438"/>
      <c r="C59" s="1439"/>
      <c r="D59" s="1411"/>
      <c r="E59" s="1412"/>
      <c r="F59" s="1412"/>
      <c r="G59" s="1412"/>
      <c r="H59" s="1412"/>
      <c r="I59" s="1413"/>
      <c r="J59" s="995" t="str">
        <f>IF(AND($K58&lt;&gt;$K59,$K59&lt;&gt;""),MAX($J$47:$J58)+1,"")</f>
        <v/>
      </c>
      <c r="K59" s="1311"/>
      <c r="L59" s="1342"/>
      <c r="M59" s="1342"/>
      <c r="N59" s="1342"/>
      <c r="O59" s="1342"/>
      <c r="P59" s="1342"/>
      <c r="Q59" s="1342"/>
      <c r="R59" s="1419"/>
      <c r="S59" s="1419"/>
      <c r="T59" s="1419"/>
      <c r="U59" s="1419"/>
      <c r="V59" s="1419"/>
      <c r="W59" s="1419"/>
      <c r="X59" s="1419"/>
      <c r="Y59" s="1419"/>
      <c r="Z59" s="1419"/>
      <c r="AA59" s="1419"/>
      <c r="AB59" s="1342"/>
      <c r="AC59" s="1342"/>
      <c r="AD59" s="1342"/>
      <c r="AE59" s="1342"/>
      <c r="AF59" s="1342"/>
      <c r="AG59" s="1342"/>
      <c r="AH59" s="1342"/>
      <c r="AI59" s="1342"/>
      <c r="AJ59" s="1342"/>
      <c r="AK59" s="1342"/>
      <c r="AL59" s="1342"/>
      <c r="AM59" s="1342"/>
      <c r="AN59" s="1342"/>
      <c r="AO59" s="1342"/>
      <c r="AP59" s="1342"/>
      <c r="AQ59" s="1342"/>
      <c r="AR59" s="1342"/>
      <c r="AS59" s="1342"/>
      <c r="AT59" s="1342"/>
      <c r="AU59" s="1342"/>
      <c r="AV59" s="1342"/>
      <c r="AW59" s="1342"/>
      <c r="AX59" s="1342"/>
      <c r="AY59" s="1342"/>
      <c r="AZ59" s="1342"/>
      <c r="BA59" s="1342"/>
      <c r="BB59" s="1342"/>
      <c r="BC59" s="1342"/>
      <c r="BD59" s="1327" t="s">
        <v>104</v>
      </c>
      <c r="BE59" s="1327"/>
      <c r="BF59" s="1327" t="s">
        <v>757</v>
      </c>
      <c r="BG59" s="1327"/>
      <c r="BI59" s="861"/>
      <c r="BJ59" s="861"/>
      <c r="BK59" s="861"/>
      <c r="BL59" s="861"/>
      <c r="BM59" s="861"/>
      <c r="BN59" s="861"/>
      <c r="BO59" s="861"/>
    </row>
    <row r="60" spans="1:67" ht="18" customHeight="1">
      <c r="A60" s="842"/>
      <c r="B60" s="1438"/>
      <c r="C60" s="1439"/>
      <c r="D60" s="1411"/>
      <c r="E60" s="1412"/>
      <c r="F60" s="1412"/>
      <c r="G60" s="1412"/>
      <c r="H60" s="1412"/>
      <c r="I60" s="1413"/>
      <c r="J60" s="995" t="str">
        <f>IF(AND($K59&lt;&gt;$K60,$K60&lt;&gt;""),MAX($J$47:$J59)+1,"")</f>
        <v/>
      </c>
      <c r="K60" s="1311"/>
      <c r="L60" s="1342"/>
      <c r="M60" s="1342"/>
      <c r="N60" s="1342"/>
      <c r="O60" s="1342"/>
      <c r="P60" s="1342"/>
      <c r="Q60" s="1342"/>
      <c r="R60" s="1418"/>
      <c r="S60" s="1418"/>
      <c r="T60" s="1418"/>
      <c r="U60" s="1418"/>
      <c r="V60" s="1418"/>
      <c r="W60" s="1418"/>
      <c r="X60" s="1418"/>
      <c r="Y60" s="1418"/>
      <c r="Z60" s="1418"/>
      <c r="AA60" s="1418"/>
      <c r="AB60" s="1342"/>
      <c r="AC60" s="1342"/>
      <c r="AD60" s="1342"/>
      <c r="AE60" s="1342"/>
      <c r="AF60" s="1342"/>
      <c r="AG60" s="1342"/>
      <c r="AH60" s="1342"/>
      <c r="AI60" s="1342"/>
      <c r="AJ60" s="1342"/>
      <c r="AK60" s="1342"/>
      <c r="AL60" s="1342"/>
      <c r="AM60" s="1342"/>
      <c r="AN60" s="1342"/>
      <c r="AO60" s="1342"/>
      <c r="AP60" s="1342"/>
      <c r="AQ60" s="1342"/>
      <c r="AR60" s="1342"/>
      <c r="AS60" s="1342"/>
      <c r="AT60" s="1342"/>
      <c r="AU60" s="1342"/>
      <c r="AV60" s="1342"/>
      <c r="AW60" s="1342"/>
      <c r="AX60" s="1342"/>
      <c r="AY60" s="1342"/>
      <c r="AZ60" s="1342"/>
      <c r="BA60" s="1342"/>
      <c r="BB60" s="1342"/>
      <c r="BC60" s="1342"/>
      <c r="BD60" s="1327" t="s">
        <v>104</v>
      </c>
      <c r="BE60" s="1327"/>
      <c r="BF60" s="1327" t="s">
        <v>757</v>
      </c>
      <c r="BG60" s="1327"/>
      <c r="BI60" s="861"/>
      <c r="BJ60" s="861"/>
      <c r="BK60" s="861"/>
      <c r="BL60" s="861"/>
      <c r="BM60" s="861"/>
      <c r="BN60" s="861"/>
      <c r="BO60" s="861"/>
    </row>
    <row r="61" spans="1:67" ht="18" customHeight="1">
      <c r="A61" s="842"/>
      <c r="B61" s="1438"/>
      <c r="C61" s="1439"/>
      <c r="D61" s="1385"/>
      <c r="E61" s="1388"/>
      <c r="F61" s="1388"/>
      <c r="G61" s="1388"/>
      <c r="H61" s="1388"/>
      <c r="I61" s="1389"/>
      <c r="J61" s="996" t="str">
        <f>IF(AND($K60&lt;&gt;$K61,$K61&lt;&gt;""),MAX($J$47:$J60)+1,"")</f>
        <v/>
      </c>
      <c r="K61" s="1311"/>
      <c r="L61" s="1342"/>
      <c r="M61" s="1342"/>
      <c r="N61" s="1342"/>
      <c r="O61" s="1342"/>
      <c r="P61" s="1342"/>
      <c r="Q61" s="1342"/>
      <c r="R61" s="1418"/>
      <c r="S61" s="1418"/>
      <c r="T61" s="1418"/>
      <c r="U61" s="1418"/>
      <c r="V61" s="1418"/>
      <c r="W61" s="1418"/>
      <c r="X61" s="1418"/>
      <c r="Y61" s="1418"/>
      <c r="Z61" s="1418"/>
      <c r="AA61" s="1418"/>
      <c r="AB61" s="1379"/>
      <c r="AC61" s="1379"/>
      <c r="AD61" s="1379"/>
      <c r="AE61" s="1379"/>
      <c r="AF61" s="1379"/>
      <c r="AG61" s="1379"/>
      <c r="AH61" s="1379"/>
      <c r="AI61" s="1379"/>
      <c r="AJ61" s="1379"/>
      <c r="AK61" s="1379"/>
      <c r="AL61" s="1379"/>
      <c r="AM61" s="1379"/>
      <c r="AN61" s="1379"/>
      <c r="AO61" s="1379"/>
      <c r="AP61" s="1379"/>
      <c r="AQ61" s="1379"/>
      <c r="AR61" s="1379"/>
      <c r="AS61" s="1379"/>
      <c r="AT61" s="1379"/>
      <c r="AU61" s="1379"/>
      <c r="AV61" s="1379"/>
      <c r="AW61" s="1379"/>
      <c r="AX61" s="1379"/>
      <c r="AY61" s="1379"/>
      <c r="AZ61" s="1379"/>
      <c r="BA61" s="1379"/>
      <c r="BB61" s="1379"/>
      <c r="BC61" s="1379"/>
      <c r="BD61" s="1326"/>
      <c r="BE61" s="1326"/>
      <c r="BF61" s="1327" t="s">
        <v>757</v>
      </c>
      <c r="BG61" s="1327"/>
      <c r="BI61" s="861"/>
      <c r="BJ61" s="861"/>
      <c r="BK61" s="861"/>
      <c r="BL61" s="861"/>
      <c r="BM61" s="861"/>
      <c r="BN61" s="861"/>
      <c r="BO61" s="861"/>
    </row>
    <row r="62" spans="1:67" ht="18" customHeight="1">
      <c r="A62" s="842"/>
      <c r="B62" s="1438"/>
      <c r="C62" s="1439"/>
      <c r="D62" s="1384" t="s">
        <v>855</v>
      </c>
      <c r="E62" s="1366" t="s">
        <v>278</v>
      </c>
      <c r="F62" s="1366"/>
      <c r="G62" s="1366"/>
      <c r="H62" s="1366"/>
      <c r="I62" s="1367"/>
      <c r="J62" s="994" t="str">
        <f>IF(K62&lt;&gt;"",1,"")</f>
        <v/>
      </c>
      <c r="K62" s="1409"/>
      <c r="L62" s="1417"/>
      <c r="M62" s="1417"/>
      <c r="N62" s="1417"/>
      <c r="O62" s="1417"/>
      <c r="P62" s="1417"/>
      <c r="Q62" s="1417"/>
      <c r="R62" s="1417"/>
      <c r="S62" s="1417"/>
      <c r="T62" s="1417"/>
      <c r="U62" s="1417"/>
      <c r="V62" s="1417"/>
      <c r="W62" s="1417"/>
      <c r="X62" s="1417"/>
      <c r="Y62" s="1417"/>
      <c r="Z62" s="1417"/>
      <c r="AA62" s="1417"/>
      <c r="AB62" s="1393"/>
      <c r="AC62" s="1393"/>
      <c r="AD62" s="1393"/>
      <c r="AE62" s="1393"/>
      <c r="AF62" s="1393"/>
      <c r="AG62" s="1393"/>
      <c r="AH62" s="1393"/>
      <c r="AI62" s="1393"/>
      <c r="AJ62" s="1393"/>
      <c r="AK62" s="1393"/>
      <c r="AL62" s="1393"/>
      <c r="AM62" s="1393"/>
      <c r="AN62" s="1393"/>
      <c r="AO62" s="1393"/>
      <c r="AP62" s="1393"/>
      <c r="AQ62" s="1393"/>
      <c r="AR62" s="1393"/>
      <c r="AS62" s="1393"/>
      <c r="AT62" s="1393"/>
      <c r="AU62" s="1393"/>
      <c r="AV62" s="1393"/>
      <c r="AW62" s="1393"/>
      <c r="AX62" s="1393"/>
      <c r="AY62" s="1393"/>
      <c r="AZ62" s="1393"/>
      <c r="BA62" s="1393"/>
      <c r="BB62" s="1393"/>
      <c r="BC62" s="1393"/>
      <c r="BD62" s="1352" t="s">
        <v>757</v>
      </c>
      <c r="BE62" s="1352"/>
      <c r="BF62" s="1352" t="s">
        <v>757</v>
      </c>
      <c r="BG62" s="1352"/>
      <c r="BI62" s="861"/>
      <c r="BJ62" s="861"/>
      <c r="BK62" s="861"/>
      <c r="BL62" s="861"/>
      <c r="BM62" s="861"/>
      <c r="BN62" s="861"/>
      <c r="BO62" s="861"/>
    </row>
    <row r="63" spans="1:67" ht="18" customHeight="1">
      <c r="A63" s="842"/>
      <c r="B63" s="1438"/>
      <c r="C63" s="1439"/>
      <c r="D63" s="1411"/>
      <c r="E63" s="1369"/>
      <c r="F63" s="1369"/>
      <c r="G63" s="1369"/>
      <c r="H63" s="1369"/>
      <c r="I63" s="1370"/>
      <c r="J63" s="995" t="str">
        <f>IF(AND($K62&lt;&gt;$K63,$K63&lt;&gt;""),MAX($J$62:$J62)+1,"")</f>
        <v/>
      </c>
      <c r="K63" s="1311"/>
      <c r="L63" s="1342"/>
      <c r="M63" s="1342"/>
      <c r="N63" s="1342"/>
      <c r="O63" s="1342"/>
      <c r="P63" s="1342"/>
      <c r="Q63" s="1342"/>
      <c r="R63" s="1342"/>
      <c r="S63" s="1342"/>
      <c r="T63" s="1342"/>
      <c r="U63" s="1342"/>
      <c r="V63" s="1342"/>
      <c r="W63" s="1342"/>
      <c r="X63" s="1342"/>
      <c r="Y63" s="1342"/>
      <c r="Z63" s="1342"/>
      <c r="AA63" s="1342"/>
      <c r="AB63" s="1342"/>
      <c r="AC63" s="1342"/>
      <c r="AD63" s="1342"/>
      <c r="AE63" s="1342"/>
      <c r="AF63" s="1342"/>
      <c r="AG63" s="1342"/>
      <c r="AH63" s="1342"/>
      <c r="AI63" s="1342"/>
      <c r="AJ63" s="1342"/>
      <c r="AK63" s="1342"/>
      <c r="AL63" s="1342"/>
      <c r="AM63" s="1342"/>
      <c r="AN63" s="1342"/>
      <c r="AO63" s="1342"/>
      <c r="AP63" s="1342"/>
      <c r="AQ63" s="1342"/>
      <c r="AR63" s="1342"/>
      <c r="AS63" s="1342"/>
      <c r="AT63" s="1342"/>
      <c r="AU63" s="1342"/>
      <c r="AV63" s="1342"/>
      <c r="AW63" s="1342"/>
      <c r="AX63" s="1342"/>
      <c r="AY63" s="1342"/>
      <c r="AZ63" s="1342"/>
      <c r="BA63" s="1342"/>
      <c r="BB63" s="1342"/>
      <c r="BC63" s="1342"/>
      <c r="BD63" s="1344"/>
      <c r="BE63" s="1344"/>
      <c r="BF63" s="1327" t="s">
        <v>757</v>
      </c>
      <c r="BG63" s="1327"/>
      <c r="BI63" s="861"/>
      <c r="BJ63" s="861"/>
      <c r="BK63" s="861"/>
      <c r="BL63" s="861"/>
      <c r="BM63" s="861"/>
      <c r="BN63" s="861"/>
      <c r="BO63" s="861"/>
    </row>
    <row r="64" spans="1:67" ht="18" customHeight="1">
      <c r="A64" s="842"/>
      <c r="B64" s="1438"/>
      <c r="C64" s="1439"/>
      <c r="D64" s="1385"/>
      <c r="E64" s="1372"/>
      <c r="F64" s="1372"/>
      <c r="G64" s="1372"/>
      <c r="H64" s="1372"/>
      <c r="I64" s="1373"/>
      <c r="J64" s="997" t="str">
        <f>IF(AND($K63&lt;&gt;$K64,$K64&lt;&gt;""),MAX($J$62:$J63)+1,"")</f>
        <v/>
      </c>
      <c r="K64" s="1311"/>
      <c r="L64" s="1342"/>
      <c r="M64" s="1342"/>
      <c r="N64" s="1342"/>
      <c r="O64" s="1342"/>
      <c r="P64" s="1342"/>
      <c r="Q64" s="1342"/>
      <c r="R64" s="1324"/>
      <c r="S64" s="1324"/>
      <c r="T64" s="1324"/>
      <c r="U64" s="1324"/>
      <c r="V64" s="1324"/>
      <c r="W64" s="1324"/>
      <c r="X64" s="1324"/>
      <c r="Y64" s="1324"/>
      <c r="Z64" s="1324"/>
      <c r="AA64" s="1324"/>
      <c r="AB64" s="1325"/>
      <c r="AC64" s="1325"/>
      <c r="AD64" s="1325"/>
      <c r="AE64" s="1325"/>
      <c r="AF64" s="1325"/>
      <c r="AG64" s="1325"/>
      <c r="AH64" s="1325"/>
      <c r="AI64" s="1325"/>
      <c r="AJ64" s="1325"/>
      <c r="AK64" s="1325"/>
      <c r="AL64" s="1325"/>
      <c r="AM64" s="1325"/>
      <c r="AN64" s="1325"/>
      <c r="AO64" s="1325"/>
      <c r="AP64" s="1325"/>
      <c r="AQ64" s="1325"/>
      <c r="AR64" s="1325"/>
      <c r="AS64" s="1325"/>
      <c r="AT64" s="1325"/>
      <c r="AU64" s="1325"/>
      <c r="AV64" s="1325"/>
      <c r="AW64" s="1325"/>
      <c r="AX64" s="1325"/>
      <c r="AY64" s="1325"/>
      <c r="AZ64" s="1325"/>
      <c r="BA64" s="1325"/>
      <c r="BB64" s="1325"/>
      <c r="BC64" s="1325"/>
      <c r="BD64" s="1326"/>
      <c r="BE64" s="1326"/>
      <c r="BF64" s="1327" t="s">
        <v>757</v>
      </c>
      <c r="BG64" s="1327"/>
      <c r="BI64" s="861"/>
      <c r="BJ64" s="861"/>
      <c r="BK64" s="861"/>
      <c r="BL64" s="861"/>
      <c r="BM64" s="861"/>
      <c r="BN64" s="861"/>
      <c r="BO64" s="861"/>
    </row>
    <row r="65" spans="1:67" ht="18" customHeight="1">
      <c r="A65" s="842"/>
      <c r="B65" s="1438"/>
      <c r="C65" s="1439"/>
      <c r="D65" s="1384" t="s">
        <v>540</v>
      </c>
      <c r="E65" s="1366" t="s">
        <v>288</v>
      </c>
      <c r="F65" s="1366"/>
      <c r="G65" s="1366"/>
      <c r="H65" s="1366"/>
      <c r="I65" s="1367"/>
      <c r="J65" s="994" t="str">
        <f>IF(K65&lt;&gt;"",1,"")</f>
        <v/>
      </c>
      <c r="K65" s="1409"/>
      <c r="L65" s="1417"/>
      <c r="M65" s="1417"/>
      <c r="N65" s="1417"/>
      <c r="O65" s="1417"/>
      <c r="P65" s="1417"/>
      <c r="Q65" s="1417"/>
      <c r="R65" s="1417"/>
      <c r="S65" s="1417"/>
      <c r="T65" s="1417"/>
      <c r="U65" s="1417"/>
      <c r="V65" s="1417"/>
      <c r="W65" s="1417"/>
      <c r="X65" s="1417"/>
      <c r="Y65" s="1417"/>
      <c r="Z65" s="1417"/>
      <c r="AA65" s="1417"/>
      <c r="AB65" s="1417"/>
      <c r="AC65" s="1417"/>
      <c r="AD65" s="1417"/>
      <c r="AE65" s="1417"/>
      <c r="AF65" s="1417"/>
      <c r="AG65" s="1417"/>
      <c r="AH65" s="1417"/>
      <c r="AI65" s="1417"/>
      <c r="AJ65" s="1417"/>
      <c r="AK65" s="1417"/>
      <c r="AL65" s="1417"/>
      <c r="AM65" s="1417"/>
      <c r="AN65" s="1417"/>
      <c r="AO65" s="1417"/>
      <c r="AP65" s="1417"/>
      <c r="AQ65" s="1417"/>
      <c r="AR65" s="1417"/>
      <c r="AS65" s="1417"/>
      <c r="AT65" s="1417"/>
      <c r="AU65" s="1417"/>
      <c r="AV65" s="1417"/>
      <c r="AW65" s="1417"/>
      <c r="AX65" s="1417"/>
      <c r="AY65" s="1417"/>
      <c r="AZ65" s="1417"/>
      <c r="BA65" s="1417"/>
      <c r="BB65" s="1417"/>
      <c r="BC65" s="1417"/>
      <c r="BD65" s="1352"/>
      <c r="BE65" s="1352"/>
      <c r="BF65" s="1352" t="s">
        <v>757</v>
      </c>
      <c r="BG65" s="1352"/>
      <c r="BI65" s="861"/>
      <c r="BJ65" s="861"/>
      <c r="BK65" s="861"/>
      <c r="BL65" s="861"/>
      <c r="BM65" s="861"/>
      <c r="BN65" s="861"/>
      <c r="BO65" s="861"/>
    </row>
    <row r="66" spans="1:67" ht="18" customHeight="1">
      <c r="A66" s="842"/>
      <c r="B66" s="1438"/>
      <c r="C66" s="1439"/>
      <c r="D66" s="1411"/>
      <c r="E66" s="1369"/>
      <c r="F66" s="1369"/>
      <c r="G66" s="1369"/>
      <c r="H66" s="1369"/>
      <c r="I66" s="1370"/>
      <c r="J66" s="995" t="str">
        <f>IF(AND($K65&lt;&gt;$K66,$K66&lt;&gt;""),MAX($J$65:$J65)+1,"")</f>
        <v/>
      </c>
      <c r="K66" s="1311"/>
      <c r="L66" s="1342"/>
      <c r="M66" s="1342"/>
      <c r="N66" s="1342"/>
      <c r="O66" s="1342"/>
      <c r="P66" s="1342"/>
      <c r="Q66" s="1342"/>
      <c r="R66" s="1342"/>
      <c r="S66" s="1342"/>
      <c r="T66" s="1342"/>
      <c r="U66" s="1342"/>
      <c r="V66" s="1342"/>
      <c r="W66" s="1342"/>
      <c r="X66" s="1342"/>
      <c r="Y66" s="1342"/>
      <c r="Z66" s="1342"/>
      <c r="AA66" s="1342"/>
      <c r="AB66" s="1342"/>
      <c r="AC66" s="1342"/>
      <c r="AD66" s="1342"/>
      <c r="AE66" s="1342"/>
      <c r="AF66" s="1342"/>
      <c r="AG66" s="1342"/>
      <c r="AH66" s="1342"/>
      <c r="AI66" s="1342"/>
      <c r="AJ66" s="1342"/>
      <c r="AK66" s="1342"/>
      <c r="AL66" s="1342"/>
      <c r="AM66" s="1342"/>
      <c r="AN66" s="1342"/>
      <c r="AO66" s="1342"/>
      <c r="AP66" s="1342"/>
      <c r="AQ66" s="1342"/>
      <c r="AR66" s="1342"/>
      <c r="AS66" s="1342"/>
      <c r="AT66" s="1342"/>
      <c r="AU66" s="1342"/>
      <c r="AV66" s="1342"/>
      <c r="AW66" s="1342"/>
      <c r="AX66" s="1342"/>
      <c r="AY66" s="1342"/>
      <c r="AZ66" s="1342"/>
      <c r="BA66" s="1342"/>
      <c r="BB66" s="1342"/>
      <c r="BC66" s="1342"/>
      <c r="BD66" s="1344"/>
      <c r="BE66" s="1344"/>
      <c r="BF66" s="1327" t="s">
        <v>757</v>
      </c>
      <c r="BG66" s="1327"/>
      <c r="BI66" s="861"/>
      <c r="BJ66" s="861"/>
      <c r="BK66" s="861"/>
      <c r="BL66" s="861"/>
      <c r="BM66" s="861"/>
      <c r="BN66" s="861"/>
      <c r="BO66" s="861"/>
    </row>
    <row r="67" spans="1:67" ht="18" customHeight="1">
      <c r="A67" s="842"/>
      <c r="B67" s="1438"/>
      <c r="C67" s="1439"/>
      <c r="D67" s="1411"/>
      <c r="E67" s="1369"/>
      <c r="F67" s="1369"/>
      <c r="G67" s="1369"/>
      <c r="H67" s="1369"/>
      <c r="I67" s="1370"/>
      <c r="J67" s="995" t="str">
        <f>IF(AND($K66&lt;&gt;$K67,$K67&lt;&gt;""),MAX($J$65:$J66)+1,"")</f>
        <v/>
      </c>
      <c r="K67" s="1311"/>
      <c r="L67" s="1342"/>
      <c r="M67" s="1342"/>
      <c r="N67" s="1342"/>
      <c r="O67" s="1342"/>
      <c r="P67" s="1342"/>
      <c r="Q67" s="1342"/>
      <c r="R67" s="1342"/>
      <c r="S67" s="1342"/>
      <c r="T67" s="1342"/>
      <c r="U67" s="1342"/>
      <c r="V67" s="1342"/>
      <c r="W67" s="1342"/>
      <c r="X67" s="1342"/>
      <c r="Y67" s="1342"/>
      <c r="Z67" s="1342"/>
      <c r="AA67" s="1342"/>
      <c r="AB67" s="1342"/>
      <c r="AC67" s="1342"/>
      <c r="AD67" s="1342"/>
      <c r="AE67" s="1342"/>
      <c r="AF67" s="1342"/>
      <c r="AG67" s="1342"/>
      <c r="AH67" s="1342"/>
      <c r="AI67" s="1342"/>
      <c r="AJ67" s="1342"/>
      <c r="AK67" s="1342"/>
      <c r="AL67" s="1342"/>
      <c r="AM67" s="1342"/>
      <c r="AN67" s="1342"/>
      <c r="AO67" s="1342"/>
      <c r="AP67" s="1342"/>
      <c r="AQ67" s="1342"/>
      <c r="AR67" s="1342"/>
      <c r="AS67" s="1342"/>
      <c r="AT67" s="1342"/>
      <c r="AU67" s="1342"/>
      <c r="AV67" s="1342"/>
      <c r="AW67" s="1342"/>
      <c r="AX67" s="1342"/>
      <c r="AY67" s="1342"/>
      <c r="AZ67" s="1342"/>
      <c r="BA67" s="1342"/>
      <c r="BB67" s="1342"/>
      <c r="BC67" s="1342"/>
      <c r="BD67" s="1344"/>
      <c r="BE67" s="1344"/>
      <c r="BF67" s="1327" t="s">
        <v>757</v>
      </c>
      <c r="BG67" s="1327"/>
      <c r="BI67" s="861"/>
      <c r="BJ67" s="861"/>
      <c r="BK67" s="861"/>
      <c r="BL67" s="861"/>
      <c r="BM67" s="861"/>
      <c r="BN67" s="861"/>
      <c r="BO67" s="861"/>
    </row>
    <row r="68" spans="1:67" ht="18" customHeight="1">
      <c r="A68" s="842"/>
      <c r="B68" s="1438"/>
      <c r="C68" s="1439"/>
      <c r="D68" s="1411"/>
      <c r="E68" s="1369"/>
      <c r="F68" s="1369"/>
      <c r="G68" s="1369"/>
      <c r="H68" s="1369"/>
      <c r="I68" s="1370"/>
      <c r="J68" s="995" t="str">
        <f>IF(AND($K67&lt;&gt;$K68,$K68&lt;&gt;""),MAX($J$65:$J67)+1,"")</f>
        <v/>
      </c>
      <c r="K68" s="1311"/>
      <c r="L68" s="1342"/>
      <c r="M68" s="1342"/>
      <c r="N68" s="1342"/>
      <c r="O68" s="1342"/>
      <c r="P68" s="1342"/>
      <c r="Q68" s="1342"/>
      <c r="R68" s="1342"/>
      <c r="S68" s="1342"/>
      <c r="T68" s="1342"/>
      <c r="U68" s="1342"/>
      <c r="V68" s="1342"/>
      <c r="W68" s="1342"/>
      <c r="X68" s="1342"/>
      <c r="Y68" s="1342"/>
      <c r="Z68" s="1342"/>
      <c r="AA68" s="1342"/>
      <c r="AB68" s="1342"/>
      <c r="AC68" s="1342"/>
      <c r="AD68" s="1342"/>
      <c r="AE68" s="1342"/>
      <c r="AF68" s="1342"/>
      <c r="AG68" s="1342"/>
      <c r="AH68" s="1342"/>
      <c r="AI68" s="1342"/>
      <c r="AJ68" s="1342"/>
      <c r="AK68" s="1342"/>
      <c r="AL68" s="1342"/>
      <c r="AM68" s="1342"/>
      <c r="AN68" s="1342"/>
      <c r="AO68" s="1342"/>
      <c r="AP68" s="1342"/>
      <c r="AQ68" s="1342"/>
      <c r="AR68" s="1342"/>
      <c r="AS68" s="1342"/>
      <c r="AT68" s="1342"/>
      <c r="AU68" s="1342"/>
      <c r="AV68" s="1342"/>
      <c r="AW68" s="1342"/>
      <c r="AX68" s="1342"/>
      <c r="AY68" s="1342"/>
      <c r="AZ68" s="1342"/>
      <c r="BA68" s="1342"/>
      <c r="BB68" s="1342"/>
      <c r="BC68" s="1342"/>
      <c r="BD68" s="1327" t="s">
        <v>104</v>
      </c>
      <c r="BE68" s="1327"/>
      <c r="BF68" s="1327" t="s">
        <v>757</v>
      </c>
      <c r="BG68" s="1327"/>
      <c r="BI68" s="861"/>
      <c r="BJ68" s="861"/>
      <c r="BK68" s="861"/>
      <c r="BL68" s="861"/>
      <c r="BM68" s="861"/>
      <c r="BN68" s="861"/>
      <c r="BO68" s="861"/>
    </row>
    <row r="69" spans="1:67" ht="18" customHeight="1">
      <c r="A69" s="842"/>
      <c r="B69" s="1438"/>
      <c r="C69" s="1439"/>
      <c r="D69" s="1411"/>
      <c r="E69" s="1369"/>
      <c r="F69" s="1369"/>
      <c r="G69" s="1369"/>
      <c r="H69" s="1369"/>
      <c r="I69" s="1370"/>
      <c r="J69" s="995" t="str">
        <f>IF(AND($K68&lt;&gt;$K69,$K69&lt;&gt;""),MAX($J$65:$J68)+1,"")</f>
        <v/>
      </c>
      <c r="K69" s="1311"/>
      <c r="L69" s="1342"/>
      <c r="M69" s="1342"/>
      <c r="N69" s="1342"/>
      <c r="O69" s="1342"/>
      <c r="P69" s="1342"/>
      <c r="Q69" s="1342"/>
      <c r="R69" s="1342"/>
      <c r="S69" s="1342"/>
      <c r="T69" s="1342"/>
      <c r="U69" s="1342"/>
      <c r="V69" s="1342"/>
      <c r="W69" s="1342"/>
      <c r="X69" s="1342"/>
      <c r="Y69" s="1342"/>
      <c r="Z69" s="1342"/>
      <c r="AA69" s="1342"/>
      <c r="AB69" s="1342"/>
      <c r="AC69" s="1342"/>
      <c r="AD69" s="1342"/>
      <c r="AE69" s="1342"/>
      <c r="AF69" s="1342"/>
      <c r="AG69" s="1342"/>
      <c r="AH69" s="1342"/>
      <c r="AI69" s="1342"/>
      <c r="AJ69" s="1342"/>
      <c r="AK69" s="1342"/>
      <c r="AL69" s="1342"/>
      <c r="AM69" s="1342"/>
      <c r="AN69" s="1342"/>
      <c r="AO69" s="1342"/>
      <c r="AP69" s="1342"/>
      <c r="AQ69" s="1342"/>
      <c r="AR69" s="1342"/>
      <c r="AS69" s="1342"/>
      <c r="AT69" s="1342"/>
      <c r="AU69" s="1342"/>
      <c r="AV69" s="1342"/>
      <c r="AW69" s="1342"/>
      <c r="AX69" s="1342"/>
      <c r="AY69" s="1342"/>
      <c r="AZ69" s="1342"/>
      <c r="BA69" s="1342"/>
      <c r="BB69" s="1342"/>
      <c r="BC69" s="1342"/>
      <c r="BD69" s="1327" t="s">
        <v>104</v>
      </c>
      <c r="BE69" s="1327"/>
      <c r="BF69" s="1327" t="s">
        <v>757</v>
      </c>
      <c r="BG69" s="1327"/>
      <c r="BI69" s="861"/>
      <c r="BJ69" s="861"/>
      <c r="BK69" s="861"/>
      <c r="BL69" s="861"/>
      <c r="BM69" s="861"/>
      <c r="BN69" s="861"/>
      <c r="BO69" s="861"/>
    </row>
    <row r="70" spans="1:67" ht="18" customHeight="1">
      <c r="A70" s="842"/>
      <c r="B70" s="1438"/>
      <c r="C70" s="1439"/>
      <c r="D70" s="1385"/>
      <c r="E70" s="1372"/>
      <c r="F70" s="1372"/>
      <c r="G70" s="1372"/>
      <c r="H70" s="1372"/>
      <c r="I70" s="1373"/>
      <c r="J70" s="996" t="str">
        <f>IF(AND($K69&lt;&gt;$K70,$K70&lt;&gt;""),MAX($J$65:$J69)+1,"")</f>
        <v/>
      </c>
      <c r="K70" s="1311"/>
      <c r="L70" s="1342"/>
      <c r="M70" s="1342"/>
      <c r="N70" s="1342"/>
      <c r="O70" s="1342"/>
      <c r="P70" s="1342"/>
      <c r="Q70" s="1342"/>
      <c r="R70" s="1342"/>
      <c r="S70" s="1342"/>
      <c r="T70" s="1342"/>
      <c r="U70" s="1342"/>
      <c r="V70" s="1342"/>
      <c r="W70" s="1342"/>
      <c r="X70" s="1342"/>
      <c r="Y70" s="1342"/>
      <c r="Z70" s="1342"/>
      <c r="AA70" s="1342"/>
      <c r="AB70" s="1379"/>
      <c r="AC70" s="1379"/>
      <c r="AD70" s="1379"/>
      <c r="AE70" s="1379"/>
      <c r="AF70" s="1379"/>
      <c r="AG70" s="1379"/>
      <c r="AH70" s="1379"/>
      <c r="AI70" s="1379"/>
      <c r="AJ70" s="1379"/>
      <c r="AK70" s="1379"/>
      <c r="AL70" s="1379"/>
      <c r="AM70" s="1379"/>
      <c r="AN70" s="1379"/>
      <c r="AO70" s="1379"/>
      <c r="AP70" s="1379"/>
      <c r="AQ70" s="1379"/>
      <c r="AR70" s="1379"/>
      <c r="AS70" s="1379"/>
      <c r="AT70" s="1379"/>
      <c r="AU70" s="1379"/>
      <c r="AV70" s="1379"/>
      <c r="AW70" s="1379"/>
      <c r="AX70" s="1379"/>
      <c r="AY70" s="1379"/>
      <c r="AZ70" s="1379"/>
      <c r="BA70" s="1379"/>
      <c r="BB70" s="1379"/>
      <c r="BC70" s="1379"/>
      <c r="BD70" s="1326"/>
      <c r="BE70" s="1326"/>
      <c r="BF70" s="1327" t="s">
        <v>757</v>
      </c>
      <c r="BG70" s="1327"/>
      <c r="BI70" s="861"/>
      <c r="BJ70" s="861"/>
      <c r="BK70" s="861"/>
      <c r="BL70" s="861"/>
      <c r="BM70" s="861"/>
      <c r="BN70" s="861"/>
      <c r="BO70" s="861"/>
    </row>
    <row r="71" spans="1:67" ht="18" customHeight="1">
      <c r="A71" s="842"/>
      <c r="B71" s="1438"/>
      <c r="C71" s="1439"/>
      <c r="D71" s="1384" t="s">
        <v>856</v>
      </c>
      <c r="E71" s="1386" t="s">
        <v>300</v>
      </c>
      <c r="F71" s="1386"/>
      <c r="G71" s="1386"/>
      <c r="H71" s="1386"/>
      <c r="I71" s="1387"/>
      <c r="J71" s="998" t="str">
        <f>IF(K71&lt;&gt;"",1,"")</f>
        <v/>
      </c>
      <c r="K71" s="1408"/>
      <c r="L71" s="1408"/>
      <c r="M71" s="1408"/>
      <c r="N71" s="1409"/>
      <c r="O71" s="1410"/>
      <c r="P71" s="1408"/>
      <c r="Q71" s="1408"/>
      <c r="R71" s="1408"/>
      <c r="S71" s="1408"/>
      <c r="T71" s="1408"/>
      <c r="U71" s="1410"/>
      <c r="V71" s="1408"/>
      <c r="W71" s="1408"/>
      <c r="X71" s="1408"/>
      <c r="Y71" s="1408"/>
      <c r="Z71" s="1408"/>
      <c r="AA71" s="1409"/>
      <c r="AB71" s="1393"/>
      <c r="AC71" s="1393"/>
      <c r="AD71" s="1393"/>
      <c r="AE71" s="1393"/>
      <c r="AF71" s="1393"/>
      <c r="AG71" s="1393"/>
      <c r="AH71" s="1393"/>
      <c r="AI71" s="1393"/>
      <c r="AJ71" s="1393"/>
      <c r="AK71" s="1393"/>
      <c r="AL71" s="1393"/>
      <c r="AM71" s="1393"/>
      <c r="AN71" s="1393"/>
      <c r="AO71" s="1393"/>
      <c r="AP71" s="1393"/>
      <c r="AQ71" s="1393"/>
      <c r="AR71" s="1393"/>
      <c r="AS71" s="1393"/>
      <c r="AT71" s="1393"/>
      <c r="AU71" s="1393"/>
      <c r="AV71" s="1393"/>
      <c r="AW71" s="1393"/>
      <c r="AX71" s="1393"/>
      <c r="AY71" s="1393"/>
      <c r="AZ71" s="1393"/>
      <c r="BA71" s="1393"/>
      <c r="BB71" s="1393"/>
      <c r="BC71" s="1393"/>
      <c r="BD71" s="1352"/>
      <c r="BE71" s="1352"/>
      <c r="BF71" s="1352"/>
      <c r="BG71" s="1352"/>
      <c r="BI71" s="861"/>
      <c r="BJ71" s="861"/>
      <c r="BK71" s="861"/>
      <c r="BL71" s="861"/>
      <c r="BM71" s="861"/>
      <c r="BN71" s="861"/>
      <c r="BO71" s="861"/>
    </row>
    <row r="72" spans="1:67" ht="18" customHeight="1">
      <c r="A72" s="842"/>
      <c r="B72" s="1438"/>
      <c r="C72" s="1439"/>
      <c r="D72" s="1411"/>
      <c r="E72" s="1412"/>
      <c r="F72" s="1412"/>
      <c r="G72" s="1412"/>
      <c r="H72" s="1412"/>
      <c r="I72" s="1413"/>
      <c r="J72" s="995" t="str">
        <f>IF(AND($K71&lt;&gt;$K72,$K72&lt;&gt;""),MAX($J$71:$J71)+1,"")</f>
        <v/>
      </c>
      <c r="K72" s="1310"/>
      <c r="L72" s="1310"/>
      <c r="M72" s="1310"/>
      <c r="N72" s="1311"/>
      <c r="O72" s="1343"/>
      <c r="P72" s="1310"/>
      <c r="Q72" s="1310"/>
      <c r="R72" s="1310"/>
      <c r="S72" s="1310"/>
      <c r="T72" s="1311"/>
      <c r="U72" s="1343"/>
      <c r="V72" s="1310"/>
      <c r="W72" s="1310"/>
      <c r="X72" s="1310"/>
      <c r="Y72" s="1310"/>
      <c r="Z72" s="1310"/>
      <c r="AA72" s="1311"/>
      <c r="AB72" s="1342"/>
      <c r="AC72" s="1342"/>
      <c r="AD72" s="1342"/>
      <c r="AE72" s="1342"/>
      <c r="AF72" s="1342"/>
      <c r="AG72" s="1342"/>
      <c r="AH72" s="1342"/>
      <c r="AI72" s="1342"/>
      <c r="AJ72" s="1342"/>
      <c r="AK72" s="1342"/>
      <c r="AL72" s="1342"/>
      <c r="AM72" s="1342"/>
      <c r="AN72" s="1342"/>
      <c r="AO72" s="1342"/>
      <c r="AP72" s="1342"/>
      <c r="AQ72" s="1342"/>
      <c r="AR72" s="1342"/>
      <c r="AS72" s="1342"/>
      <c r="AT72" s="1342"/>
      <c r="AU72" s="1342"/>
      <c r="AV72" s="1342"/>
      <c r="AW72" s="1342"/>
      <c r="AX72" s="1342"/>
      <c r="AY72" s="1342"/>
      <c r="AZ72" s="1342"/>
      <c r="BA72" s="1342"/>
      <c r="BB72" s="1342"/>
      <c r="BC72" s="1342"/>
      <c r="BD72" s="1344"/>
      <c r="BE72" s="1344"/>
      <c r="BF72" s="1327" t="s">
        <v>757</v>
      </c>
      <c r="BG72" s="1327"/>
      <c r="BI72" s="861"/>
      <c r="BJ72" s="861"/>
      <c r="BK72" s="861"/>
      <c r="BL72" s="861"/>
      <c r="BM72" s="861"/>
      <c r="BN72" s="861"/>
      <c r="BO72" s="861"/>
    </row>
    <row r="73" spans="1:67" ht="18" customHeight="1">
      <c r="A73" s="842"/>
      <c r="B73" s="1438"/>
      <c r="C73" s="1439"/>
      <c r="D73" s="1385"/>
      <c r="E73" s="1388"/>
      <c r="F73" s="1388"/>
      <c r="G73" s="1388"/>
      <c r="H73" s="1388"/>
      <c r="I73" s="1389"/>
      <c r="J73" s="997" t="str">
        <f>IF(AND($K72&lt;&gt;$K73,$K73&lt;&gt;""),MAX($J$71:$J72)+1,"")</f>
        <v/>
      </c>
      <c r="K73" s="1414"/>
      <c r="L73" s="1414"/>
      <c r="M73" s="1414"/>
      <c r="N73" s="1415"/>
      <c r="O73" s="1416"/>
      <c r="P73" s="1414"/>
      <c r="Q73" s="1414"/>
      <c r="R73" s="1414"/>
      <c r="S73" s="1414"/>
      <c r="T73" s="1414"/>
      <c r="U73" s="1416"/>
      <c r="V73" s="1414"/>
      <c r="W73" s="1414"/>
      <c r="X73" s="1414"/>
      <c r="Y73" s="1414"/>
      <c r="Z73" s="1414"/>
      <c r="AA73" s="1415"/>
      <c r="AB73" s="1379"/>
      <c r="AC73" s="1379"/>
      <c r="AD73" s="1379"/>
      <c r="AE73" s="1379"/>
      <c r="AF73" s="1379"/>
      <c r="AG73" s="1379"/>
      <c r="AH73" s="1379"/>
      <c r="AI73" s="1379"/>
      <c r="AJ73" s="1379"/>
      <c r="AK73" s="1379"/>
      <c r="AL73" s="1379"/>
      <c r="AM73" s="1379"/>
      <c r="AN73" s="1379"/>
      <c r="AO73" s="1379"/>
      <c r="AP73" s="1379"/>
      <c r="AQ73" s="1379"/>
      <c r="AR73" s="1379"/>
      <c r="AS73" s="1379"/>
      <c r="AT73" s="1379"/>
      <c r="AU73" s="1379"/>
      <c r="AV73" s="1379"/>
      <c r="AW73" s="1379"/>
      <c r="AX73" s="1379"/>
      <c r="AY73" s="1379"/>
      <c r="AZ73" s="1379"/>
      <c r="BA73" s="1379"/>
      <c r="BB73" s="1379"/>
      <c r="BC73" s="1379"/>
      <c r="BD73" s="1326"/>
      <c r="BE73" s="1326"/>
      <c r="BF73" s="1327" t="s">
        <v>757</v>
      </c>
      <c r="BG73" s="1327"/>
      <c r="BI73" s="861"/>
      <c r="BJ73" s="861"/>
      <c r="BK73" s="861"/>
      <c r="BL73" s="861"/>
      <c r="BM73" s="861"/>
      <c r="BN73" s="861"/>
      <c r="BO73" s="861"/>
    </row>
    <row r="74" spans="1:67" ht="18" customHeight="1">
      <c r="A74" s="842"/>
      <c r="B74" s="1438"/>
      <c r="C74" s="1439"/>
      <c r="D74" s="1384" t="s">
        <v>857</v>
      </c>
      <c r="E74" s="1366" t="s">
        <v>315</v>
      </c>
      <c r="F74" s="1366"/>
      <c r="G74" s="1366"/>
      <c r="H74" s="1366"/>
      <c r="I74" s="1367"/>
      <c r="J74" s="999" t="str">
        <f>IF(K74&lt;&gt;"",1,"")</f>
        <v/>
      </c>
      <c r="K74" s="1408"/>
      <c r="L74" s="1408"/>
      <c r="M74" s="1408"/>
      <c r="N74" s="1409"/>
      <c r="O74" s="1410"/>
      <c r="P74" s="1408"/>
      <c r="Q74" s="1408"/>
      <c r="R74" s="1410"/>
      <c r="S74" s="1408"/>
      <c r="T74" s="1408"/>
      <c r="U74" s="1408"/>
      <c r="V74" s="1408"/>
      <c r="W74" s="1408"/>
      <c r="X74" s="1408"/>
      <c r="Y74" s="1408"/>
      <c r="Z74" s="1408"/>
      <c r="AA74" s="1409"/>
      <c r="AB74" s="1393"/>
      <c r="AC74" s="1393"/>
      <c r="AD74" s="1393"/>
      <c r="AE74" s="1393"/>
      <c r="AF74" s="1393"/>
      <c r="AG74" s="1393"/>
      <c r="AH74" s="1393"/>
      <c r="AI74" s="1393"/>
      <c r="AJ74" s="1393"/>
      <c r="AK74" s="1393"/>
      <c r="AL74" s="1393"/>
      <c r="AM74" s="1393"/>
      <c r="AN74" s="1393"/>
      <c r="AO74" s="1393"/>
      <c r="AP74" s="1393"/>
      <c r="AQ74" s="1393"/>
      <c r="AR74" s="1393"/>
      <c r="AS74" s="1393"/>
      <c r="AT74" s="1393"/>
      <c r="AU74" s="1393"/>
      <c r="AV74" s="1393"/>
      <c r="AW74" s="1393"/>
      <c r="AX74" s="1393"/>
      <c r="AY74" s="1393"/>
      <c r="AZ74" s="1393"/>
      <c r="BA74" s="1393"/>
      <c r="BB74" s="1393"/>
      <c r="BC74" s="1393"/>
      <c r="BD74" s="1352" t="s">
        <v>757</v>
      </c>
      <c r="BE74" s="1352"/>
      <c r="BF74" s="1352" t="s">
        <v>757</v>
      </c>
      <c r="BG74" s="1352"/>
      <c r="BI74" s="861"/>
      <c r="BJ74" s="861"/>
      <c r="BK74" s="861"/>
      <c r="BL74" s="861"/>
      <c r="BM74" s="861"/>
      <c r="BN74" s="861"/>
      <c r="BO74" s="861"/>
    </row>
    <row r="75" spans="1:67" ht="18" customHeight="1">
      <c r="A75" s="842"/>
      <c r="B75" s="1438"/>
      <c r="C75" s="1439"/>
      <c r="D75" s="1385"/>
      <c r="E75" s="1372"/>
      <c r="F75" s="1372"/>
      <c r="G75" s="1372"/>
      <c r="H75" s="1372"/>
      <c r="I75" s="1373"/>
      <c r="J75" s="996" t="str">
        <f>IF(AND($K74&lt;&gt;$K75,$K75&lt;&gt;""),MAX($J$74:$J74)+1,"")</f>
        <v/>
      </c>
      <c r="K75" s="1340"/>
      <c r="L75" s="1340"/>
      <c r="M75" s="1340"/>
      <c r="N75" s="1341"/>
      <c r="O75" s="1407"/>
      <c r="P75" s="1340"/>
      <c r="Q75" s="1341"/>
      <c r="R75" s="1407"/>
      <c r="S75" s="1340"/>
      <c r="T75" s="1340"/>
      <c r="U75" s="1340"/>
      <c r="V75" s="1340"/>
      <c r="W75" s="1340"/>
      <c r="X75" s="1340"/>
      <c r="Y75" s="1340"/>
      <c r="Z75" s="1340"/>
      <c r="AA75" s="1341"/>
      <c r="AB75" s="1379"/>
      <c r="AC75" s="1379"/>
      <c r="AD75" s="1379"/>
      <c r="AE75" s="1379"/>
      <c r="AF75" s="1379"/>
      <c r="AG75" s="1379"/>
      <c r="AH75" s="1379"/>
      <c r="AI75" s="1379"/>
      <c r="AJ75" s="1379"/>
      <c r="AK75" s="1379"/>
      <c r="AL75" s="1379"/>
      <c r="AM75" s="1379"/>
      <c r="AN75" s="1379"/>
      <c r="AO75" s="1379"/>
      <c r="AP75" s="1379"/>
      <c r="AQ75" s="1379"/>
      <c r="AR75" s="1379"/>
      <c r="AS75" s="1379"/>
      <c r="AT75" s="1379"/>
      <c r="AU75" s="1379"/>
      <c r="AV75" s="1379"/>
      <c r="AW75" s="1379"/>
      <c r="AX75" s="1379"/>
      <c r="AY75" s="1379"/>
      <c r="AZ75" s="1379"/>
      <c r="BA75" s="1379"/>
      <c r="BB75" s="1379"/>
      <c r="BC75" s="1379"/>
      <c r="BD75" s="1326"/>
      <c r="BE75" s="1326"/>
      <c r="BF75" s="1327" t="s">
        <v>757</v>
      </c>
      <c r="BG75" s="1327"/>
      <c r="BI75" s="861"/>
      <c r="BJ75" s="861"/>
      <c r="BK75" s="861"/>
      <c r="BL75" s="861"/>
      <c r="BM75" s="861"/>
      <c r="BN75" s="861"/>
      <c r="BO75" s="861"/>
    </row>
    <row r="76" spans="1:67" ht="18" customHeight="1">
      <c r="A76" s="842"/>
      <c r="B76" s="1438"/>
      <c r="C76" s="1439"/>
      <c r="D76" s="981" t="s">
        <v>858</v>
      </c>
      <c r="E76" s="1354" t="s">
        <v>329</v>
      </c>
      <c r="F76" s="1354"/>
      <c r="G76" s="1354"/>
      <c r="H76" s="1354"/>
      <c r="I76" s="1355"/>
      <c r="J76" s="1000" t="str">
        <f>IF(K76&lt;&gt;"",1,"")</f>
        <v/>
      </c>
      <c r="K76" s="1402"/>
      <c r="L76" s="1402"/>
      <c r="M76" s="1402"/>
      <c r="N76" s="1402"/>
      <c r="O76" s="1402"/>
      <c r="P76" s="1402"/>
      <c r="Q76" s="1403"/>
      <c r="R76" s="1380" t="s">
        <v>596</v>
      </c>
      <c r="S76" s="1381"/>
      <c r="T76" s="1381"/>
      <c r="U76" s="1381"/>
      <c r="V76" s="1381"/>
      <c r="W76" s="1381"/>
      <c r="X76" s="1381"/>
      <c r="Y76" s="1381"/>
      <c r="Z76" s="1381"/>
      <c r="AA76" s="1404"/>
      <c r="AB76" s="855"/>
      <c r="AC76" s="983" t="s">
        <v>763</v>
      </c>
      <c r="AD76" s="856"/>
      <c r="AE76" s="983" t="s">
        <v>764</v>
      </c>
      <c r="AF76" s="1382"/>
      <c r="AG76" s="1382"/>
      <c r="AH76" s="983" t="s">
        <v>859</v>
      </c>
      <c r="AI76" s="856"/>
      <c r="AJ76" s="984" t="s">
        <v>548</v>
      </c>
      <c r="AK76" s="855"/>
      <c r="AL76" s="983" t="s">
        <v>763</v>
      </c>
      <c r="AM76" s="856"/>
      <c r="AN76" s="983" t="s">
        <v>764</v>
      </c>
      <c r="AO76" s="1382"/>
      <c r="AP76" s="1382"/>
      <c r="AQ76" s="983" t="s">
        <v>859</v>
      </c>
      <c r="AR76" s="856"/>
      <c r="AS76" s="984" t="s">
        <v>548</v>
      </c>
      <c r="AT76" s="855"/>
      <c r="AU76" s="983" t="s">
        <v>763</v>
      </c>
      <c r="AV76" s="856"/>
      <c r="AW76" s="983" t="s">
        <v>764</v>
      </c>
      <c r="AX76" s="1382"/>
      <c r="AY76" s="1382"/>
      <c r="AZ76" s="983" t="s">
        <v>859</v>
      </c>
      <c r="BA76" s="856"/>
      <c r="BB76" s="1394" t="s">
        <v>548</v>
      </c>
      <c r="BC76" s="1395"/>
      <c r="BD76" s="1383" t="s">
        <v>757</v>
      </c>
      <c r="BE76" s="1383"/>
      <c r="BF76" s="1352" t="s">
        <v>757</v>
      </c>
      <c r="BG76" s="1352"/>
      <c r="BI76" s="861"/>
      <c r="BJ76" s="861"/>
      <c r="BK76" s="861"/>
      <c r="BL76" s="861"/>
      <c r="BM76" s="861"/>
      <c r="BN76" s="861"/>
      <c r="BO76" s="861"/>
    </row>
    <row r="77" spans="1:67" ht="18" customHeight="1">
      <c r="A77" s="842"/>
      <c r="B77" s="1438"/>
      <c r="C77" s="1439"/>
      <c r="D77" s="982" t="s">
        <v>860</v>
      </c>
      <c r="E77" s="1388" t="s">
        <v>336</v>
      </c>
      <c r="F77" s="1388"/>
      <c r="G77" s="1388"/>
      <c r="H77" s="1388"/>
      <c r="I77" s="1389"/>
      <c r="J77" s="1000" t="str">
        <f>IF(K77&lt;&gt;"",1,"")</f>
        <v/>
      </c>
      <c r="K77" s="1396"/>
      <c r="L77" s="1397"/>
      <c r="M77" s="1397"/>
      <c r="N77" s="1397"/>
      <c r="O77" s="1397"/>
      <c r="P77" s="1397"/>
      <c r="Q77" s="1397"/>
      <c r="R77" s="1397"/>
      <c r="S77" s="1397"/>
      <c r="T77" s="1397"/>
      <c r="U77" s="1397"/>
      <c r="V77" s="1397"/>
      <c r="W77" s="1397"/>
      <c r="X77" s="1397"/>
      <c r="Y77" s="1397"/>
      <c r="Z77" s="1397"/>
      <c r="AA77" s="1397"/>
      <c r="AB77" s="1380" t="s">
        <v>351</v>
      </c>
      <c r="AC77" s="1381"/>
      <c r="AD77" s="1381"/>
      <c r="AE77" s="1381"/>
      <c r="AF77" s="1398"/>
      <c r="AG77" s="1399"/>
      <c r="AH77" s="1400"/>
      <c r="AI77" s="1400"/>
      <c r="AJ77" s="986" t="s">
        <v>859</v>
      </c>
      <c r="AK77" s="1345" t="s">
        <v>337</v>
      </c>
      <c r="AL77" s="1345"/>
      <c r="AM77" s="1345"/>
      <c r="AN77" s="1345"/>
      <c r="AO77" s="985"/>
      <c r="AP77" s="1400"/>
      <c r="AQ77" s="1401"/>
      <c r="AR77" s="1401"/>
      <c r="AS77" s="857" t="s">
        <v>934</v>
      </c>
      <c r="AT77" s="1380" t="s">
        <v>550</v>
      </c>
      <c r="AU77" s="1381"/>
      <c r="AV77" s="1381"/>
      <c r="AW77" s="1381"/>
      <c r="AX77" s="1381"/>
      <c r="AY77" s="1381"/>
      <c r="AZ77" s="1382"/>
      <c r="BA77" s="1382"/>
      <c r="BB77" s="1382"/>
      <c r="BC77" s="984" t="s">
        <v>548</v>
      </c>
      <c r="BD77" s="1383"/>
      <c r="BE77" s="1383"/>
      <c r="BF77" s="1383"/>
      <c r="BG77" s="1383"/>
      <c r="BI77" s="861"/>
      <c r="BJ77" s="861"/>
      <c r="BK77" s="861"/>
      <c r="BL77" s="861"/>
      <c r="BM77" s="861"/>
      <c r="BN77" s="861"/>
      <c r="BO77" s="861"/>
    </row>
    <row r="78" spans="1:67" ht="18" customHeight="1">
      <c r="A78" s="842"/>
      <c r="B78" s="1438"/>
      <c r="C78" s="1439"/>
      <c r="D78" s="1384" t="s">
        <v>861</v>
      </c>
      <c r="E78" s="1386" t="s">
        <v>342</v>
      </c>
      <c r="F78" s="1386"/>
      <c r="G78" s="1386"/>
      <c r="H78" s="1386"/>
      <c r="I78" s="1387"/>
      <c r="J78" s="999" t="str">
        <f>IF(K78&lt;&gt;"",1,"")</f>
        <v/>
      </c>
      <c r="K78" s="1390"/>
      <c r="L78" s="1391"/>
      <c r="M78" s="1391"/>
      <c r="N78" s="1391"/>
      <c r="O78" s="1391"/>
      <c r="P78" s="1391"/>
      <c r="Q78" s="1391"/>
      <c r="R78" s="1392"/>
      <c r="S78" s="1392"/>
      <c r="T78" s="1392"/>
      <c r="U78" s="1392"/>
      <c r="V78" s="1392"/>
      <c r="W78" s="1392"/>
      <c r="X78" s="1392"/>
      <c r="Y78" s="1392"/>
      <c r="Z78" s="1392"/>
      <c r="AA78" s="1392"/>
      <c r="AB78" s="1393"/>
      <c r="AC78" s="1393"/>
      <c r="AD78" s="1393"/>
      <c r="AE78" s="1393"/>
      <c r="AF78" s="1393"/>
      <c r="AG78" s="1393"/>
      <c r="AH78" s="1393"/>
      <c r="AI78" s="1393"/>
      <c r="AJ78" s="1393"/>
      <c r="AK78" s="1393"/>
      <c r="AL78" s="1393"/>
      <c r="AM78" s="1393"/>
      <c r="AN78" s="1393"/>
      <c r="AO78" s="1393"/>
      <c r="AP78" s="1393"/>
      <c r="AQ78" s="1393"/>
      <c r="AR78" s="1393"/>
      <c r="AS78" s="1393"/>
      <c r="AT78" s="1393"/>
      <c r="AU78" s="1393"/>
      <c r="AV78" s="1393"/>
      <c r="AW78" s="1393"/>
      <c r="AX78" s="1393"/>
      <c r="AY78" s="1393"/>
      <c r="AZ78" s="1393"/>
      <c r="BA78" s="1393"/>
      <c r="BB78" s="1393"/>
      <c r="BC78" s="1393"/>
      <c r="BD78" s="1352" t="s">
        <v>757</v>
      </c>
      <c r="BE78" s="1352"/>
      <c r="BF78" s="1352" t="s">
        <v>757</v>
      </c>
      <c r="BG78" s="1352"/>
      <c r="BI78" s="861"/>
      <c r="BJ78" s="861"/>
      <c r="BK78" s="861"/>
      <c r="BL78" s="861"/>
      <c r="BM78" s="861"/>
      <c r="BN78" s="861"/>
      <c r="BO78" s="861"/>
    </row>
    <row r="79" spans="1:67" ht="18" customHeight="1">
      <c r="A79" s="842"/>
      <c r="B79" s="1440"/>
      <c r="C79" s="1441"/>
      <c r="D79" s="1385"/>
      <c r="E79" s="1388"/>
      <c r="F79" s="1388"/>
      <c r="G79" s="1388"/>
      <c r="H79" s="1388"/>
      <c r="I79" s="1389"/>
      <c r="J79" s="996" t="str">
        <f>IF(AND($K78&lt;&gt;$K79,$K79&lt;&gt;""),MAX($J$78:$J78)+1,"")</f>
        <v/>
      </c>
      <c r="K79" s="1405"/>
      <c r="L79" s="1406"/>
      <c r="M79" s="1406"/>
      <c r="N79" s="1406"/>
      <c r="O79" s="1406"/>
      <c r="P79" s="1406"/>
      <c r="Q79" s="1406"/>
      <c r="R79" s="1378"/>
      <c r="S79" s="1378"/>
      <c r="T79" s="1378"/>
      <c r="U79" s="1378"/>
      <c r="V79" s="1378"/>
      <c r="W79" s="1378"/>
      <c r="X79" s="1378"/>
      <c r="Y79" s="1378"/>
      <c r="Z79" s="1378"/>
      <c r="AA79" s="1378"/>
      <c r="AB79" s="1379"/>
      <c r="AC79" s="1379"/>
      <c r="AD79" s="1379"/>
      <c r="AE79" s="1379"/>
      <c r="AF79" s="1379"/>
      <c r="AG79" s="1379"/>
      <c r="AH79" s="1379"/>
      <c r="AI79" s="1379"/>
      <c r="AJ79" s="1379"/>
      <c r="AK79" s="1379"/>
      <c r="AL79" s="1379"/>
      <c r="AM79" s="1379"/>
      <c r="AN79" s="1379"/>
      <c r="AO79" s="1379"/>
      <c r="AP79" s="1379"/>
      <c r="AQ79" s="1379"/>
      <c r="AR79" s="1379"/>
      <c r="AS79" s="1379"/>
      <c r="AT79" s="1379"/>
      <c r="AU79" s="1379"/>
      <c r="AV79" s="1379"/>
      <c r="AW79" s="1379"/>
      <c r="AX79" s="1379"/>
      <c r="AY79" s="1379"/>
      <c r="AZ79" s="1379"/>
      <c r="BA79" s="1379"/>
      <c r="BB79" s="1379"/>
      <c r="BC79" s="1379"/>
      <c r="BD79" s="1326"/>
      <c r="BE79" s="1326"/>
      <c r="BF79" s="1327" t="s">
        <v>757</v>
      </c>
      <c r="BG79" s="1327"/>
      <c r="BI79" s="861"/>
      <c r="BJ79" s="861"/>
      <c r="BK79" s="861"/>
      <c r="BL79" s="861"/>
      <c r="BM79" s="861"/>
      <c r="BN79" s="861"/>
      <c r="BO79" s="861"/>
    </row>
    <row r="80" spans="1:67" ht="18" customHeight="1">
      <c r="A80" s="842"/>
      <c r="B80" s="1359" t="s">
        <v>862</v>
      </c>
      <c r="C80" s="1360"/>
      <c r="D80" s="1365" t="s">
        <v>350</v>
      </c>
      <c r="E80" s="1366"/>
      <c r="F80" s="1366"/>
      <c r="G80" s="1366"/>
      <c r="H80" s="1366"/>
      <c r="I80" s="1367"/>
      <c r="J80" s="998" t="str">
        <f>IF(R80&lt;&gt;"－",1,"")</f>
        <v/>
      </c>
      <c r="K80" s="1374" t="s">
        <v>19</v>
      </c>
      <c r="L80" s="1375"/>
      <c r="M80" s="1375"/>
      <c r="N80" s="1375"/>
      <c r="O80" s="1375"/>
      <c r="P80" s="1375"/>
      <c r="Q80" s="1375"/>
      <c r="R80" s="1376" t="str">
        <f>IF(入力シート!K187="","－",入力シート!K187)</f>
        <v>－</v>
      </c>
      <c r="S80" s="1376"/>
      <c r="T80" s="1376"/>
      <c r="U80" s="1376"/>
      <c r="V80" s="1376"/>
      <c r="W80" s="1376"/>
      <c r="X80" s="1376"/>
      <c r="Y80" s="1376"/>
      <c r="Z80" s="1376"/>
      <c r="AA80" s="1376"/>
      <c r="AB80" s="1348" t="s">
        <v>351</v>
      </c>
      <c r="AC80" s="1345"/>
      <c r="AD80" s="1345"/>
      <c r="AE80" s="1345"/>
      <c r="AF80" s="1349"/>
      <c r="AG80" s="1377"/>
      <c r="AH80" s="1346"/>
      <c r="AI80" s="1346"/>
      <c r="AJ80" s="986" t="s">
        <v>863</v>
      </c>
      <c r="AK80" s="1345" t="s">
        <v>352</v>
      </c>
      <c r="AL80" s="1345"/>
      <c r="AM80" s="1345"/>
      <c r="AN80" s="1345"/>
      <c r="AO80" s="985"/>
      <c r="AP80" s="1346"/>
      <c r="AQ80" s="1347"/>
      <c r="AR80" s="1347"/>
      <c r="AS80" s="857" t="s">
        <v>1331</v>
      </c>
      <c r="AT80" s="1348" t="s">
        <v>353</v>
      </c>
      <c r="AU80" s="1345"/>
      <c r="AV80" s="1345"/>
      <c r="AW80" s="1345"/>
      <c r="AX80" s="1349"/>
      <c r="AY80" s="1347"/>
      <c r="AZ80" s="1347"/>
      <c r="BA80" s="1347"/>
      <c r="BB80" s="1350" t="s">
        <v>354</v>
      </c>
      <c r="BC80" s="1351"/>
      <c r="BD80" s="1352"/>
      <c r="BE80" s="1352"/>
      <c r="BF80" s="1352"/>
      <c r="BG80" s="1352"/>
      <c r="BI80" s="861"/>
      <c r="BJ80" s="861"/>
      <c r="BK80" s="861"/>
      <c r="BL80" s="861"/>
      <c r="BM80" s="861"/>
      <c r="BN80" s="861"/>
      <c r="BO80" s="861"/>
    </row>
    <row r="81" spans="1:67" ht="18" customHeight="1">
      <c r="A81" s="842"/>
      <c r="B81" s="1361"/>
      <c r="C81" s="1362"/>
      <c r="D81" s="1368"/>
      <c r="E81" s="1369"/>
      <c r="F81" s="1369"/>
      <c r="G81" s="1369"/>
      <c r="H81" s="1369"/>
      <c r="I81" s="1370"/>
      <c r="J81" s="995" t="str">
        <f>IF(AND($K80&lt;&gt;$K81,$K81&lt;&gt;""),MAX($J$80:$J80)+1,"")</f>
        <v/>
      </c>
      <c r="K81" s="1311"/>
      <c r="L81" s="1342"/>
      <c r="M81" s="1342"/>
      <c r="N81" s="1342"/>
      <c r="O81" s="1342"/>
      <c r="P81" s="1342"/>
      <c r="Q81" s="1342"/>
      <c r="R81" s="1324"/>
      <c r="S81" s="1324"/>
      <c r="T81" s="1324"/>
      <c r="U81" s="1324"/>
      <c r="V81" s="1324"/>
      <c r="W81" s="1324"/>
      <c r="X81" s="1324"/>
      <c r="Y81" s="1324"/>
      <c r="Z81" s="1324"/>
      <c r="AA81" s="1324"/>
      <c r="AB81" s="1343"/>
      <c r="AC81" s="1310"/>
      <c r="AD81" s="1310"/>
      <c r="AE81" s="1310"/>
      <c r="AF81" s="1310"/>
      <c r="AG81" s="1310"/>
      <c r="AH81" s="1310"/>
      <c r="AI81" s="1310"/>
      <c r="AJ81" s="1310"/>
      <c r="AK81" s="1310"/>
      <c r="AL81" s="1310"/>
      <c r="AM81" s="1310"/>
      <c r="AN81" s="1310"/>
      <c r="AO81" s="1310"/>
      <c r="AP81" s="1310"/>
      <c r="AQ81" s="1310"/>
      <c r="AR81" s="1310"/>
      <c r="AS81" s="1310"/>
      <c r="AT81" s="1310"/>
      <c r="AU81" s="1310"/>
      <c r="AV81" s="1310"/>
      <c r="AW81" s="1310"/>
      <c r="AX81" s="1310"/>
      <c r="AY81" s="1310"/>
      <c r="AZ81" s="1310"/>
      <c r="BA81" s="1310"/>
      <c r="BB81" s="1310"/>
      <c r="BC81" s="1311"/>
      <c r="BD81" s="1344"/>
      <c r="BE81" s="1344"/>
      <c r="BF81" s="1327" t="s">
        <v>757</v>
      </c>
      <c r="BG81" s="1327"/>
      <c r="BI81" s="861"/>
      <c r="BJ81" s="861"/>
      <c r="BK81" s="861"/>
      <c r="BL81" s="861"/>
      <c r="BM81" s="861"/>
      <c r="BN81" s="861"/>
      <c r="BO81" s="861"/>
    </row>
    <row r="82" spans="1:67" ht="18" customHeight="1">
      <c r="A82" s="842"/>
      <c r="B82" s="1361"/>
      <c r="C82" s="1362"/>
      <c r="D82" s="1368"/>
      <c r="E82" s="1369"/>
      <c r="F82" s="1369"/>
      <c r="G82" s="1369"/>
      <c r="H82" s="1369"/>
      <c r="I82" s="1370"/>
      <c r="J82" s="995" t="str">
        <f>IF(AND($K81&lt;&gt;$K82,$K82&lt;&gt;""),MAX($J$80:$J81)+1,"")</f>
        <v/>
      </c>
      <c r="K82" s="1311"/>
      <c r="L82" s="1342"/>
      <c r="M82" s="1342"/>
      <c r="N82" s="1342"/>
      <c r="O82" s="1342"/>
      <c r="P82" s="1342"/>
      <c r="Q82" s="1342"/>
      <c r="R82" s="1324"/>
      <c r="S82" s="1324"/>
      <c r="T82" s="1324"/>
      <c r="U82" s="1324"/>
      <c r="V82" s="1324"/>
      <c r="W82" s="1324"/>
      <c r="X82" s="1324"/>
      <c r="Y82" s="1324"/>
      <c r="Z82" s="1324"/>
      <c r="AA82" s="1324"/>
      <c r="AB82" s="1342"/>
      <c r="AC82" s="1342"/>
      <c r="AD82" s="1342"/>
      <c r="AE82" s="1342"/>
      <c r="AF82" s="1342"/>
      <c r="AG82" s="1342"/>
      <c r="AH82" s="1342"/>
      <c r="AI82" s="1342"/>
      <c r="AJ82" s="1342"/>
      <c r="AK82" s="1342"/>
      <c r="AL82" s="1342"/>
      <c r="AM82" s="1342"/>
      <c r="AN82" s="1342"/>
      <c r="AO82" s="1342"/>
      <c r="AP82" s="1342"/>
      <c r="AQ82" s="1342"/>
      <c r="AR82" s="1342"/>
      <c r="AS82" s="1342"/>
      <c r="AT82" s="1342"/>
      <c r="AU82" s="1342"/>
      <c r="AV82" s="1342"/>
      <c r="AW82" s="1342"/>
      <c r="AX82" s="1342"/>
      <c r="AY82" s="1342"/>
      <c r="AZ82" s="1342"/>
      <c r="BA82" s="1342"/>
      <c r="BB82" s="1342"/>
      <c r="BC82" s="1342"/>
      <c r="BD82" s="1344"/>
      <c r="BE82" s="1344"/>
      <c r="BF82" s="1327" t="s">
        <v>757</v>
      </c>
      <c r="BG82" s="1327"/>
      <c r="BI82" s="861"/>
      <c r="BJ82" s="861"/>
      <c r="BK82" s="861"/>
      <c r="BL82" s="861"/>
      <c r="BM82" s="861"/>
      <c r="BN82" s="861"/>
      <c r="BO82" s="861"/>
    </row>
    <row r="83" spans="1:67" ht="18" customHeight="1">
      <c r="A83" s="842"/>
      <c r="B83" s="1361"/>
      <c r="C83" s="1362"/>
      <c r="D83" s="1368"/>
      <c r="E83" s="1369"/>
      <c r="F83" s="1369"/>
      <c r="G83" s="1369"/>
      <c r="H83" s="1369"/>
      <c r="I83" s="1370"/>
      <c r="J83" s="995" t="str">
        <f>IF(AND($K82&lt;&gt;$K83,$K83&lt;&gt;""),MAX($J$80:$J82)+1,"")</f>
        <v/>
      </c>
      <c r="K83" s="1311"/>
      <c r="L83" s="1342"/>
      <c r="M83" s="1342"/>
      <c r="N83" s="1342"/>
      <c r="O83" s="1342"/>
      <c r="P83" s="1342"/>
      <c r="Q83" s="1342"/>
      <c r="R83" s="1324"/>
      <c r="S83" s="1324"/>
      <c r="T83" s="1324"/>
      <c r="U83" s="1324"/>
      <c r="V83" s="1324"/>
      <c r="W83" s="1324"/>
      <c r="X83" s="1324"/>
      <c r="Y83" s="1324"/>
      <c r="Z83" s="1324"/>
      <c r="AA83" s="1324"/>
      <c r="AB83" s="1342"/>
      <c r="AC83" s="1342"/>
      <c r="AD83" s="1342"/>
      <c r="AE83" s="1342"/>
      <c r="AF83" s="1342"/>
      <c r="AG83" s="1342"/>
      <c r="AH83" s="1342"/>
      <c r="AI83" s="1342"/>
      <c r="AJ83" s="1342"/>
      <c r="AK83" s="1342"/>
      <c r="AL83" s="1342"/>
      <c r="AM83" s="1342"/>
      <c r="AN83" s="1342"/>
      <c r="AO83" s="1342"/>
      <c r="AP83" s="1342"/>
      <c r="AQ83" s="1342"/>
      <c r="AR83" s="1342"/>
      <c r="AS83" s="1342"/>
      <c r="AT83" s="1342"/>
      <c r="AU83" s="1342"/>
      <c r="AV83" s="1342"/>
      <c r="AW83" s="1342"/>
      <c r="AX83" s="1342"/>
      <c r="AY83" s="1342"/>
      <c r="AZ83" s="1342"/>
      <c r="BA83" s="1342"/>
      <c r="BB83" s="1342"/>
      <c r="BC83" s="1342"/>
      <c r="BD83" s="1327" t="s">
        <v>779</v>
      </c>
      <c r="BE83" s="1327"/>
      <c r="BF83" s="1327" t="s">
        <v>757</v>
      </c>
      <c r="BG83" s="1327"/>
      <c r="BI83" s="861"/>
      <c r="BJ83" s="861"/>
      <c r="BK83" s="861"/>
      <c r="BL83" s="861"/>
      <c r="BM83" s="861"/>
      <c r="BN83" s="861"/>
      <c r="BO83" s="861"/>
    </row>
    <row r="84" spans="1:67" ht="18" customHeight="1">
      <c r="A84" s="842"/>
      <c r="B84" s="1363"/>
      <c r="C84" s="1364"/>
      <c r="D84" s="1371"/>
      <c r="E84" s="1372"/>
      <c r="F84" s="1372"/>
      <c r="G84" s="1372"/>
      <c r="H84" s="1372"/>
      <c r="I84" s="1373"/>
      <c r="J84" s="996" t="str">
        <f>IF(AND($K83&lt;&gt;$K84,$K84&lt;&gt;""),MAX($J$80:$J83)+1,"")</f>
        <v/>
      </c>
      <c r="K84" s="1311"/>
      <c r="L84" s="1342"/>
      <c r="M84" s="1342"/>
      <c r="N84" s="1342"/>
      <c r="O84" s="1342"/>
      <c r="P84" s="1342"/>
      <c r="Q84" s="1342"/>
      <c r="R84" s="1324"/>
      <c r="S84" s="1324"/>
      <c r="T84" s="1324"/>
      <c r="U84" s="1324"/>
      <c r="V84" s="1324"/>
      <c r="W84" s="1324"/>
      <c r="X84" s="1324"/>
      <c r="Y84" s="1324"/>
      <c r="Z84" s="1324"/>
      <c r="AA84" s="1324"/>
      <c r="AB84" s="1325"/>
      <c r="AC84" s="1325"/>
      <c r="AD84" s="1325"/>
      <c r="AE84" s="1325"/>
      <c r="AF84" s="1325"/>
      <c r="AG84" s="1325"/>
      <c r="AH84" s="1325"/>
      <c r="AI84" s="1325"/>
      <c r="AJ84" s="1325"/>
      <c r="AK84" s="1325"/>
      <c r="AL84" s="1325"/>
      <c r="AM84" s="1325"/>
      <c r="AN84" s="1325"/>
      <c r="AO84" s="1325"/>
      <c r="AP84" s="1325"/>
      <c r="AQ84" s="1325"/>
      <c r="AR84" s="1325"/>
      <c r="AS84" s="1325"/>
      <c r="AT84" s="1325"/>
      <c r="AU84" s="1325"/>
      <c r="AV84" s="1325"/>
      <c r="AW84" s="1325"/>
      <c r="AX84" s="1325"/>
      <c r="AY84" s="1325"/>
      <c r="AZ84" s="1325"/>
      <c r="BA84" s="1325"/>
      <c r="BB84" s="1325"/>
      <c r="BC84" s="1325"/>
      <c r="BD84" s="1326"/>
      <c r="BE84" s="1326"/>
      <c r="BF84" s="1327" t="s">
        <v>757</v>
      </c>
      <c r="BG84" s="1327"/>
      <c r="BI84" s="861"/>
      <c r="BJ84" s="861"/>
      <c r="BK84" s="861"/>
      <c r="BL84" s="861"/>
      <c r="BM84" s="861"/>
      <c r="BN84" s="861"/>
      <c r="BO84" s="861"/>
    </row>
    <row r="85" spans="1:67" ht="18" customHeight="1">
      <c r="A85" s="842"/>
      <c r="B85" s="1353" t="s">
        <v>371</v>
      </c>
      <c r="C85" s="1354"/>
      <c r="D85" s="1354"/>
      <c r="E85" s="1354"/>
      <c r="F85" s="1354"/>
      <c r="G85" s="1354"/>
      <c r="H85" s="1354"/>
      <c r="I85" s="1355"/>
      <c r="J85" s="1353" t="s">
        <v>303</v>
      </c>
      <c r="K85" s="1354"/>
      <c r="L85" s="1354"/>
      <c r="M85" s="1354"/>
      <c r="N85" s="1354"/>
      <c r="O85" s="1354"/>
      <c r="P85" s="1354"/>
      <c r="Q85" s="1356"/>
      <c r="R85" s="1354" t="s">
        <v>727</v>
      </c>
      <c r="S85" s="1354"/>
      <c r="T85" s="1354"/>
      <c r="U85" s="1354"/>
      <c r="V85" s="1354"/>
      <c r="W85" s="1357">
        <f>COUNTIFS($BD$33:$BD$84,"新設",$BF$33:$BF$84,"○")-COUNTIFS($J$33:$J$84,"",$BD$33:$BD$84,"新設",$BF$33:$BF$84,"○")</f>
        <v>0</v>
      </c>
      <c r="X85" s="1357"/>
      <c r="Y85" s="1357"/>
      <c r="Z85" s="858" t="s">
        <v>372</v>
      </c>
      <c r="AA85" s="1358" t="s">
        <v>728</v>
      </c>
      <c r="AB85" s="1354"/>
      <c r="AC85" s="1354"/>
      <c r="AD85" s="1354"/>
      <c r="AE85" s="1354"/>
      <c r="AF85" s="1357">
        <f>COUNTIFS($BD$33:$BD$84,"既設",$BF$33:$BF$84,"○")-COUNTIFS($J$33:$J$84,"",$BD$33:$BD$84,"既設",$BF$33:$BF$84,"○")</f>
        <v>0</v>
      </c>
      <c r="AG85" s="1357"/>
      <c r="AH85" s="1357"/>
      <c r="AI85" s="858" t="s">
        <v>372</v>
      </c>
      <c r="AJ85" s="1353" t="s">
        <v>373</v>
      </c>
      <c r="AK85" s="1354"/>
      <c r="AL85" s="1354"/>
      <c r="AM85" s="1354"/>
      <c r="AN85" s="1354"/>
      <c r="AO85" s="1356"/>
      <c r="AP85" s="1358" t="s">
        <v>727</v>
      </c>
      <c r="AQ85" s="1354"/>
      <c r="AR85" s="1354"/>
      <c r="AS85" s="1354"/>
      <c r="AT85" s="1354"/>
      <c r="AU85" s="1357">
        <f>COUNTIFS($BD$33:$BD$84,"新設",$BF$33:$BF$84,"×")-COUNTIFS($J$33:$J$84,"",$BD$33:$BD$84,"新設",$BF$33:$BF$84,"×")</f>
        <v>0</v>
      </c>
      <c r="AV85" s="1357"/>
      <c r="AW85" s="1357"/>
      <c r="AX85" s="859" t="s">
        <v>372</v>
      </c>
      <c r="AY85" s="1358" t="s">
        <v>728</v>
      </c>
      <c r="AZ85" s="1354"/>
      <c r="BA85" s="1354"/>
      <c r="BB85" s="1354"/>
      <c r="BC85" s="1354"/>
      <c r="BD85" s="1357">
        <f>COUNTIFS($BD$33:$BD$84,"既設",$BF$33:$BF$84,"×")-COUNTIFS($J$33:$J$84,"",$BD$33:$BD$84,"既設",$BF$33:$BF$84,"×")</f>
        <v>0</v>
      </c>
      <c r="BE85" s="1357"/>
      <c r="BF85" s="1357"/>
      <c r="BG85" s="860" t="s">
        <v>372</v>
      </c>
      <c r="BI85" s="861"/>
      <c r="BJ85" s="861"/>
      <c r="BK85" s="861"/>
      <c r="BL85" s="861"/>
      <c r="BM85" s="861"/>
      <c r="BN85" s="861"/>
      <c r="BO85" s="861"/>
    </row>
    <row r="86" spans="1:67" ht="18" customHeight="1">
      <c r="A86" s="842"/>
      <c r="BI86" s="861"/>
      <c r="BJ86" s="861"/>
      <c r="BK86" s="861"/>
      <c r="BL86" s="861"/>
      <c r="BM86" s="861"/>
      <c r="BN86" s="861"/>
      <c r="BO86" s="861"/>
    </row>
    <row r="87" spans="1:67" s="864" customFormat="1" ht="18" customHeight="1">
      <c r="A87" s="862"/>
      <c r="B87" s="863"/>
      <c r="C87" s="863"/>
      <c r="D87" s="863"/>
      <c r="E87" s="863"/>
      <c r="F87" s="863"/>
      <c r="G87" s="863"/>
      <c r="H87" s="863"/>
      <c r="I87" s="863"/>
      <c r="J87" s="863"/>
      <c r="K87" s="863"/>
      <c r="L87" s="863"/>
      <c r="M87" s="863"/>
      <c r="N87" s="863"/>
      <c r="O87" s="863"/>
      <c r="P87" s="863"/>
      <c r="Q87" s="863"/>
      <c r="R87" s="863"/>
      <c r="S87" s="863"/>
      <c r="T87" s="863"/>
      <c r="U87" s="863"/>
      <c r="V87" s="863"/>
      <c r="W87" s="863"/>
      <c r="X87" s="863"/>
      <c r="Y87" s="863"/>
      <c r="Z87" s="863"/>
      <c r="AA87" s="863"/>
      <c r="AB87" s="863"/>
      <c r="AC87" s="863"/>
      <c r="AD87" s="863"/>
      <c r="AE87" s="863"/>
      <c r="AF87" s="863"/>
      <c r="AG87" s="863"/>
      <c r="AH87" s="863"/>
      <c r="AI87" s="863"/>
      <c r="AJ87" s="863"/>
      <c r="AK87" s="863"/>
      <c r="AL87" s="863"/>
      <c r="AM87" s="863"/>
      <c r="AN87" s="863"/>
      <c r="AO87" s="863"/>
      <c r="AP87" s="863"/>
      <c r="AQ87" s="863"/>
      <c r="AR87" s="863"/>
      <c r="AS87" s="863"/>
      <c r="AT87" s="863"/>
      <c r="AU87" s="863"/>
      <c r="AV87" s="863"/>
      <c r="AW87" s="863"/>
      <c r="AX87" s="863"/>
      <c r="AY87" s="863"/>
      <c r="AZ87" s="863"/>
      <c r="BA87" s="863"/>
      <c r="BB87" s="863"/>
      <c r="BC87" s="863"/>
      <c r="BD87" s="863"/>
      <c r="BE87" s="863"/>
      <c r="BF87" s="863"/>
      <c r="BG87" s="863"/>
      <c r="BH87" s="863"/>
      <c r="BI87" s="863"/>
      <c r="BJ87" s="863"/>
      <c r="BK87" s="863"/>
      <c r="BL87" s="863"/>
      <c r="BM87" s="863"/>
      <c r="BN87" s="863"/>
      <c r="BO87" s="863"/>
    </row>
    <row r="88" spans="1:67" s="864" customFormat="1">
      <c r="A88" s="863"/>
      <c r="B88" s="863"/>
      <c r="C88" s="863"/>
      <c r="D88" s="863"/>
      <c r="E88" s="863"/>
      <c r="F88" s="863"/>
      <c r="G88" s="863"/>
      <c r="H88" s="863"/>
      <c r="I88" s="863"/>
      <c r="J88" s="863"/>
      <c r="K88" s="863"/>
      <c r="L88" s="863"/>
      <c r="M88" s="863"/>
      <c r="N88" s="863"/>
      <c r="O88" s="863"/>
      <c r="P88" s="863"/>
      <c r="Q88" s="863"/>
      <c r="R88" s="863"/>
      <c r="S88" s="863"/>
      <c r="T88" s="863"/>
      <c r="U88" s="863"/>
      <c r="V88" s="863"/>
      <c r="W88" s="863"/>
      <c r="X88" s="863"/>
      <c r="Y88" s="863"/>
      <c r="Z88" s="863"/>
      <c r="AA88" s="863"/>
      <c r="AB88" s="863"/>
      <c r="AC88" s="863"/>
      <c r="AD88" s="863"/>
      <c r="AE88" s="863"/>
      <c r="AF88" s="863"/>
      <c r="AG88" s="863"/>
      <c r="AH88" s="863"/>
      <c r="AI88" s="863"/>
      <c r="AJ88" s="863"/>
      <c r="AK88" s="863"/>
      <c r="AL88" s="863"/>
      <c r="AM88" s="863"/>
      <c r="AN88" s="863"/>
      <c r="AO88" s="863"/>
      <c r="AP88" s="863"/>
      <c r="AQ88" s="863"/>
      <c r="AR88" s="863"/>
      <c r="AS88" s="863"/>
      <c r="AT88" s="863"/>
      <c r="AU88" s="863"/>
      <c r="AV88" s="863"/>
      <c r="AW88" s="863"/>
      <c r="AX88" s="863"/>
      <c r="AY88" s="863"/>
      <c r="AZ88" s="863"/>
      <c r="BA88" s="863"/>
      <c r="BB88" s="863"/>
      <c r="BC88" s="863"/>
      <c r="BD88" s="863"/>
      <c r="BE88" s="863"/>
      <c r="BF88" s="863"/>
      <c r="BG88" s="863"/>
      <c r="BH88" s="863"/>
      <c r="BI88" s="863"/>
      <c r="BJ88" s="863"/>
      <c r="BK88" s="863"/>
      <c r="BL88" s="863"/>
      <c r="BM88" s="863"/>
      <c r="BN88" s="863"/>
      <c r="BO88" s="863"/>
    </row>
    <row r="89" spans="1:67" s="864" customFormat="1">
      <c r="A89" s="863"/>
      <c r="B89" s="863"/>
      <c r="C89" s="863"/>
      <c r="D89" s="863"/>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c r="AI89" s="863"/>
      <c r="AJ89" s="863"/>
      <c r="AK89" s="863"/>
      <c r="AL89" s="863"/>
      <c r="AM89" s="863"/>
      <c r="AN89" s="863"/>
      <c r="AO89" s="863"/>
      <c r="AP89" s="863"/>
      <c r="AQ89" s="863"/>
      <c r="AR89" s="863"/>
      <c r="AS89" s="863"/>
      <c r="AT89" s="863"/>
      <c r="AU89" s="863"/>
      <c r="AV89" s="863"/>
      <c r="AW89" s="863"/>
      <c r="AX89" s="863"/>
      <c r="AY89" s="863"/>
      <c r="AZ89" s="863"/>
      <c r="BA89" s="863"/>
      <c r="BB89" s="863"/>
      <c r="BC89" s="863"/>
      <c r="BD89" s="863"/>
      <c r="BE89" s="863"/>
      <c r="BF89" s="863"/>
      <c r="BG89" s="863"/>
      <c r="BH89" s="863"/>
      <c r="BI89" s="863"/>
      <c r="BJ89" s="863"/>
      <c r="BK89" s="863"/>
      <c r="BL89" s="863"/>
      <c r="BM89" s="863"/>
      <c r="BN89" s="863"/>
      <c r="BO89" s="863"/>
    </row>
    <row r="90" spans="1:67" s="864" customFormat="1">
      <c r="A90" s="863"/>
      <c r="B90" s="863"/>
      <c r="C90" s="863"/>
      <c r="D90" s="863"/>
      <c r="E90" s="863"/>
      <c r="F90" s="863"/>
      <c r="G90" s="863"/>
      <c r="H90" s="863"/>
      <c r="I90" s="863"/>
      <c r="J90" s="863"/>
      <c r="K90" s="863"/>
      <c r="L90" s="863"/>
      <c r="M90" s="863"/>
      <c r="N90" s="863"/>
      <c r="O90" s="863"/>
      <c r="P90" s="863"/>
      <c r="Q90" s="863"/>
      <c r="R90" s="863"/>
      <c r="S90" s="863"/>
      <c r="T90" s="863"/>
      <c r="U90" s="863"/>
      <c r="V90" s="863"/>
      <c r="W90" s="863"/>
      <c r="X90" s="863"/>
      <c r="Y90" s="863"/>
      <c r="Z90" s="863"/>
      <c r="AA90" s="863"/>
      <c r="AB90" s="863"/>
      <c r="AC90" s="863"/>
      <c r="AD90" s="863"/>
      <c r="AE90" s="863"/>
      <c r="AF90" s="863"/>
      <c r="AG90" s="863"/>
      <c r="AH90" s="863"/>
      <c r="AI90" s="863"/>
      <c r="AJ90" s="863"/>
      <c r="AK90" s="863"/>
      <c r="AL90" s="863"/>
      <c r="AM90" s="863"/>
      <c r="AN90" s="863"/>
      <c r="AO90" s="863"/>
      <c r="AP90" s="863"/>
      <c r="AQ90" s="863"/>
      <c r="AR90" s="863"/>
      <c r="AS90" s="863"/>
      <c r="AT90" s="863"/>
      <c r="AU90" s="863"/>
      <c r="AV90" s="863"/>
      <c r="AW90" s="863"/>
      <c r="AX90" s="863"/>
      <c r="AY90" s="863"/>
      <c r="AZ90" s="863"/>
      <c r="BA90" s="863"/>
      <c r="BB90" s="863"/>
      <c r="BC90" s="863"/>
      <c r="BD90" s="863"/>
      <c r="BE90" s="863"/>
      <c r="BF90" s="863"/>
      <c r="BG90" s="863"/>
      <c r="BH90" s="863"/>
      <c r="BI90" s="863"/>
      <c r="BJ90" s="863"/>
      <c r="BK90" s="863"/>
      <c r="BL90" s="863"/>
      <c r="BM90" s="863"/>
      <c r="BN90" s="863"/>
      <c r="BO90" s="863"/>
    </row>
    <row r="91" spans="1:67" s="864" customFormat="1">
      <c r="A91" s="863"/>
      <c r="B91" s="863"/>
      <c r="C91" s="863"/>
      <c r="D91" s="863"/>
      <c r="E91" s="863"/>
      <c r="F91" s="863"/>
      <c r="G91" s="863"/>
      <c r="H91" s="863"/>
      <c r="I91" s="863"/>
      <c r="J91" s="863"/>
      <c r="K91" s="863"/>
      <c r="L91" s="863"/>
      <c r="M91" s="863"/>
      <c r="N91" s="863"/>
      <c r="O91" s="863"/>
      <c r="P91" s="863"/>
      <c r="Q91" s="863"/>
      <c r="R91" s="863"/>
      <c r="S91" s="863"/>
      <c r="T91" s="863"/>
      <c r="U91" s="863"/>
      <c r="V91" s="863"/>
      <c r="W91" s="863"/>
      <c r="X91" s="863"/>
      <c r="Y91" s="863"/>
      <c r="Z91" s="863"/>
      <c r="AA91" s="863"/>
      <c r="AB91" s="863"/>
      <c r="AC91" s="863"/>
      <c r="AD91" s="863"/>
      <c r="AE91" s="863"/>
      <c r="AF91" s="863"/>
      <c r="AG91" s="863"/>
      <c r="AH91" s="863"/>
      <c r="AI91" s="863"/>
      <c r="AJ91" s="863"/>
      <c r="AK91" s="863"/>
      <c r="AL91" s="863"/>
      <c r="AM91" s="863"/>
      <c r="AN91" s="863"/>
      <c r="AO91" s="863"/>
      <c r="AP91" s="863"/>
      <c r="AQ91" s="863"/>
      <c r="AR91" s="863"/>
      <c r="AS91" s="863"/>
      <c r="AT91" s="863"/>
      <c r="AU91" s="863"/>
      <c r="AV91" s="863"/>
      <c r="AW91" s="863"/>
      <c r="AX91" s="863"/>
      <c r="AY91" s="863"/>
      <c r="AZ91" s="863"/>
      <c r="BA91" s="863"/>
      <c r="BB91" s="863"/>
      <c r="BC91" s="863"/>
      <c r="BD91" s="863"/>
      <c r="BE91" s="863"/>
      <c r="BF91" s="863"/>
      <c r="BG91" s="863"/>
      <c r="BH91" s="863"/>
      <c r="BI91" s="863"/>
      <c r="BJ91" s="863"/>
      <c r="BK91" s="863"/>
      <c r="BL91" s="863"/>
      <c r="BM91" s="863"/>
      <c r="BN91" s="863"/>
      <c r="BO91" s="863"/>
    </row>
    <row r="92" spans="1:67" s="864" customFormat="1">
      <c r="A92" s="863"/>
      <c r="B92" s="863"/>
      <c r="C92" s="863"/>
      <c r="D92" s="863"/>
      <c r="E92" s="863"/>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c r="AK92" s="863"/>
      <c r="AL92" s="863"/>
      <c r="AM92" s="863"/>
      <c r="AN92" s="863"/>
      <c r="AO92" s="863"/>
      <c r="AP92" s="863"/>
      <c r="AQ92" s="863"/>
      <c r="AR92" s="863"/>
      <c r="AS92" s="863"/>
      <c r="AT92" s="863"/>
      <c r="AU92" s="863"/>
      <c r="AV92" s="863"/>
      <c r="AW92" s="863"/>
      <c r="AX92" s="863"/>
      <c r="AY92" s="863"/>
      <c r="AZ92" s="863"/>
      <c r="BA92" s="863"/>
      <c r="BB92" s="863"/>
      <c r="BC92" s="863"/>
      <c r="BD92" s="863"/>
      <c r="BE92" s="863"/>
      <c r="BF92" s="863"/>
      <c r="BG92" s="863"/>
      <c r="BH92" s="863"/>
      <c r="BI92" s="863"/>
      <c r="BJ92" s="863"/>
      <c r="BK92" s="863"/>
      <c r="BL92" s="863"/>
      <c r="BM92" s="863"/>
      <c r="BN92" s="863"/>
      <c r="BO92" s="863"/>
    </row>
    <row r="93" spans="1:67" s="864" customFormat="1">
      <c r="A93" s="863"/>
      <c r="B93" s="863"/>
      <c r="C93" s="863"/>
      <c r="D93" s="863"/>
      <c r="E93" s="863"/>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3"/>
      <c r="AK93" s="863"/>
      <c r="AL93" s="863"/>
      <c r="AM93" s="863"/>
      <c r="AN93" s="863"/>
      <c r="AO93" s="863"/>
      <c r="AP93" s="863"/>
      <c r="AQ93" s="863"/>
      <c r="AR93" s="863"/>
      <c r="AS93" s="863"/>
      <c r="AT93" s="863"/>
      <c r="AU93" s="863"/>
      <c r="AV93" s="863"/>
      <c r="AW93" s="863"/>
      <c r="AX93" s="863"/>
      <c r="AY93" s="863"/>
      <c r="AZ93" s="863"/>
      <c r="BA93" s="863"/>
      <c r="BB93" s="863"/>
      <c r="BC93" s="863"/>
      <c r="BD93" s="863"/>
      <c r="BE93" s="863"/>
      <c r="BF93" s="863"/>
      <c r="BG93" s="863"/>
      <c r="BH93" s="863"/>
      <c r="BI93" s="863"/>
      <c r="BJ93" s="863"/>
      <c r="BK93" s="863"/>
      <c r="BL93" s="863"/>
      <c r="BM93" s="863"/>
      <c r="BN93" s="863"/>
      <c r="BO93" s="863"/>
    </row>
    <row r="94" spans="1:67" s="864" customFormat="1">
      <c r="A94" s="863"/>
      <c r="B94" s="863"/>
      <c r="C94" s="863"/>
      <c r="D94" s="863"/>
      <c r="E94" s="863"/>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3"/>
      <c r="AZ94" s="863"/>
      <c r="BA94" s="863"/>
      <c r="BB94" s="863"/>
      <c r="BC94" s="863"/>
      <c r="BD94" s="863"/>
      <c r="BE94" s="863"/>
      <c r="BF94" s="863"/>
      <c r="BG94" s="863"/>
      <c r="BH94" s="863"/>
      <c r="BI94" s="863"/>
      <c r="BJ94" s="863"/>
      <c r="BK94" s="863"/>
      <c r="BL94" s="863"/>
      <c r="BM94" s="863"/>
      <c r="BN94" s="863"/>
      <c r="BO94" s="863"/>
    </row>
    <row r="95" spans="1:67" s="864" customFormat="1">
      <c r="A95" s="863"/>
      <c r="B95" s="863"/>
      <c r="C95" s="863"/>
      <c r="D95" s="863"/>
      <c r="E95" s="863"/>
      <c r="F95" s="863"/>
      <c r="G95" s="863"/>
      <c r="H95" s="863"/>
      <c r="I95" s="863"/>
      <c r="J95" s="863"/>
      <c r="K95" s="863"/>
      <c r="L95" s="863"/>
      <c r="M95" s="863"/>
      <c r="N95" s="863"/>
      <c r="O95" s="863"/>
      <c r="P95" s="863"/>
      <c r="Q95" s="863"/>
      <c r="R95" s="863"/>
      <c r="S95" s="863"/>
      <c r="T95" s="863"/>
      <c r="U95" s="863"/>
      <c r="V95" s="863"/>
      <c r="W95" s="863"/>
      <c r="X95" s="863"/>
      <c r="Y95" s="863"/>
      <c r="Z95" s="863"/>
      <c r="AA95" s="863"/>
      <c r="AB95" s="863"/>
      <c r="AC95" s="863"/>
      <c r="AD95" s="863"/>
      <c r="AE95" s="863"/>
      <c r="AF95" s="863"/>
      <c r="AG95" s="863"/>
      <c r="AH95" s="863"/>
      <c r="AI95" s="863"/>
      <c r="AJ95" s="863"/>
      <c r="AK95" s="863"/>
      <c r="AL95" s="863"/>
      <c r="AM95" s="863"/>
      <c r="AN95" s="863"/>
      <c r="AO95" s="863"/>
      <c r="AP95" s="863"/>
      <c r="AQ95" s="863"/>
      <c r="AR95" s="863"/>
      <c r="AS95" s="863"/>
      <c r="AT95" s="863"/>
      <c r="AU95" s="863"/>
      <c r="AV95" s="863"/>
      <c r="AW95" s="863"/>
      <c r="AX95" s="863"/>
      <c r="AY95" s="863"/>
      <c r="AZ95" s="863"/>
      <c r="BA95" s="863"/>
      <c r="BB95" s="863"/>
      <c r="BC95" s="863"/>
      <c r="BD95" s="863"/>
      <c r="BE95" s="863"/>
      <c r="BF95" s="863"/>
      <c r="BG95" s="863"/>
      <c r="BH95" s="863"/>
      <c r="BI95" s="863"/>
      <c r="BJ95" s="863"/>
      <c r="BK95" s="863"/>
      <c r="BL95" s="863"/>
      <c r="BM95" s="863"/>
      <c r="BN95" s="863"/>
      <c r="BO95" s="863"/>
    </row>
    <row r="96" spans="1:67" s="864" customFormat="1">
      <c r="A96" s="863"/>
      <c r="B96" s="863"/>
      <c r="C96" s="863"/>
      <c r="D96" s="863"/>
      <c r="E96" s="863"/>
      <c r="F96" s="863"/>
      <c r="G96" s="863"/>
      <c r="H96" s="863"/>
      <c r="I96" s="863"/>
      <c r="J96" s="863"/>
      <c r="K96" s="863"/>
      <c r="L96" s="863"/>
      <c r="M96" s="863"/>
      <c r="N96" s="863"/>
      <c r="O96" s="863"/>
      <c r="P96" s="863"/>
      <c r="Q96" s="863"/>
      <c r="R96" s="863"/>
      <c r="S96" s="863"/>
      <c r="T96" s="863"/>
      <c r="U96" s="863"/>
      <c r="V96" s="863"/>
      <c r="W96" s="863"/>
      <c r="X96" s="863"/>
      <c r="Y96" s="863"/>
      <c r="Z96" s="863"/>
      <c r="AA96" s="863"/>
      <c r="AB96" s="863"/>
      <c r="AC96" s="863"/>
      <c r="AD96" s="863"/>
      <c r="AE96" s="863"/>
      <c r="AF96" s="863"/>
      <c r="AG96" s="863"/>
      <c r="AH96" s="863"/>
      <c r="AI96" s="863"/>
      <c r="AJ96" s="863"/>
      <c r="AK96" s="863"/>
      <c r="AL96" s="863"/>
      <c r="AM96" s="863"/>
      <c r="AN96" s="863"/>
      <c r="AO96" s="863"/>
      <c r="AP96" s="863"/>
      <c r="AQ96" s="863"/>
      <c r="AR96" s="863"/>
      <c r="AS96" s="863"/>
      <c r="AT96" s="863"/>
      <c r="AU96" s="863"/>
      <c r="AV96" s="863"/>
      <c r="AW96" s="863"/>
      <c r="AX96" s="863"/>
      <c r="AY96" s="863"/>
      <c r="AZ96" s="863"/>
      <c r="BA96" s="863"/>
      <c r="BB96" s="863"/>
      <c r="BC96" s="863"/>
      <c r="BD96" s="863"/>
      <c r="BE96" s="863"/>
      <c r="BF96" s="863"/>
      <c r="BG96" s="863"/>
      <c r="BH96" s="863"/>
      <c r="BI96" s="863"/>
      <c r="BJ96" s="863"/>
      <c r="BK96" s="863"/>
      <c r="BL96" s="863"/>
      <c r="BM96" s="863"/>
      <c r="BN96" s="863"/>
      <c r="BO96" s="863"/>
    </row>
    <row r="97" spans="1:67" s="864" customFormat="1">
      <c r="A97" s="863"/>
      <c r="B97" s="863"/>
      <c r="C97" s="863"/>
      <c r="D97" s="863"/>
      <c r="E97" s="863"/>
      <c r="F97" s="863"/>
      <c r="G97" s="863"/>
      <c r="H97" s="863"/>
      <c r="I97" s="863"/>
      <c r="J97" s="863"/>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3"/>
      <c r="AL97" s="863"/>
      <c r="AM97" s="863"/>
      <c r="AN97" s="863"/>
      <c r="AO97" s="863"/>
      <c r="AP97" s="863"/>
      <c r="AQ97" s="863"/>
      <c r="AR97" s="863"/>
      <c r="AS97" s="863"/>
      <c r="AT97" s="863"/>
      <c r="AU97" s="863"/>
      <c r="AV97" s="863"/>
      <c r="AW97" s="863"/>
      <c r="AX97" s="863"/>
      <c r="AY97" s="863"/>
      <c r="AZ97" s="863"/>
      <c r="BA97" s="863"/>
      <c r="BB97" s="863"/>
      <c r="BC97" s="863"/>
      <c r="BD97" s="863"/>
      <c r="BE97" s="863"/>
      <c r="BF97" s="863"/>
      <c r="BG97" s="863"/>
      <c r="BH97" s="863"/>
      <c r="BI97" s="863"/>
      <c r="BJ97" s="863"/>
      <c r="BK97" s="863"/>
      <c r="BL97" s="863"/>
      <c r="BM97" s="863"/>
      <c r="BN97" s="863"/>
      <c r="BO97" s="863"/>
    </row>
    <row r="98" spans="1:67" s="864" customFormat="1">
      <c r="A98" s="863"/>
      <c r="B98" s="863"/>
      <c r="C98" s="863"/>
      <c r="D98" s="863"/>
      <c r="E98" s="863"/>
      <c r="F98" s="863"/>
      <c r="G98" s="863"/>
      <c r="H98" s="863"/>
      <c r="I98" s="863"/>
      <c r="J98" s="863"/>
      <c r="K98" s="863"/>
      <c r="L98" s="863"/>
      <c r="M98" s="863"/>
      <c r="N98" s="863"/>
      <c r="O98" s="863"/>
      <c r="P98" s="863"/>
      <c r="Q98" s="863"/>
      <c r="R98" s="863"/>
      <c r="S98" s="863"/>
      <c r="T98" s="863"/>
      <c r="U98" s="863"/>
      <c r="V98" s="863"/>
      <c r="W98" s="863"/>
      <c r="X98" s="863"/>
      <c r="Y98" s="863"/>
      <c r="Z98" s="863"/>
      <c r="AA98" s="863"/>
      <c r="AB98" s="863"/>
      <c r="AC98" s="863"/>
      <c r="AD98" s="863"/>
      <c r="AE98" s="863"/>
      <c r="AF98" s="863"/>
      <c r="AG98" s="863"/>
      <c r="AH98" s="863"/>
      <c r="AI98" s="863"/>
      <c r="AJ98" s="863"/>
      <c r="AK98" s="863"/>
      <c r="AL98" s="863"/>
      <c r="AM98" s="863"/>
      <c r="AN98" s="863"/>
      <c r="AO98" s="863"/>
      <c r="AP98" s="863"/>
      <c r="AQ98" s="863"/>
      <c r="AR98" s="863"/>
      <c r="AS98" s="863"/>
      <c r="AT98" s="863"/>
      <c r="AU98" s="863"/>
      <c r="AV98" s="863"/>
      <c r="AW98" s="863"/>
      <c r="AX98" s="863"/>
      <c r="AY98" s="863"/>
      <c r="AZ98" s="863"/>
      <c r="BA98" s="863"/>
      <c r="BB98" s="863"/>
      <c r="BC98" s="863"/>
      <c r="BD98" s="863"/>
      <c r="BE98" s="863"/>
      <c r="BF98" s="863"/>
      <c r="BG98" s="863"/>
      <c r="BH98" s="863"/>
      <c r="BI98" s="863"/>
      <c r="BJ98" s="863"/>
      <c r="BK98" s="863"/>
      <c r="BL98" s="863"/>
      <c r="BM98" s="863"/>
      <c r="BN98" s="863"/>
      <c r="BO98" s="863"/>
    </row>
    <row r="99" spans="1:67" s="864" customFormat="1">
      <c r="A99" s="863"/>
      <c r="B99" s="863"/>
      <c r="C99" s="863"/>
      <c r="D99" s="863"/>
      <c r="E99" s="863"/>
      <c r="F99" s="863"/>
      <c r="G99" s="863"/>
      <c r="H99" s="863"/>
      <c r="I99" s="863"/>
      <c r="J99" s="863"/>
      <c r="K99" s="863"/>
      <c r="L99" s="863"/>
      <c r="M99" s="863"/>
      <c r="N99" s="863"/>
      <c r="O99" s="863"/>
      <c r="P99" s="863"/>
      <c r="Q99" s="863"/>
      <c r="R99" s="863"/>
      <c r="S99" s="863"/>
      <c r="T99" s="863"/>
      <c r="U99" s="863"/>
      <c r="V99" s="863"/>
      <c r="W99" s="863"/>
      <c r="X99" s="863"/>
      <c r="Y99" s="863"/>
      <c r="Z99" s="863"/>
      <c r="AA99" s="863"/>
      <c r="AB99" s="863"/>
      <c r="AC99" s="863"/>
      <c r="AD99" s="863"/>
      <c r="AE99" s="863"/>
      <c r="AF99" s="863"/>
      <c r="AG99" s="863"/>
      <c r="AH99" s="863"/>
      <c r="AI99" s="863"/>
      <c r="AJ99" s="863"/>
      <c r="AK99" s="863"/>
      <c r="AL99" s="863"/>
      <c r="AM99" s="863"/>
      <c r="AN99" s="863"/>
      <c r="AO99" s="863"/>
      <c r="AP99" s="863"/>
      <c r="AQ99" s="863"/>
      <c r="AR99" s="863"/>
      <c r="AS99" s="863"/>
      <c r="AT99" s="863"/>
      <c r="AU99" s="863"/>
      <c r="AV99" s="863"/>
      <c r="AW99" s="863"/>
      <c r="AX99" s="863"/>
      <c r="AY99" s="863"/>
      <c r="AZ99" s="863"/>
      <c r="BA99" s="863"/>
      <c r="BB99" s="863"/>
      <c r="BC99" s="863"/>
      <c r="BD99" s="863"/>
      <c r="BE99" s="863"/>
      <c r="BF99" s="863"/>
      <c r="BG99" s="863"/>
      <c r="BH99" s="863"/>
      <c r="BI99" s="863"/>
      <c r="BJ99" s="863"/>
      <c r="BK99" s="863"/>
      <c r="BL99" s="863"/>
      <c r="BM99" s="863"/>
      <c r="BN99" s="863"/>
      <c r="BO99" s="863"/>
    </row>
    <row r="100" spans="1:67" s="864" customFormat="1">
      <c r="A100" s="863"/>
      <c r="B100" s="863"/>
      <c r="C100" s="863"/>
      <c r="D100" s="863"/>
      <c r="E100" s="863"/>
      <c r="F100" s="863"/>
      <c r="G100" s="863"/>
      <c r="H100" s="863"/>
      <c r="I100" s="863"/>
      <c r="J100" s="863"/>
      <c r="K100" s="863"/>
      <c r="L100" s="863"/>
      <c r="M100" s="863"/>
      <c r="N100" s="863"/>
      <c r="O100" s="863"/>
      <c r="P100" s="863"/>
      <c r="Q100" s="863"/>
      <c r="R100" s="863"/>
      <c r="S100" s="863"/>
      <c r="T100" s="863"/>
      <c r="U100" s="863"/>
      <c r="V100" s="863"/>
      <c r="W100" s="863"/>
      <c r="X100" s="863"/>
      <c r="Y100" s="863"/>
      <c r="Z100" s="863"/>
      <c r="AA100" s="863"/>
      <c r="AB100" s="863"/>
      <c r="AC100" s="863"/>
      <c r="AD100" s="863"/>
      <c r="AE100" s="863"/>
      <c r="AF100" s="863"/>
      <c r="AG100" s="863"/>
      <c r="AH100" s="863"/>
      <c r="AI100" s="863"/>
      <c r="AJ100" s="863"/>
      <c r="AK100" s="863"/>
      <c r="AL100" s="863"/>
      <c r="AM100" s="863"/>
      <c r="AN100" s="863"/>
      <c r="AO100" s="863"/>
      <c r="AP100" s="863"/>
      <c r="AQ100" s="863"/>
      <c r="AR100" s="863"/>
      <c r="AS100" s="863"/>
      <c r="AT100" s="863"/>
      <c r="AU100" s="863"/>
      <c r="AV100" s="863"/>
      <c r="AW100" s="863"/>
      <c r="AX100" s="863"/>
      <c r="AY100" s="863"/>
      <c r="AZ100" s="863"/>
      <c r="BA100" s="863"/>
      <c r="BB100" s="863"/>
      <c r="BC100" s="863"/>
      <c r="BD100" s="863"/>
      <c r="BE100" s="863"/>
      <c r="BF100" s="863"/>
      <c r="BG100" s="863"/>
      <c r="BH100" s="863"/>
      <c r="BI100" s="863"/>
      <c r="BJ100" s="863"/>
      <c r="BK100" s="863"/>
      <c r="BL100" s="863"/>
      <c r="BM100" s="863"/>
      <c r="BN100" s="863"/>
      <c r="BO100" s="863"/>
    </row>
    <row r="101" spans="1:67" s="864" customFormat="1">
      <c r="A101" s="863"/>
      <c r="B101" s="863"/>
      <c r="C101" s="863"/>
      <c r="D101" s="863"/>
      <c r="E101" s="863"/>
      <c r="F101" s="863"/>
      <c r="G101" s="863"/>
      <c r="H101" s="863"/>
      <c r="I101" s="863"/>
      <c r="J101" s="863"/>
      <c r="K101" s="863"/>
      <c r="L101" s="863"/>
      <c r="M101" s="863"/>
      <c r="N101" s="863"/>
      <c r="O101" s="863"/>
      <c r="P101" s="863"/>
      <c r="Q101" s="863"/>
      <c r="R101" s="863"/>
      <c r="S101" s="863"/>
      <c r="T101" s="863"/>
      <c r="U101" s="863"/>
      <c r="V101" s="863"/>
      <c r="W101" s="863"/>
      <c r="X101" s="863"/>
      <c r="Y101" s="863"/>
      <c r="Z101" s="863"/>
      <c r="AA101" s="863"/>
      <c r="AB101" s="863"/>
      <c r="AC101" s="863"/>
      <c r="AD101" s="863"/>
      <c r="AE101" s="863"/>
      <c r="AF101" s="863"/>
      <c r="AG101" s="863"/>
      <c r="AH101" s="863"/>
      <c r="AI101" s="863"/>
      <c r="AJ101" s="863"/>
      <c r="AK101" s="863"/>
      <c r="AL101" s="863"/>
      <c r="AM101" s="863"/>
      <c r="AN101" s="863"/>
      <c r="AO101" s="863"/>
      <c r="AP101" s="863"/>
      <c r="AQ101" s="863"/>
      <c r="AR101" s="863"/>
      <c r="AS101" s="863"/>
      <c r="AT101" s="863"/>
      <c r="AU101" s="863"/>
      <c r="AV101" s="863"/>
      <c r="AW101" s="863"/>
      <c r="AX101" s="863"/>
      <c r="AY101" s="863"/>
      <c r="AZ101" s="863"/>
      <c r="BA101" s="863"/>
      <c r="BB101" s="863"/>
      <c r="BC101" s="863"/>
      <c r="BD101" s="863"/>
      <c r="BE101" s="863"/>
      <c r="BF101" s="863"/>
      <c r="BG101" s="863"/>
      <c r="BH101" s="863"/>
      <c r="BI101" s="863"/>
      <c r="BJ101" s="863"/>
      <c r="BK101" s="863"/>
      <c r="BL101" s="863"/>
      <c r="BM101" s="863"/>
      <c r="BN101" s="863"/>
      <c r="BO101" s="863"/>
    </row>
    <row r="102" spans="1:67" s="864" customFormat="1">
      <c r="A102" s="863"/>
      <c r="B102" s="863"/>
      <c r="C102" s="863"/>
      <c r="D102" s="863"/>
      <c r="E102" s="863"/>
      <c r="F102" s="863"/>
      <c r="G102" s="863"/>
      <c r="H102" s="863"/>
      <c r="I102" s="863"/>
      <c r="J102" s="863"/>
      <c r="K102" s="863"/>
      <c r="L102" s="863"/>
      <c r="M102" s="863"/>
      <c r="N102" s="863"/>
      <c r="O102" s="863"/>
      <c r="P102" s="863"/>
      <c r="Q102" s="863"/>
      <c r="R102" s="863"/>
      <c r="S102" s="863"/>
      <c r="T102" s="863"/>
      <c r="U102" s="863"/>
      <c r="V102" s="863"/>
      <c r="W102" s="863"/>
      <c r="X102" s="863"/>
      <c r="Y102" s="863"/>
      <c r="Z102" s="863"/>
      <c r="AA102" s="863"/>
      <c r="AB102" s="863"/>
      <c r="AC102" s="863"/>
      <c r="AD102" s="863"/>
      <c r="AE102" s="863"/>
      <c r="AF102" s="863"/>
      <c r="AG102" s="863"/>
      <c r="AH102" s="863"/>
      <c r="AI102" s="863"/>
      <c r="AJ102" s="863"/>
      <c r="AK102" s="863"/>
      <c r="AL102" s="863"/>
      <c r="AM102" s="863"/>
      <c r="AN102" s="863"/>
      <c r="AO102" s="863"/>
      <c r="AP102" s="863"/>
      <c r="AQ102" s="863"/>
      <c r="AR102" s="863"/>
      <c r="AS102" s="863"/>
      <c r="AT102" s="863"/>
      <c r="AU102" s="863"/>
      <c r="AV102" s="863"/>
      <c r="AW102" s="863"/>
      <c r="AX102" s="863"/>
      <c r="AY102" s="863"/>
      <c r="AZ102" s="863"/>
      <c r="BA102" s="863"/>
      <c r="BB102" s="863"/>
      <c r="BC102" s="863"/>
      <c r="BD102" s="863"/>
      <c r="BE102" s="863"/>
      <c r="BF102" s="863"/>
      <c r="BG102" s="863"/>
      <c r="BH102" s="863"/>
      <c r="BI102" s="863"/>
      <c r="BJ102" s="863"/>
      <c r="BK102" s="863"/>
      <c r="BL102" s="863"/>
      <c r="BM102" s="863"/>
      <c r="BN102" s="863"/>
      <c r="BO102" s="863"/>
    </row>
    <row r="103" spans="1:67" s="864" customFormat="1">
      <c r="A103" s="863"/>
      <c r="B103" s="863"/>
      <c r="C103" s="863"/>
      <c r="D103" s="863"/>
      <c r="E103" s="863"/>
      <c r="F103" s="863"/>
      <c r="G103" s="863"/>
      <c r="H103" s="863"/>
      <c r="I103" s="863"/>
      <c r="J103" s="863"/>
      <c r="K103" s="863"/>
      <c r="L103" s="863"/>
      <c r="M103" s="863"/>
      <c r="N103" s="863"/>
      <c r="O103" s="863"/>
      <c r="P103" s="863"/>
      <c r="Q103" s="863"/>
      <c r="R103" s="863"/>
      <c r="S103" s="863"/>
      <c r="T103" s="863"/>
      <c r="U103" s="863"/>
      <c r="V103" s="863"/>
      <c r="W103" s="863"/>
      <c r="X103" s="863"/>
      <c r="Y103" s="863"/>
      <c r="Z103" s="863"/>
      <c r="AA103" s="863"/>
      <c r="AB103" s="863"/>
      <c r="AC103" s="863"/>
      <c r="AD103" s="863"/>
      <c r="AE103" s="863"/>
      <c r="AF103" s="863"/>
      <c r="AG103" s="863"/>
      <c r="AH103" s="863"/>
      <c r="AI103" s="863"/>
      <c r="AJ103" s="863"/>
      <c r="AK103" s="863"/>
      <c r="AL103" s="863"/>
      <c r="AM103" s="863"/>
      <c r="AN103" s="863"/>
      <c r="AO103" s="863"/>
      <c r="AP103" s="863"/>
      <c r="AQ103" s="863"/>
      <c r="AR103" s="863"/>
      <c r="AS103" s="863"/>
      <c r="AT103" s="863"/>
      <c r="AU103" s="863"/>
      <c r="AV103" s="863"/>
      <c r="AW103" s="863"/>
      <c r="AX103" s="863"/>
      <c r="AY103" s="863"/>
      <c r="AZ103" s="863"/>
      <c r="BA103" s="863"/>
      <c r="BB103" s="863"/>
      <c r="BC103" s="863"/>
      <c r="BD103" s="863"/>
      <c r="BE103" s="863"/>
      <c r="BF103" s="863"/>
      <c r="BG103" s="863"/>
      <c r="BH103" s="863"/>
      <c r="BI103" s="863"/>
      <c r="BJ103" s="863"/>
      <c r="BK103" s="863"/>
      <c r="BL103" s="863"/>
      <c r="BM103" s="863"/>
      <c r="BN103" s="863"/>
      <c r="BO103" s="863"/>
    </row>
    <row r="104" spans="1:67" s="864" customFormat="1">
      <c r="A104" s="863"/>
      <c r="B104" s="863"/>
      <c r="C104" s="863"/>
      <c r="D104" s="863"/>
      <c r="E104" s="863"/>
      <c r="F104" s="863"/>
      <c r="G104" s="863"/>
      <c r="H104" s="863"/>
      <c r="I104" s="863"/>
      <c r="J104" s="863"/>
      <c r="K104" s="863"/>
      <c r="L104" s="863"/>
      <c r="M104" s="863"/>
      <c r="N104" s="863"/>
      <c r="O104" s="863"/>
      <c r="P104" s="863"/>
      <c r="Q104" s="863"/>
      <c r="R104" s="863"/>
      <c r="S104" s="863"/>
      <c r="T104" s="863"/>
      <c r="U104" s="863"/>
      <c r="V104" s="863"/>
      <c r="W104" s="863"/>
      <c r="X104" s="863"/>
      <c r="Y104" s="863"/>
      <c r="Z104" s="863"/>
      <c r="AA104" s="863"/>
      <c r="AB104" s="863"/>
      <c r="AC104" s="863"/>
      <c r="AD104" s="863"/>
      <c r="AE104" s="863"/>
      <c r="AF104" s="863"/>
      <c r="AG104" s="863"/>
      <c r="AH104" s="863"/>
      <c r="AI104" s="863"/>
      <c r="AJ104" s="863"/>
      <c r="AK104" s="863"/>
      <c r="AL104" s="863"/>
      <c r="AM104" s="863"/>
      <c r="AN104" s="863"/>
      <c r="AO104" s="863"/>
      <c r="AP104" s="863"/>
      <c r="AQ104" s="863"/>
      <c r="AR104" s="863"/>
      <c r="AS104" s="863"/>
      <c r="AT104" s="863"/>
      <c r="AU104" s="863"/>
      <c r="AV104" s="863"/>
      <c r="AW104" s="863"/>
      <c r="AX104" s="863"/>
      <c r="AY104" s="863"/>
      <c r="AZ104" s="863"/>
      <c r="BA104" s="863"/>
      <c r="BB104" s="863"/>
      <c r="BC104" s="863"/>
      <c r="BD104" s="863"/>
      <c r="BE104" s="863"/>
      <c r="BF104" s="863"/>
      <c r="BG104" s="863"/>
      <c r="BH104" s="863"/>
      <c r="BI104" s="863"/>
      <c r="BJ104" s="863"/>
      <c r="BK104" s="863"/>
      <c r="BL104" s="863"/>
      <c r="BM104" s="863"/>
      <c r="BN104" s="863"/>
      <c r="BO104" s="863"/>
    </row>
    <row r="105" spans="1:67" s="864" customFormat="1">
      <c r="A105" s="863"/>
      <c r="B105" s="863"/>
      <c r="C105" s="863"/>
      <c r="D105" s="863"/>
      <c r="E105" s="863"/>
      <c r="F105" s="863"/>
      <c r="G105" s="863"/>
      <c r="H105" s="863"/>
      <c r="I105" s="863"/>
      <c r="J105" s="863"/>
      <c r="K105" s="863"/>
      <c r="L105" s="863"/>
      <c r="M105" s="863"/>
      <c r="N105" s="863"/>
      <c r="O105" s="863"/>
      <c r="P105" s="863"/>
      <c r="Q105" s="863"/>
      <c r="R105" s="863"/>
      <c r="S105" s="863"/>
      <c r="T105" s="863"/>
      <c r="U105" s="863"/>
      <c r="V105" s="863"/>
      <c r="W105" s="863"/>
      <c r="X105" s="863"/>
      <c r="Y105" s="863"/>
      <c r="Z105" s="863"/>
      <c r="AA105" s="863"/>
      <c r="AB105" s="863"/>
      <c r="AC105" s="863"/>
      <c r="AD105" s="863"/>
      <c r="AE105" s="863"/>
      <c r="AF105" s="863"/>
      <c r="AG105" s="863"/>
      <c r="AH105" s="863"/>
      <c r="AI105" s="863"/>
      <c r="AJ105" s="863"/>
      <c r="AK105" s="863"/>
      <c r="AL105" s="863"/>
      <c r="AM105" s="863"/>
      <c r="AN105" s="863"/>
      <c r="AO105" s="863"/>
      <c r="AP105" s="863"/>
      <c r="AQ105" s="863"/>
      <c r="AR105" s="863"/>
      <c r="AS105" s="863"/>
      <c r="AT105" s="863"/>
      <c r="AU105" s="863"/>
      <c r="AV105" s="863"/>
      <c r="AW105" s="863"/>
      <c r="AX105" s="863"/>
      <c r="AY105" s="863"/>
      <c r="AZ105" s="863"/>
      <c r="BA105" s="863"/>
      <c r="BB105" s="863"/>
      <c r="BC105" s="863"/>
      <c r="BD105" s="863"/>
      <c r="BE105" s="863"/>
      <c r="BF105" s="863"/>
      <c r="BG105" s="863"/>
      <c r="BH105" s="863"/>
      <c r="BI105" s="863"/>
      <c r="BJ105" s="863"/>
      <c r="BK105" s="863"/>
      <c r="BL105" s="863"/>
      <c r="BM105" s="863"/>
      <c r="BN105" s="863"/>
      <c r="BO105" s="863"/>
    </row>
    <row r="106" spans="1:67" s="864" customFormat="1">
      <c r="A106" s="863"/>
      <c r="B106" s="863"/>
      <c r="C106" s="863"/>
      <c r="D106" s="863"/>
      <c r="E106" s="863"/>
      <c r="F106" s="863"/>
      <c r="G106" s="863"/>
      <c r="H106" s="863"/>
      <c r="I106" s="863"/>
      <c r="J106" s="863"/>
      <c r="K106" s="863"/>
      <c r="L106" s="863"/>
      <c r="M106" s="863"/>
      <c r="N106" s="863"/>
      <c r="O106" s="863"/>
      <c r="P106" s="863"/>
      <c r="Q106" s="863"/>
      <c r="R106" s="863"/>
      <c r="S106" s="863"/>
      <c r="T106" s="863"/>
      <c r="U106" s="863"/>
      <c r="V106" s="863"/>
      <c r="W106" s="863"/>
      <c r="X106" s="863"/>
      <c r="Y106" s="863"/>
      <c r="Z106" s="863"/>
      <c r="AA106" s="863"/>
      <c r="AB106" s="863"/>
      <c r="AC106" s="863"/>
      <c r="AD106" s="863"/>
      <c r="AE106" s="863"/>
      <c r="AF106" s="863"/>
      <c r="AG106" s="863"/>
      <c r="AH106" s="863"/>
      <c r="AI106" s="863"/>
      <c r="AJ106" s="863"/>
      <c r="AK106" s="863"/>
      <c r="AL106" s="863"/>
      <c r="AM106" s="863"/>
      <c r="AN106" s="863"/>
      <c r="AO106" s="863"/>
      <c r="AP106" s="863"/>
      <c r="AQ106" s="863"/>
      <c r="AR106" s="863"/>
      <c r="AS106" s="863"/>
      <c r="AT106" s="863"/>
      <c r="AU106" s="863"/>
      <c r="AV106" s="863"/>
      <c r="AW106" s="863"/>
      <c r="AX106" s="863"/>
      <c r="AY106" s="863"/>
      <c r="AZ106" s="863"/>
      <c r="BA106" s="863"/>
      <c r="BB106" s="863"/>
      <c r="BC106" s="863"/>
      <c r="BD106" s="863"/>
      <c r="BE106" s="863"/>
      <c r="BF106" s="863"/>
      <c r="BG106" s="863"/>
      <c r="BH106" s="863"/>
      <c r="BI106" s="863"/>
      <c r="BJ106" s="863"/>
      <c r="BK106" s="863"/>
      <c r="BL106" s="863"/>
      <c r="BM106" s="863"/>
      <c r="BN106" s="863"/>
      <c r="BO106" s="863"/>
    </row>
    <row r="107" spans="1:67" s="864" customFormat="1">
      <c r="A107" s="863"/>
      <c r="B107" s="863"/>
      <c r="C107" s="863"/>
      <c r="D107" s="863"/>
      <c r="E107" s="863"/>
      <c r="F107" s="863"/>
      <c r="G107" s="863"/>
      <c r="H107" s="863"/>
      <c r="I107" s="863"/>
      <c r="J107" s="863"/>
      <c r="K107" s="863"/>
      <c r="L107" s="863"/>
      <c r="M107" s="863"/>
      <c r="N107" s="863"/>
      <c r="O107" s="863"/>
      <c r="P107" s="863"/>
      <c r="Q107" s="863"/>
      <c r="R107" s="863"/>
      <c r="S107" s="863"/>
      <c r="T107" s="863"/>
      <c r="U107" s="863"/>
      <c r="V107" s="863"/>
      <c r="W107" s="863"/>
      <c r="X107" s="863"/>
      <c r="Y107" s="863"/>
      <c r="Z107" s="863"/>
      <c r="AA107" s="863"/>
      <c r="AB107" s="863"/>
      <c r="AC107" s="863"/>
      <c r="AD107" s="863"/>
      <c r="AE107" s="863"/>
      <c r="AF107" s="863"/>
      <c r="AG107" s="863"/>
      <c r="AH107" s="863"/>
      <c r="AI107" s="863"/>
      <c r="AJ107" s="863"/>
      <c r="AK107" s="863"/>
      <c r="AL107" s="863"/>
      <c r="AM107" s="863"/>
      <c r="AN107" s="863"/>
      <c r="AO107" s="863"/>
      <c r="AP107" s="863"/>
      <c r="AQ107" s="863"/>
      <c r="AR107" s="863"/>
      <c r="AS107" s="863"/>
      <c r="AT107" s="863"/>
      <c r="AU107" s="863"/>
      <c r="AV107" s="863"/>
      <c r="AW107" s="863"/>
      <c r="AX107" s="863"/>
      <c r="AY107" s="863"/>
      <c r="AZ107" s="863"/>
      <c r="BA107" s="863"/>
      <c r="BB107" s="863"/>
      <c r="BC107" s="863"/>
      <c r="BD107" s="863"/>
      <c r="BE107" s="863"/>
      <c r="BF107" s="863"/>
      <c r="BG107" s="863"/>
      <c r="BH107" s="863"/>
      <c r="BI107" s="863"/>
      <c r="BJ107" s="863"/>
      <c r="BK107" s="863"/>
      <c r="BL107" s="863"/>
      <c r="BM107" s="863"/>
      <c r="BN107" s="863"/>
      <c r="BO107" s="863"/>
    </row>
    <row r="108" spans="1:67" s="864" customFormat="1">
      <c r="A108" s="863"/>
      <c r="B108" s="863"/>
      <c r="C108" s="863"/>
      <c r="D108" s="863"/>
      <c r="E108" s="863"/>
      <c r="F108" s="863"/>
      <c r="G108" s="863"/>
      <c r="H108" s="863"/>
      <c r="I108" s="863"/>
      <c r="J108" s="863"/>
      <c r="K108" s="863"/>
      <c r="L108" s="863"/>
      <c r="M108" s="863"/>
      <c r="N108" s="863"/>
      <c r="O108" s="863"/>
      <c r="P108" s="863"/>
      <c r="Q108" s="863"/>
      <c r="R108" s="863"/>
      <c r="S108" s="863"/>
      <c r="T108" s="863"/>
      <c r="U108" s="863"/>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3"/>
      <c r="AR108" s="863"/>
      <c r="AS108" s="863"/>
      <c r="AT108" s="863"/>
      <c r="AU108" s="863"/>
      <c r="AV108" s="863"/>
      <c r="AW108" s="863"/>
      <c r="AX108" s="863"/>
      <c r="AY108" s="863"/>
      <c r="AZ108" s="863"/>
      <c r="BA108" s="863"/>
      <c r="BB108" s="863"/>
      <c r="BC108" s="863"/>
      <c r="BD108" s="863"/>
      <c r="BE108" s="863"/>
      <c r="BF108" s="863"/>
      <c r="BG108" s="863"/>
      <c r="BH108" s="863"/>
      <c r="BI108" s="863"/>
      <c r="BJ108" s="863"/>
      <c r="BK108" s="863"/>
      <c r="BL108" s="863"/>
      <c r="BM108" s="863"/>
      <c r="BN108" s="863"/>
      <c r="BO108" s="863"/>
    </row>
    <row r="109" spans="1:67" s="864" customFormat="1">
      <c r="A109" s="863"/>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3"/>
      <c r="AA109" s="863"/>
      <c r="AB109" s="863"/>
      <c r="AC109" s="863"/>
      <c r="AD109" s="863"/>
      <c r="AE109" s="863"/>
      <c r="AF109" s="863"/>
      <c r="AG109" s="863"/>
      <c r="AH109" s="863"/>
      <c r="AI109" s="863"/>
      <c r="AJ109" s="863"/>
      <c r="AK109" s="863"/>
      <c r="AL109" s="863"/>
      <c r="AM109" s="863"/>
      <c r="AN109" s="863"/>
      <c r="AO109" s="863"/>
      <c r="AP109" s="863"/>
      <c r="AQ109" s="863"/>
      <c r="AR109" s="863"/>
      <c r="AS109" s="863"/>
      <c r="AT109" s="863"/>
      <c r="AU109" s="863"/>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row>
    <row r="110" spans="1:67">
      <c r="A110" s="861"/>
      <c r="B110" s="861"/>
      <c r="C110" s="861"/>
      <c r="D110" s="861"/>
      <c r="E110" s="861"/>
      <c r="F110" s="861"/>
      <c r="G110" s="861"/>
      <c r="H110" s="861"/>
      <c r="I110" s="861"/>
      <c r="J110" s="861"/>
      <c r="K110" s="861"/>
      <c r="L110" s="861"/>
      <c r="M110" s="861"/>
      <c r="N110" s="861"/>
      <c r="O110" s="861"/>
      <c r="P110" s="861"/>
      <c r="Q110" s="861"/>
      <c r="R110" s="861"/>
      <c r="S110" s="861"/>
      <c r="T110" s="861"/>
      <c r="U110" s="861"/>
      <c r="V110" s="861"/>
      <c r="W110" s="861"/>
      <c r="X110" s="861"/>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1"/>
      <c r="AY110" s="861"/>
      <c r="AZ110" s="861"/>
      <c r="BA110" s="861"/>
      <c r="BB110" s="861"/>
      <c r="BC110" s="861"/>
      <c r="BD110" s="861"/>
      <c r="BE110" s="861"/>
      <c r="BF110" s="861"/>
      <c r="BG110" s="861"/>
      <c r="BH110" s="861"/>
      <c r="BI110" s="861"/>
      <c r="BJ110" s="861"/>
      <c r="BK110" s="861"/>
      <c r="BL110" s="861"/>
      <c r="BM110" s="861"/>
      <c r="BN110" s="861"/>
      <c r="BO110" s="861"/>
    </row>
    <row r="111" spans="1:67">
      <c r="A111" s="861"/>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1"/>
      <c r="AY111" s="861"/>
      <c r="AZ111" s="861"/>
      <c r="BA111" s="861"/>
      <c r="BB111" s="861"/>
      <c r="BC111" s="861"/>
      <c r="BD111" s="861"/>
      <c r="BE111" s="861"/>
      <c r="BF111" s="861"/>
      <c r="BG111" s="861"/>
      <c r="BH111" s="861"/>
      <c r="BI111" s="861"/>
      <c r="BJ111" s="861"/>
      <c r="BK111" s="861"/>
      <c r="BL111" s="861"/>
      <c r="BM111" s="861"/>
      <c r="BN111" s="861"/>
      <c r="BO111" s="861"/>
    </row>
    <row r="112" spans="1:67">
      <c r="A112" s="861"/>
      <c r="B112" s="861"/>
      <c r="C112" s="861"/>
      <c r="D112" s="861"/>
      <c r="E112" s="861"/>
      <c r="F112" s="861"/>
      <c r="G112" s="861"/>
      <c r="H112" s="861"/>
      <c r="I112" s="861"/>
      <c r="J112" s="861"/>
      <c r="K112" s="861"/>
      <c r="L112" s="861"/>
      <c r="M112" s="861"/>
      <c r="N112" s="861"/>
      <c r="O112" s="861"/>
      <c r="P112" s="861"/>
      <c r="Q112" s="861"/>
      <c r="R112" s="861"/>
      <c r="S112" s="861"/>
      <c r="T112" s="861"/>
      <c r="U112" s="861"/>
      <c r="V112" s="861"/>
      <c r="W112" s="861"/>
      <c r="X112" s="861"/>
      <c r="Y112" s="861"/>
      <c r="Z112" s="861"/>
      <c r="AA112" s="861"/>
      <c r="AB112" s="861"/>
      <c r="AC112" s="861"/>
      <c r="AD112" s="861"/>
      <c r="AE112" s="861"/>
      <c r="AF112" s="861"/>
      <c r="AG112" s="861"/>
      <c r="AH112" s="861"/>
      <c r="AI112" s="861"/>
      <c r="AJ112" s="861"/>
      <c r="AK112" s="861"/>
      <c r="AL112" s="861"/>
      <c r="AM112" s="861"/>
      <c r="AN112" s="861"/>
      <c r="AO112" s="861"/>
      <c r="AP112" s="861"/>
      <c r="AQ112" s="861"/>
      <c r="AR112" s="861"/>
      <c r="AS112" s="861"/>
      <c r="AT112" s="861"/>
      <c r="AU112" s="861"/>
      <c r="AV112" s="861"/>
      <c r="AW112" s="861"/>
      <c r="AX112" s="861"/>
      <c r="AY112" s="861"/>
      <c r="AZ112" s="861"/>
      <c r="BA112" s="861"/>
      <c r="BB112" s="861"/>
      <c r="BC112" s="861"/>
      <c r="BD112" s="861"/>
      <c r="BE112" s="861"/>
      <c r="BF112" s="861"/>
      <c r="BG112" s="861"/>
      <c r="BH112" s="861"/>
      <c r="BI112" s="861"/>
      <c r="BJ112" s="861"/>
      <c r="BK112" s="861"/>
      <c r="BL112" s="861"/>
      <c r="BM112" s="861"/>
      <c r="BN112" s="861"/>
      <c r="BO112" s="861"/>
    </row>
    <row r="113" spans="1:67">
      <c r="A113" s="861"/>
      <c r="B113" s="861"/>
      <c r="C113" s="861"/>
      <c r="D113" s="861"/>
      <c r="E113" s="861"/>
      <c r="F113" s="861"/>
      <c r="G113" s="861"/>
      <c r="H113" s="861"/>
      <c r="I113" s="861"/>
      <c r="J113" s="861"/>
      <c r="K113" s="861"/>
      <c r="L113" s="861"/>
      <c r="M113" s="861"/>
      <c r="N113" s="861"/>
      <c r="O113" s="861"/>
      <c r="P113" s="861"/>
      <c r="Q113" s="861"/>
      <c r="R113" s="861"/>
      <c r="S113" s="861"/>
      <c r="T113" s="861"/>
      <c r="U113" s="861"/>
      <c r="V113" s="861"/>
      <c r="W113" s="861"/>
      <c r="X113" s="861"/>
      <c r="Y113" s="861"/>
      <c r="Z113" s="861"/>
      <c r="AA113" s="861"/>
      <c r="AB113" s="861"/>
      <c r="AC113" s="861"/>
      <c r="AD113" s="861"/>
      <c r="AE113" s="861"/>
      <c r="AF113" s="861"/>
      <c r="AG113" s="861"/>
      <c r="AH113" s="861"/>
      <c r="AI113" s="861"/>
      <c r="AJ113" s="861"/>
      <c r="AK113" s="861"/>
      <c r="AL113" s="861"/>
      <c r="AM113" s="861"/>
      <c r="AN113" s="861"/>
      <c r="AO113" s="861"/>
      <c r="AP113" s="861"/>
      <c r="AQ113" s="861"/>
      <c r="AR113" s="861"/>
      <c r="AS113" s="861"/>
      <c r="AT113" s="861"/>
      <c r="AU113" s="861"/>
      <c r="AV113" s="861"/>
      <c r="AW113" s="861"/>
      <c r="AX113" s="861"/>
      <c r="AY113" s="861"/>
      <c r="AZ113" s="861"/>
      <c r="BA113" s="861"/>
      <c r="BB113" s="861"/>
      <c r="BC113" s="861"/>
      <c r="BD113" s="861"/>
      <c r="BE113" s="861"/>
      <c r="BF113" s="861"/>
      <c r="BG113" s="861"/>
      <c r="BH113" s="861"/>
      <c r="BI113" s="861"/>
      <c r="BJ113" s="861"/>
      <c r="BK113" s="861"/>
      <c r="BL113" s="861"/>
      <c r="BM113" s="861"/>
      <c r="BN113" s="861"/>
      <c r="BO113" s="861"/>
    </row>
    <row r="114" spans="1:67">
      <c r="A114" s="861"/>
      <c r="B114" s="861"/>
      <c r="C114" s="861"/>
      <c r="D114" s="861"/>
      <c r="E114" s="861"/>
      <c r="F114" s="861"/>
      <c r="G114" s="861"/>
      <c r="H114" s="861"/>
      <c r="I114" s="861"/>
      <c r="J114" s="861"/>
      <c r="K114" s="861"/>
      <c r="L114" s="861"/>
      <c r="M114" s="861"/>
      <c r="N114" s="861"/>
      <c r="O114" s="861"/>
      <c r="P114" s="861"/>
      <c r="Q114" s="861"/>
      <c r="R114" s="861"/>
      <c r="S114" s="861"/>
      <c r="T114" s="861"/>
      <c r="U114" s="861"/>
      <c r="V114" s="861"/>
      <c r="W114" s="861"/>
      <c r="X114" s="861"/>
      <c r="Y114" s="861"/>
      <c r="Z114" s="861"/>
      <c r="AA114" s="861"/>
      <c r="AB114" s="861"/>
      <c r="AC114" s="861"/>
      <c r="AD114" s="861"/>
      <c r="AE114" s="861"/>
      <c r="AF114" s="861"/>
      <c r="AG114" s="861"/>
      <c r="AH114" s="861"/>
      <c r="AI114" s="861"/>
      <c r="AJ114" s="861"/>
      <c r="AK114" s="861"/>
      <c r="AL114" s="861"/>
      <c r="AM114" s="861"/>
      <c r="AN114" s="861"/>
      <c r="AO114" s="861"/>
      <c r="AP114" s="861"/>
      <c r="AQ114" s="861"/>
      <c r="AR114" s="861"/>
      <c r="AS114" s="861"/>
      <c r="AT114" s="861"/>
      <c r="AU114" s="861"/>
      <c r="AV114" s="861"/>
      <c r="AW114" s="861"/>
      <c r="AX114" s="861"/>
      <c r="AY114" s="861"/>
      <c r="AZ114" s="861"/>
      <c r="BA114" s="861"/>
      <c r="BB114" s="861"/>
      <c r="BC114" s="861"/>
      <c r="BD114" s="861"/>
      <c r="BE114" s="861"/>
      <c r="BF114" s="861"/>
      <c r="BG114" s="861"/>
      <c r="BH114" s="861"/>
      <c r="BI114" s="861"/>
      <c r="BJ114" s="861"/>
      <c r="BK114" s="861"/>
      <c r="BL114" s="861"/>
      <c r="BM114" s="861"/>
      <c r="BN114" s="861"/>
      <c r="BO114" s="861"/>
    </row>
    <row r="115" spans="1:67">
      <c r="A115" s="861"/>
      <c r="B115" s="861"/>
      <c r="C115" s="861"/>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1"/>
      <c r="AK115" s="861"/>
      <c r="AL115" s="861"/>
      <c r="AM115" s="861"/>
      <c r="AN115" s="861"/>
      <c r="AO115" s="861"/>
      <c r="AP115" s="861"/>
      <c r="AQ115" s="861"/>
      <c r="AR115" s="861"/>
      <c r="AS115" s="861"/>
      <c r="AT115" s="861"/>
      <c r="AU115" s="861"/>
      <c r="AV115" s="861"/>
      <c r="AW115" s="861"/>
      <c r="AX115" s="861"/>
      <c r="AY115" s="861"/>
      <c r="AZ115" s="861"/>
      <c r="BA115" s="861"/>
      <c r="BB115" s="861"/>
      <c r="BC115" s="861"/>
      <c r="BD115" s="861"/>
      <c r="BE115" s="861"/>
      <c r="BF115" s="861"/>
      <c r="BG115" s="861"/>
      <c r="BH115" s="861"/>
      <c r="BI115" s="861"/>
      <c r="BJ115" s="861"/>
      <c r="BK115" s="861"/>
      <c r="BL115" s="861"/>
      <c r="BM115" s="861"/>
      <c r="BN115" s="861"/>
      <c r="BO115" s="861"/>
    </row>
    <row r="116" spans="1:67">
      <c r="A116" s="861"/>
      <c r="B116" s="861"/>
      <c r="C116" s="861"/>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1"/>
      <c r="AA116" s="861"/>
      <c r="AB116" s="861"/>
      <c r="AC116" s="861"/>
      <c r="AD116" s="861"/>
      <c r="AE116" s="861"/>
      <c r="AF116" s="861"/>
      <c r="AG116" s="861"/>
      <c r="AH116" s="861"/>
      <c r="AI116" s="861"/>
      <c r="AJ116" s="861"/>
      <c r="AK116" s="861"/>
      <c r="AL116" s="861"/>
      <c r="AM116" s="861"/>
      <c r="AN116" s="861"/>
      <c r="AO116" s="861"/>
      <c r="AP116" s="861"/>
      <c r="AQ116" s="861"/>
      <c r="AR116" s="861"/>
      <c r="AS116" s="861"/>
      <c r="AT116" s="861"/>
      <c r="AU116" s="861"/>
      <c r="AV116" s="861"/>
      <c r="AW116" s="861"/>
      <c r="AX116" s="861"/>
      <c r="AY116" s="861"/>
      <c r="AZ116" s="861"/>
      <c r="BA116" s="861"/>
      <c r="BB116" s="861"/>
      <c r="BC116" s="861"/>
      <c r="BD116" s="861"/>
      <c r="BE116" s="861"/>
      <c r="BF116" s="861"/>
      <c r="BG116" s="861"/>
      <c r="BH116" s="861"/>
      <c r="BI116" s="861"/>
      <c r="BJ116" s="861"/>
      <c r="BK116" s="861"/>
      <c r="BL116" s="861"/>
      <c r="BM116" s="861"/>
      <c r="BN116" s="861"/>
      <c r="BO116" s="861"/>
    </row>
    <row r="117" spans="1:67">
      <c r="A117" s="861"/>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61"/>
      <c r="Z117" s="861"/>
      <c r="AA117" s="861"/>
      <c r="AB117" s="861"/>
      <c r="AC117" s="861"/>
      <c r="AD117" s="861"/>
      <c r="AE117" s="861"/>
      <c r="AF117" s="861"/>
      <c r="AG117" s="861"/>
      <c r="AH117" s="861"/>
      <c r="AI117" s="861"/>
      <c r="AJ117" s="861"/>
      <c r="AK117" s="861"/>
      <c r="AL117" s="861"/>
      <c r="AM117" s="861"/>
      <c r="AN117" s="861"/>
      <c r="AO117" s="861"/>
      <c r="AP117" s="861"/>
      <c r="AQ117" s="861"/>
      <c r="AR117" s="861"/>
      <c r="AS117" s="861"/>
      <c r="AT117" s="861"/>
      <c r="AU117" s="861"/>
      <c r="AV117" s="861"/>
      <c r="AW117" s="861"/>
      <c r="AX117" s="861"/>
      <c r="AY117" s="861"/>
      <c r="AZ117" s="861"/>
      <c r="BA117" s="861"/>
      <c r="BB117" s="861"/>
      <c r="BC117" s="861"/>
      <c r="BD117" s="861"/>
      <c r="BE117" s="861"/>
      <c r="BF117" s="861"/>
      <c r="BG117" s="861"/>
      <c r="BH117" s="861"/>
      <c r="BI117" s="861"/>
      <c r="BJ117" s="861"/>
      <c r="BK117" s="861"/>
      <c r="BL117" s="861"/>
      <c r="BM117" s="861"/>
      <c r="BN117" s="861"/>
      <c r="BO117" s="861"/>
    </row>
    <row r="118" spans="1:67">
      <c r="A118" s="861"/>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1"/>
      <c r="AA118" s="861"/>
      <c r="AB118" s="861"/>
      <c r="AC118" s="861"/>
      <c r="AD118" s="861"/>
      <c r="AE118" s="861"/>
      <c r="AF118" s="861"/>
      <c r="AG118" s="861"/>
      <c r="AH118" s="861"/>
      <c r="AI118" s="861"/>
      <c r="AJ118" s="861"/>
      <c r="AK118" s="861"/>
      <c r="AL118" s="861"/>
      <c r="AM118" s="861"/>
      <c r="AN118" s="861"/>
      <c r="AO118" s="861"/>
      <c r="AP118" s="861"/>
      <c r="AQ118" s="861"/>
      <c r="AR118" s="861"/>
      <c r="AS118" s="861"/>
      <c r="AT118" s="861"/>
      <c r="AU118" s="861"/>
      <c r="AV118" s="861"/>
      <c r="AW118" s="861"/>
      <c r="AX118" s="861"/>
      <c r="AY118" s="861"/>
      <c r="AZ118" s="861"/>
      <c r="BA118" s="861"/>
      <c r="BB118" s="861"/>
      <c r="BC118" s="861"/>
      <c r="BD118" s="861"/>
      <c r="BE118" s="861"/>
      <c r="BF118" s="861"/>
      <c r="BG118" s="861"/>
      <c r="BH118" s="861"/>
      <c r="BI118" s="861"/>
      <c r="BJ118" s="861"/>
      <c r="BK118" s="861"/>
      <c r="BL118" s="861"/>
      <c r="BM118" s="861"/>
      <c r="BN118" s="861"/>
      <c r="BO118" s="861"/>
    </row>
    <row r="119" spans="1:67">
      <c r="A119" s="861"/>
      <c r="B119" s="861"/>
      <c r="C119" s="861"/>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1"/>
      <c r="AA119" s="861"/>
      <c r="AB119" s="861"/>
      <c r="AC119" s="861"/>
      <c r="AD119" s="861"/>
      <c r="AE119" s="861"/>
      <c r="AF119" s="861"/>
      <c r="AG119" s="861"/>
      <c r="AH119" s="861"/>
      <c r="AI119" s="861"/>
      <c r="AJ119" s="861"/>
      <c r="AK119" s="861"/>
      <c r="AL119" s="861"/>
      <c r="AM119" s="861"/>
      <c r="AN119" s="861"/>
      <c r="AO119" s="861"/>
      <c r="AP119" s="861"/>
      <c r="AQ119" s="861"/>
      <c r="AR119" s="861"/>
      <c r="AS119" s="861"/>
      <c r="AT119" s="861"/>
      <c r="AU119" s="861"/>
      <c r="AV119" s="861"/>
      <c r="AW119" s="861"/>
      <c r="AX119" s="861"/>
      <c r="AY119" s="861"/>
      <c r="AZ119" s="861"/>
      <c r="BA119" s="861"/>
      <c r="BB119" s="861"/>
      <c r="BC119" s="861"/>
      <c r="BD119" s="861"/>
      <c r="BE119" s="861"/>
      <c r="BF119" s="861"/>
      <c r="BG119" s="861"/>
      <c r="BH119" s="861"/>
      <c r="BI119" s="861"/>
      <c r="BJ119" s="861"/>
      <c r="BK119" s="861"/>
      <c r="BL119" s="861"/>
      <c r="BM119" s="861"/>
      <c r="BN119" s="861"/>
      <c r="BO119" s="861"/>
    </row>
    <row r="120" spans="1:67">
      <c r="A120" s="861"/>
      <c r="B120" s="861"/>
      <c r="C120" s="861"/>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1"/>
      <c r="AA120" s="861"/>
      <c r="AB120" s="861"/>
      <c r="AC120" s="861"/>
      <c r="AD120" s="861"/>
      <c r="AE120" s="861"/>
      <c r="AF120" s="861"/>
      <c r="AG120" s="861"/>
      <c r="AH120" s="861"/>
      <c r="AI120" s="861"/>
      <c r="AJ120" s="861"/>
      <c r="AK120" s="861"/>
      <c r="AL120" s="861"/>
      <c r="AM120" s="861"/>
      <c r="AN120" s="861"/>
      <c r="AO120" s="861"/>
      <c r="AP120" s="861"/>
      <c r="AQ120" s="861"/>
      <c r="AR120" s="861"/>
      <c r="AS120" s="861"/>
      <c r="AT120" s="861"/>
      <c r="AU120" s="861"/>
      <c r="AV120" s="861"/>
      <c r="AW120" s="861"/>
      <c r="AX120" s="861"/>
      <c r="AY120" s="861"/>
      <c r="AZ120" s="861"/>
      <c r="BA120" s="861"/>
      <c r="BB120" s="861"/>
      <c r="BC120" s="861"/>
      <c r="BD120" s="861"/>
      <c r="BE120" s="861"/>
      <c r="BF120" s="861"/>
      <c r="BG120" s="861"/>
      <c r="BH120" s="861"/>
      <c r="BI120" s="861"/>
      <c r="BJ120" s="861"/>
      <c r="BK120" s="861"/>
      <c r="BL120" s="861"/>
      <c r="BM120" s="861"/>
      <c r="BN120" s="861"/>
      <c r="BO120" s="861"/>
    </row>
    <row r="121" spans="1:67">
      <c r="A121" s="861"/>
      <c r="B121" s="861"/>
      <c r="C121" s="861"/>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861"/>
      <c r="AM121" s="861"/>
      <c r="AN121" s="861"/>
      <c r="AO121" s="861"/>
      <c r="AP121" s="861"/>
      <c r="AQ121" s="861"/>
      <c r="AR121" s="861"/>
      <c r="AS121" s="861"/>
      <c r="AT121" s="861"/>
      <c r="AU121" s="861"/>
      <c r="AV121" s="861"/>
      <c r="AW121" s="861"/>
      <c r="AX121" s="861"/>
      <c r="AY121" s="861"/>
      <c r="AZ121" s="861"/>
      <c r="BA121" s="861"/>
      <c r="BB121" s="861"/>
      <c r="BC121" s="861"/>
      <c r="BD121" s="861"/>
      <c r="BE121" s="861"/>
      <c r="BF121" s="861"/>
      <c r="BG121" s="861"/>
      <c r="BH121" s="861"/>
      <c r="BI121" s="861"/>
      <c r="BJ121" s="861"/>
      <c r="BK121" s="861"/>
      <c r="BL121" s="861"/>
      <c r="BM121" s="861"/>
      <c r="BN121" s="861"/>
      <c r="BO121" s="861"/>
    </row>
    <row r="122" spans="1:67">
      <c r="A122" s="861"/>
      <c r="B122" s="861"/>
      <c r="C122" s="861"/>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861"/>
      <c r="AV122" s="861"/>
      <c r="AW122" s="861"/>
      <c r="AX122" s="861"/>
      <c r="AY122" s="861"/>
      <c r="AZ122" s="861"/>
      <c r="BA122" s="861"/>
      <c r="BB122" s="861"/>
      <c r="BC122" s="861"/>
      <c r="BD122" s="861"/>
      <c r="BE122" s="861"/>
      <c r="BF122" s="861"/>
      <c r="BG122" s="861"/>
      <c r="BH122" s="861"/>
      <c r="BI122" s="861"/>
      <c r="BJ122" s="861"/>
      <c r="BK122" s="861"/>
      <c r="BL122" s="861"/>
      <c r="BM122" s="861"/>
      <c r="BN122" s="861"/>
      <c r="BO122" s="861"/>
    </row>
    <row r="123" spans="1:67">
      <c r="A123" s="861"/>
      <c r="B123" s="861"/>
      <c r="C123" s="861"/>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1"/>
      <c r="AA123" s="861"/>
      <c r="AB123" s="861"/>
      <c r="AC123" s="861"/>
      <c r="AD123" s="861"/>
      <c r="AE123" s="861"/>
      <c r="AF123" s="861"/>
      <c r="AG123" s="861"/>
      <c r="AH123" s="861"/>
      <c r="AI123" s="861"/>
      <c r="AJ123" s="861"/>
      <c r="AK123" s="861"/>
      <c r="AL123" s="861"/>
      <c r="AM123" s="861"/>
      <c r="AN123" s="861"/>
      <c r="AO123" s="861"/>
      <c r="AP123" s="861"/>
      <c r="AQ123" s="861"/>
      <c r="AR123" s="861"/>
      <c r="AS123" s="861"/>
      <c r="AT123" s="861"/>
      <c r="AU123" s="861"/>
      <c r="AV123" s="861"/>
      <c r="AW123" s="861"/>
      <c r="AX123" s="861"/>
      <c r="AY123" s="861"/>
      <c r="AZ123" s="861"/>
      <c r="BA123" s="861"/>
      <c r="BB123" s="861"/>
      <c r="BC123" s="861"/>
      <c r="BD123" s="861"/>
      <c r="BE123" s="861"/>
      <c r="BF123" s="861"/>
      <c r="BG123" s="861"/>
      <c r="BH123" s="861"/>
      <c r="BI123" s="861"/>
      <c r="BJ123" s="861"/>
      <c r="BK123" s="861"/>
      <c r="BL123" s="861"/>
      <c r="BM123" s="861"/>
      <c r="BN123" s="861"/>
      <c r="BO123" s="861"/>
    </row>
    <row r="124" spans="1:67">
      <c r="A124" s="861"/>
      <c r="B124" s="861"/>
      <c r="C124" s="861"/>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861"/>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row>
    <row r="125" spans="1:67">
      <c r="A125" s="861"/>
      <c r="B125" s="861"/>
      <c r="C125" s="861"/>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861"/>
      <c r="AL125" s="861"/>
      <c r="AM125" s="861"/>
      <c r="AN125" s="861"/>
      <c r="AO125" s="861"/>
      <c r="AP125" s="861"/>
      <c r="AQ125" s="861"/>
      <c r="AR125" s="861"/>
      <c r="AS125" s="861"/>
      <c r="AT125" s="861"/>
      <c r="AU125" s="861"/>
      <c r="AV125" s="861"/>
      <c r="AW125" s="861"/>
      <c r="AX125" s="861"/>
      <c r="AY125" s="861"/>
      <c r="AZ125" s="861"/>
      <c r="BA125" s="861"/>
      <c r="BB125" s="861"/>
      <c r="BC125" s="861"/>
      <c r="BD125" s="861"/>
      <c r="BE125" s="861"/>
      <c r="BF125" s="861"/>
      <c r="BG125" s="861"/>
      <c r="BH125" s="861"/>
      <c r="BI125" s="861"/>
      <c r="BJ125" s="861"/>
      <c r="BK125" s="861"/>
      <c r="BL125" s="861"/>
      <c r="BM125" s="861"/>
      <c r="BN125" s="861"/>
      <c r="BO125" s="861"/>
    </row>
    <row r="126" spans="1:67">
      <c r="A126" s="861"/>
      <c r="B126" s="861"/>
      <c r="C126" s="861"/>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1"/>
      <c r="AA126" s="861"/>
      <c r="AB126" s="861"/>
      <c r="AC126" s="861"/>
      <c r="AD126" s="861"/>
      <c r="AE126" s="861"/>
      <c r="AF126" s="861"/>
      <c r="AG126" s="861"/>
      <c r="AH126" s="861"/>
      <c r="AI126" s="861"/>
      <c r="AJ126" s="861"/>
      <c r="AK126" s="861"/>
      <c r="AL126" s="861"/>
      <c r="AM126" s="861"/>
      <c r="AN126" s="861"/>
      <c r="AO126" s="861"/>
      <c r="AP126" s="861"/>
      <c r="AQ126" s="861"/>
      <c r="AR126" s="861"/>
      <c r="AS126" s="861"/>
      <c r="AT126" s="861"/>
      <c r="AU126" s="861"/>
      <c r="AV126" s="861"/>
      <c r="AW126" s="861"/>
      <c r="AX126" s="861"/>
      <c r="AY126" s="861"/>
      <c r="AZ126" s="861"/>
      <c r="BA126" s="861"/>
      <c r="BB126" s="861"/>
      <c r="BC126" s="861"/>
      <c r="BD126" s="861"/>
      <c r="BE126" s="861"/>
      <c r="BF126" s="861"/>
      <c r="BG126" s="861"/>
      <c r="BH126" s="861"/>
      <c r="BI126" s="861"/>
      <c r="BJ126" s="861"/>
      <c r="BK126" s="861"/>
      <c r="BL126" s="861"/>
      <c r="BM126" s="861"/>
      <c r="BN126" s="861"/>
      <c r="BO126" s="861"/>
    </row>
    <row r="127" spans="1:67">
      <c r="A127" s="861"/>
      <c r="B127" s="861"/>
      <c r="C127" s="861"/>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1"/>
      <c r="AA127" s="861"/>
      <c r="AB127" s="861"/>
      <c r="AC127" s="861"/>
      <c r="AD127" s="861"/>
      <c r="AE127" s="861"/>
      <c r="AF127" s="861"/>
      <c r="AG127" s="861"/>
      <c r="AH127" s="861"/>
      <c r="AI127" s="861"/>
      <c r="AJ127" s="861"/>
      <c r="AK127" s="861"/>
      <c r="AL127" s="861"/>
      <c r="AM127" s="861"/>
      <c r="AN127" s="861"/>
      <c r="AO127" s="861"/>
      <c r="AP127" s="861"/>
      <c r="AQ127" s="861"/>
      <c r="AR127" s="861"/>
      <c r="AS127" s="861"/>
      <c r="AT127" s="861"/>
      <c r="AU127" s="861"/>
      <c r="AV127" s="861"/>
      <c r="AW127" s="861"/>
      <c r="AX127" s="861"/>
      <c r="AY127" s="861"/>
      <c r="AZ127" s="861"/>
      <c r="BA127" s="861"/>
      <c r="BB127" s="861"/>
      <c r="BC127" s="861"/>
      <c r="BD127" s="861"/>
      <c r="BE127" s="861"/>
      <c r="BF127" s="861"/>
      <c r="BG127" s="861"/>
      <c r="BH127" s="861"/>
      <c r="BI127" s="861"/>
      <c r="BJ127" s="861"/>
      <c r="BK127" s="861"/>
      <c r="BL127" s="861"/>
      <c r="BM127" s="861"/>
      <c r="BN127" s="861"/>
      <c r="BO127" s="861"/>
    </row>
    <row r="128" spans="1:67">
      <c r="A128" s="861"/>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1"/>
      <c r="X128" s="861"/>
      <c r="Y128" s="861"/>
      <c r="Z128" s="861"/>
      <c r="AA128" s="861"/>
      <c r="AB128" s="861"/>
      <c r="AC128" s="861"/>
      <c r="AD128" s="861"/>
      <c r="AE128" s="861"/>
      <c r="AF128" s="861"/>
      <c r="AG128" s="861"/>
      <c r="AH128" s="861"/>
      <c r="AI128" s="861"/>
      <c r="AJ128" s="861"/>
      <c r="AK128" s="861"/>
      <c r="AL128" s="861"/>
      <c r="AM128" s="861"/>
      <c r="AN128" s="861"/>
      <c r="AO128" s="861"/>
      <c r="AP128" s="861"/>
      <c r="AQ128" s="861"/>
      <c r="AR128" s="861"/>
      <c r="AS128" s="861"/>
      <c r="AT128" s="861"/>
      <c r="AU128" s="861"/>
      <c r="AV128" s="861"/>
      <c r="AW128" s="861"/>
      <c r="AX128" s="861"/>
      <c r="AY128" s="861"/>
      <c r="AZ128" s="861"/>
      <c r="BA128" s="861"/>
      <c r="BB128" s="861"/>
      <c r="BC128" s="861"/>
      <c r="BD128" s="861"/>
      <c r="BE128" s="861"/>
      <c r="BF128" s="861"/>
      <c r="BG128" s="861"/>
      <c r="BH128" s="861"/>
      <c r="BI128" s="861"/>
      <c r="BJ128" s="861"/>
      <c r="BK128" s="861"/>
      <c r="BL128" s="861"/>
      <c r="BM128" s="861"/>
      <c r="BN128" s="861"/>
      <c r="BO128" s="861"/>
    </row>
    <row r="129" spans="1:67">
      <c r="A129" s="861"/>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1"/>
      <c r="X129" s="861"/>
      <c r="Y129" s="861"/>
      <c r="Z129" s="861"/>
      <c r="AA129" s="861"/>
      <c r="AB129" s="861"/>
      <c r="AC129" s="861"/>
      <c r="AD129" s="861"/>
      <c r="AE129" s="861"/>
      <c r="AF129" s="861"/>
      <c r="AG129" s="861"/>
      <c r="AH129" s="861"/>
      <c r="AI129" s="861"/>
      <c r="AJ129" s="861"/>
      <c r="AK129" s="861"/>
      <c r="AL129" s="861"/>
      <c r="AM129" s="861"/>
      <c r="AN129" s="861"/>
      <c r="AO129" s="861"/>
      <c r="AP129" s="861"/>
      <c r="AQ129" s="861"/>
      <c r="AR129" s="861"/>
      <c r="AS129" s="861"/>
      <c r="AT129" s="861"/>
      <c r="AU129" s="861"/>
      <c r="AV129" s="861"/>
      <c r="AW129" s="861"/>
      <c r="AX129" s="861"/>
      <c r="AY129" s="861"/>
      <c r="AZ129" s="861"/>
      <c r="BA129" s="861"/>
      <c r="BB129" s="861"/>
      <c r="BC129" s="861"/>
      <c r="BD129" s="861"/>
      <c r="BE129" s="861"/>
      <c r="BF129" s="861"/>
      <c r="BG129" s="861"/>
      <c r="BH129" s="861"/>
      <c r="BI129" s="861"/>
      <c r="BJ129" s="861"/>
      <c r="BK129" s="861"/>
      <c r="BL129" s="861"/>
      <c r="BM129" s="861"/>
      <c r="BN129" s="861"/>
      <c r="BO129" s="861"/>
    </row>
    <row r="130" spans="1:67">
      <c r="A130" s="861"/>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1"/>
      <c r="X130" s="861"/>
      <c r="Y130" s="861"/>
      <c r="Z130" s="861"/>
      <c r="AA130" s="861"/>
      <c r="AB130" s="861"/>
      <c r="AC130" s="861"/>
      <c r="AD130" s="861"/>
      <c r="AE130" s="861"/>
      <c r="AF130" s="861"/>
      <c r="AG130" s="861"/>
      <c r="AH130" s="861"/>
      <c r="AI130" s="861"/>
      <c r="AJ130" s="861"/>
      <c r="AK130" s="861"/>
      <c r="AL130" s="861"/>
      <c r="AM130" s="861"/>
      <c r="AN130" s="861"/>
      <c r="AO130" s="861"/>
      <c r="AP130" s="861"/>
      <c r="AQ130" s="861"/>
      <c r="AR130" s="861"/>
      <c r="AS130" s="861"/>
      <c r="AT130" s="861"/>
      <c r="AU130" s="861"/>
      <c r="AV130" s="861"/>
      <c r="AW130" s="861"/>
      <c r="AX130" s="861"/>
      <c r="AY130" s="861"/>
      <c r="AZ130" s="861"/>
      <c r="BA130" s="861"/>
      <c r="BB130" s="861"/>
      <c r="BC130" s="861"/>
      <c r="BD130" s="861"/>
      <c r="BE130" s="861"/>
      <c r="BF130" s="861"/>
      <c r="BG130" s="861"/>
      <c r="BH130" s="861"/>
      <c r="BI130" s="861"/>
      <c r="BJ130" s="861"/>
      <c r="BK130" s="861"/>
      <c r="BL130" s="861"/>
      <c r="BM130" s="861"/>
      <c r="BN130" s="861"/>
      <c r="BO130" s="861"/>
    </row>
    <row r="131" spans="1:67">
      <c r="A131" s="861"/>
      <c r="B131" s="861"/>
      <c r="C131" s="861"/>
      <c r="D131" s="861"/>
      <c r="E131" s="861"/>
      <c r="F131" s="861"/>
      <c r="G131" s="861"/>
      <c r="H131" s="861"/>
      <c r="I131" s="861"/>
      <c r="J131" s="861"/>
      <c r="K131" s="861"/>
      <c r="L131" s="861"/>
      <c r="M131" s="861"/>
      <c r="N131" s="861"/>
      <c r="O131" s="861"/>
      <c r="P131" s="861"/>
      <c r="Q131" s="861"/>
      <c r="R131" s="861"/>
      <c r="S131" s="861"/>
      <c r="T131" s="861"/>
      <c r="U131" s="861"/>
      <c r="V131" s="861"/>
      <c r="W131" s="861"/>
      <c r="X131" s="861"/>
      <c r="Y131" s="861"/>
      <c r="Z131" s="861"/>
      <c r="AA131" s="861"/>
      <c r="AB131" s="861"/>
      <c r="AC131" s="861"/>
      <c r="AD131" s="861"/>
      <c r="AE131" s="861"/>
      <c r="AF131" s="861"/>
      <c r="AG131" s="861"/>
      <c r="AH131" s="861"/>
      <c r="AI131" s="861"/>
      <c r="AJ131" s="861"/>
      <c r="AK131" s="861"/>
      <c r="AL131" s="861"/>
      <c r="AM131" s="861"/>
      <c r="AN131" s="861"/>
      <c r="AO131" s="861"/>
      <c r="AP131" s="861"/>
      <c r="AQ131" s="861"/>
      <c r="AR131" s="861"/>
      <c r="AS131" s="861"/>
      <c r="AT131" s="861"/>
      <c r="AU131" s="861"/>
      <c r="AV131" s="861"/>
      <c r="AW131" s="861"/>
      <c r="AX131" s="861"/>
      <c r="AY131" s="861"/>
      <c r="AZ131" s="861"/>
      <c r="BA131" s="861"/>
      <c r="BB131" s="861"/>
      <c r="BC131" s="861"/>
      <c r="BD131" s="861"/>
      <c r="BE131" s="861"/>
      <c r="BF131" s="861"/>
      <c r="BG131" s="861"/>
      <c r="BH131" s="861"/>
      <c r="BI131" s="861"/>
      <c r="BJ131" s="861"/>
      <c r="BK131" s="861"/>
      <c r="BL131" s="861"/>
      <c r="BM131" s="861"/>
      <c r="BN131" s="861"/>
      <c r="BO131" s="861"/>
    </row>
    <row r="132" spans="1:67">
      <c r="A132" s="861"/>
      <c r="B132" s="861"/>
      <c r="C132" s="861"/>
      <c r="D132" s="861"/>
      <c r="E132" s="861"/>
      <c r="F132" s="861"/>
      <c r="G132" s="861"/>
      <c r="H132" s="861"/>
      <c r="I132" s="861"/>
      <c r="J132" s="861"/>
      <c r="K132" s="861"/>
      <c r="L132" s="861"/>
      <c r="M132" s="861"/>
      <c r="N132" s="861"/>
      <c r="O132" s="861"/>
      <c r="P132" s="861"/>
      <c r="Q132" s="861"/>
      <c r="R132" s="861"/>
      <c r="S132" s="861"/>
      <c r="T132" s="861"/>
      <c r="U132" s="861"/>
      <c r="V132" s="861"/>
      <c r="W132" s="861"/>
      <c r="X132" s="861"/>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861"/>
      <c r="AV132" s="861"/>
      <c r="AW132" s="861"/>
      <c r="AX132" s="861"/>
      <c r="AY132" s="861"/>
      <c r="AZ132" s="861"/>
      <c r="BA132" s="861"/>
      <c r="BB132" s="861"/>
      <c r="BC132" s="861"/>
      <c r="BD132" s="861"/>
      <c r="BE132" s="861"/>
      <c r="BF132" s="861"/>
      <c r="BG132" s="861"/>
      <c r="BH132" s="861"/>
      <c r="BI132" s="861"/>
      <c r="BJ132" s="861"/>
      <c r="BK132" s="861"/>
      <c r="BL132" s="861"/>
      <c r="BM132" s="861"/>
      <c r="BN132" s="861"/>
      <c r="BO132" s="861"/>
    </row>
    <row r="133" spans="1:67">
      <c r="A133" s="861"/>
      <c r="B133" s="861"/>
      <c r="C133" s="861"/>
      <c r="D133" s="861"/>
      <c r="E133" s="861"/>
      <c r="F133" s="861"/>
      <c r="G133" s="861"/>
      <c r="H133" s="861"/>
      <c r="I133" s="861"/>
      <c r="J133" s="861"/>
      <c r="K133" s="861"/>
      <c r="L133" s="861"/>
      <c r="M133" s="861"/>
      <c r="N133" s="861"/>
      <c r="O133" s="861"/>
      <c r="P133" s="861"/>
      <c r="Q133" s="861"/>
      <c r="R133" s="861"/>
      <c r="S133" s="861"/>
      <c r="T133" s="861"/>
      <c r="U133" s="861"/>
      <c r="V133" s="861"/>
      <c r="W133" s="861"/>
      <c r="X133" s="861"/>
      <c r="Y133" s="861"/>
      <c r="Z133" s="861"/>
      <c r="AA133" s="861"/>
      <c r="AB133" s="861"/>
      <c r="AC133" s="861"/>
      <c r="AD133" s="861"/>
      <c r="AE133" s="861"/>
      <c r="AF133" s="861"/>
      <c r="AG133" s="861"/>
      <c r="AH133" s="861"/>
      <c r="AI133" s="861"/>
      <c r="AJ133" s="861"/>
      <c r="AK133" s="861"/>
      <c r="AL133" s="861"/>
      <c r="AM133" s="861"/>
      <c r="AN133" s="861"/>
      <c r="AO133" s="861"/>
      <c r="AP133" s="861"/>
      <c r="AQ133" s="861"/>
      <c r="AR133" s="861"/>
      <c r="AS133" s="861"/>
      <c r="AT133" s="861"/>
      <c r="AU133" s="861"/>
      <c r="AV133" s="861"/>
      <c r="AW133" s="861"/>
      <c r="AX133" s="861"/>
      <c r="AY133" s="861"/>
      <c r="AZ133" s="861"/>
      <c r="BA133" s="861"/>
      <c r="BB133" s="861"/>
      <c r="BC133" s="861"/>
      <c r="BD133" s="861"/>
      <c r="BE133" s="861"/>
      <c r="BF133" s="861"/>
      <c r="BG133" s="861"/>
      <c r="BH133" s="861"/>
      <c r="BI133" s="861"/>
      <c r="BJ133" s="861"/>
      <c r="BK133" s="861"/>
      <c r="BL133" s="861"/>
      <c r="BM133" s="861"/>
      <c r="BN133" s="861"/>
      <c r="BO133" s="861"/>
    </row>
    <row r="134" spans="1:67">
      <c r="A134" s="861"/>
      <c r="B134" s="861"/>
      <c r="C134" s="861"/>
      <c r="D134" s="861"/>
      <c r="E134" s="861"/>
      <c r="F134" s="861"/>
      <c r="G134" s="861"/>
      <c r="H134" s="861"/>
      <c r="I134" s="861"/>
      <c r="J134" s="861"/>
      <c r="K134" s="861"/>
      <c r="L134" s="861"/>
      <c r="M134" s="861"/>
      <c r="N134" s="861"/>
      <c r="O134" s="861"/>
      <c r="P134" s="861"/>
      <c r="Q134" s="861"/>
      <c r="R134" s="861"/>
      <c r="S134" s="861"/>
      <c r="T134" s="861"/>
      <c r="U134" s="861"/>
      <c r="V134" s="861"/>
      <c r="W134" s="861"/>
      <c r="X134" s="861"/>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861"/>
      <c r="AV134" s="861"/>
      <c r="AW134" s="861"/>
      <c r="AX134" s="861"/>
      <c r="AY134" s="861"/>
      <c r="AZ134" s="861"/>
      <c r="BA134" s="861"/>
      <c r="BB134" s="861"/>
      <c r="BC134" s="861"/>
      <c r="BD134" s="861"/>
      <c r="BE134" s="861"/>
      <c r="BF134" s="861"/>
      <c r="BG134" s="861"/>
      <c r="BH134" s="861"/>
      <c r="BI134" s="861"/>
      <c r="BJ134" s="861"/>
      <c r="BK134" s="861"/>
      <c r="BL134" s="861"/>
      <c r="BM134" s="861"/>
      <c r="BN134" s="861"/>
      <c r="BO134" s="861"/>
    </row>
    <row r="135" spans="1:67">
      <c r="A135" s="861"/>
      <c r="B135" s="861"/>
      <c r="C135" s="861"/>
      <c r="D135" s="861"/>
      <c r="E135" s="861"/>
      <c r="F135" s="861"/>
      <c r="G135" s="861"/>
      <c r="H135" s="861"/>
      <c r="I135" s="861"/>
      <c r="J135" s="861"/>
      <c r="K135" s="861"/>
      <c r="L135" s="861"/>
      <c r="M135" s="861"/>
      <c r="N135" s="861"/>
      <c r="O135" s="861"/>
      <c r="P135" s="861"/>
      <c r="Q135" s="861"/>
      <c r="R135" s="861"/>
      <c r="S135" s="861"/>
      <c r="T135" s="861"/>
      <c r="U135" s="861"/>
      <c r="V135" s="861"/>
      <c r="W135" s="861"/>
      <c r="X135" s="861"/>
      <c r="Y135" s="861"/>
      <c r="Z135" s="861"/>
      <c r="AA135" s="861"/>
      <c r="AB135" s="861"/>
      <c r="AC135" s="861"/>
      <c r="AD135" s="861"/>
      <c r="AE135" s="861"/>
      <c r="AF135" s="861"/>
      <c r="AG135" s="861"/>
      <c r="AH135" s="861"/>
      <c r="AI135" s="861"/>
      <c r="AJ135" s="861"/>
      <c r="AK135" s="861"/>
      <c r="AL135" s="861"/>
      <c r="AM135" s="861"/>
      <c r="AN135" s="861"/>
      <c r="AO135" s="861"/>
      <c r="AP135" s="861"/>
      <c r="AQ135" s="861"/>
      <c r="AR135" s="861"/>
      <c r="AS135" s="861"/>
      <c r="AT135" s="861"/>
      <c r="AU135" s="861"/>
      <c r="AV135" s="861"/>
      <c r="AW135" s="861"/>
      <c r="AX135" s="861"/>
      <c r="AY135" s="861"/>
      <c r="AZ135" s="861"/>
      <c r="BA135" s="861"/>
      <c r="BB135" s="861"/>
      <c r="BC135" s="861"/>
      <c r="BD135" s="861"/>
      <c r="BE135" s="861"/>
      <c r="BF135" s="861"/>
      <c r="BG135" s="861"/>
      <c r="BH135" s="861"/>
      <c r="BI135" s="861"/>
      <c r="BJ135" s="861"/>
      <c r="BK135" s="861"/>
      <c r="BL135" s="861"/>
      <c r="BM135" s="861"/>
      <c r="BN135" s="861"/>
      <c r="BO135" s="861"/>
    </row>
    <row r="136" spans="1:67">
      <c r="A136" s="861"/>
      <c r="B136" s="861"/>
      <c r="C136" s="861"/>
      <c r="D136" s="861"/>
      <c r="E136" s="861"/>
      <c r="F136" s="861"/>
      <c r="G136" s="861"/>
      <c r="H136" s="861"/>
      <c r="I136" s="861"/>
      <c r="J136" s="861"/>
      <c r="K136" s="861"/>
      <c r="L136" s="861"/>
      <c r="M136" s="861"/>
      <c r="N136" s="861"/>
      <c r="O136" s="861"/>
      <c r="P136" s="861"/>
      <c r="Q136" s="861"/>
      <c r="R136" s="861"/>
      <c r="S136" s="861"/>
      <c r="T136" s="861"/>
      <c r="U136" s="861"/>
      <c r="V136" s="861"/>
      <c r="W136" s="861"/>
      <c r="X136" s="861"/>
      <c r="Y136" s="861"/>
      <c r="Z136" s="861"/>
      <c r="AA136" s="861"/>
      <c r="AB136" s="861"/>
      <c r="AC136" s="861"/>
      <c r="AD136" s="861"/>
      <c r="AE136" s="861"/>
      <c r="AF136" s="861"/>
      <c r="AG136" s="861"/>
      <c r="AH136" s="861"/>
      <c r="AI136" s="861"/>
      <c r="AJ136" s="861"/>
      <c r="AK136" s="861"/>
      <c r="AL136" s="861"/>
      <c r="AM136" s="861"/>
      <c r="AN136" s="861"/>
      <c r="AO136" s="861"/>
      <c r="AP136" s="861"/>
      <c r="AQ136" s="861"/>
      <c r="AR136" s="861"/>
      <c r="AS136" s="861"/>
      <c r="AT136" s="861"/>
      <c r="AU136" s="861"/>
      <c r="AV136" s="861"/>
      <c r="AW136" s="861"/>
      <c r="AX136" s="861"/>
      <c r="AY136" s="861"/>
      <c r="AZ136" s="861"/>
      <c r="BA136" s="861"/>
      <c r="BB136" s="861"/>
      <c r="BC136" s="861"/>
      <c r="BD136" s="861"/>
      <c r="BE136" s="861"/>
      <c r="BF136" s="861"/>
      <c r="BG136" s="861"/>
      <c r="BH136" s="861"/>
      <c r="BI136" s="861"/>
      <c r="BJ136" s="861"/>
      <c r="BK136" s="861"/>
      <c r="BL136" s="861"/>
      <c r="BM136" s="861"/>
      <c r="BN136" s="861"/>
      <c r="BO136" s="861"/>
    </row>
    <row r="137" spans="1:67">
      <c r="A137" s="861"/>
      <c r="B137" s="861"/>
      <c r="C137" s="861"/>
      <c r="D137" s="861"/>
      <c r="E137" s="861"/>
      <c r="F137" s="861"/>
      <c r="G137" s="861"/>
      <c r="H137" s="861"/>
      <c r="I137" s="861"/>
      <c r="J137" s="861"/>
      <c r="K137" s="861"/>
      <c r="L137" s="861"/>
      <c r="M137" s="861"/>
      <c r="N137" s="861"/>
      <c r="O137" s="861"/>
      <c r="P137" s="861"/>
      <c r="Q137" s="861"/>
      <c r="R137" s="861"/>
      <c r="S137" s="861"/>
      <c r="T137" s="861"/>
      <c r="U137" s="861"/>
      <c r="V137" s="861"/>
      <c r="W137" s="861"/>
      <c r="X137" s="861"/>
      <c r="Y137" s="861"/>
      <c r="Z137" s="861"/>
      <c r="AA137" s="861"/>
      <c r="AB137" s="861"/>
      <c r="AC137" s="861"/>
      <c r="AD137" s="861"/>
      <c r="AE137" s="861"/>
      <c r="AF137" s="861"/>
      <c r="AG137" s="861"/>
      <c r="AH137" s="861"/>
      <c r="AI137" s="861"/>
      <c r="AJ137" s="861"/>
      <c r="AK137" s="861"/>
      <c r="AL137" s="861"/>
      <c r="AM137" s="861"/>
      <c r="AN137" s="861"/>
      <c r="AO137" s="861"/>
      <c r="AP137" s="861"/>
      <c r="AQ137" s="861"/>
      <c r="AR137" s="861"/>
      <c r="AS137" s="861"/>
      <c r="AT137" s="861"/>
      <c r="AU137" s="861"/>
      <c r="AV137" s="861"/>
      <c r="AW137" s="861"/>
      <c r="AX137" s="861"/>
      <c r="AY137" s="861"/>
      <c r="AZ137" s="861"/>
      <c r="BA137" s="861"/>
      <c r="BB137" s="861"/>
      <c r="BC137" s="861"/>
      <c r="BD137" s="861"/>
      <c r="BE137" s="861"/>
      <c r="BF137" s="861"/>
      <c r="BG137" s="861"/>
      <c r="BH137" s="861"/>
      <c r="BI137" s="861"/>
      <c r="BJ137" s="861"/>
      <c r="BK137" s="861"/>
      <c r="BL137" s="861"/>
      <c r="BM137" s="861"/>
      <c r="BN137" s="861"/>
      <c r="BO137" s="861"/>
    </row>
    <row r="138" spans="1:67">
      <c r="A138" s="861"/>
      <c r="B138" s="861"/>
      <c r="C138" s="861"/>
      <c r="D138" s="861"/>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1"/>
      <c r="AD138" s="861"/>
      <c r="AE138" s="861"/>
      <c r="AF138" s="861"/>
      <c r="AG138" s="861"/>
      <c r="AH138" s="861"/>
      <c r="AI138" s="861"/>
      <c r="AJ138" s="861"/>
      <c r="AK138" s="861"/>
      <c r="AL138" s="861"/>
      <c r="AM138" s="861"/>
      <c r="AN138" s="861"/>
      <c r="AO138" s="861"/>
      <c r="AP138" s="861"/>
      <c r="AQ138" s="861"/>
      <c r="AR138" s="861"/>
      <c r="AS138" s="861"/>
      <c r="AT138" s="861"/>
      <c r="AU138" s="861"/>
      <c r="AV138" s="861"/>
      <c r="AW138" s="861"/>
      <c r="AX138" s="861"/>
      <c r="AY138" s="861"/>
      <c r="AZ138" s="861"/>
      <c r="BA138" s="861"/>
      <c r="BB138" s="861"/>
      <c r="BC138" s="861"/>
      <c r="BD138" s="861"/>
      <c r="BE138" s="861"/>
      <c r="BF138" s="861"/>
      <c r="BG138" s="861"/>
      <c r="BH138" s="861"/>
      <c r="BI138" s="861"/>
      <c r="BJ138" s="861"/>
      <c r="BK138" s="861"/>
      <c r="BL138" s="861"/>
      <c r="BM138" s="861"/>
      <c r="BN138" s="861"/>
      <c r="BO138" s="861"/>
    </row>
    <row r="139" spans="1:67">
      <c r="A139" s="861"/>
      <c r="B139" s="861"/>
      <c r="C139" s="861"/>
      <c r="D139" s="861"/>
      <c r="E139" s="861"/>
      <c r="F139" s="861"/>
      <c r="G139" s="861"/>
      <c r="H139" s="861"/>
      <c r="I139" s="861"/>
      <c r="J139" s="861"/>
      <c r="K139" s="861"/>
      <c r="L139" s="861"/>
      <c r="M139" s="861"/>
      <c r="N139" s="861"/>
      <c r="O139" s="861"/>
      <c r="P139" s="861"/>
      <c r="Q139" s="861"/>
      <c r="R139" s="861"/>
      <c r="S139" s="861"/>
      <c r="T139" s="861"/>
      <c r="U139" s="861"/>
      <c r="V139" s="861"/>
      <c r="W139" s="861"/>
      <c r="X139" s="861"/>
      <c r="Y139" s="861"/>
      <c r="Z139" s="861"/>
      <c r="AA139" s="861"/>
      <c r="AB139" s="861"/>
      <c r="AC139" s="861"/>
      <c r="AD139" s="861"/>
      <c r="AE139" s="861"/>
      <c r="AF139" s="861"/>
      <c r="AG139" s="861"/>
      <c r="AH139" s="861"/>
      <c r="AI139" s="861"/>
      <c r="AJ139" s="861"/>
      <c r="AK139" s="861"/>
      <c r="AL139" s="861"/>
      <c r="AM139" s="861"/>
      <c r="AN139" s="861"/>
      <c r="AO139" s="861"/>
      <c r="AP139" s="861"/>
      <c r="AQ139" s="861"/>
      <c r="AR139" s="861"/>
      <c r="AS139" s="861"/>
      <c r="AT139" s="861"/>
      <c r="AU139" s="861"/>
      <c r="AV139" s="861"/>
      <c r="AW139" s="861"/>
      <c r="AX139" s="861"/>
      <c r="AY139" s="861"/>
      <c r="AZ139" s="861"/>
      <c r="BA139" s="861"/>
      <c r="BB139" s="861"/>
      <c r="BC139" s="861"/>
      <c r="BD139" s="861"/>
      <c r="BE139" s="861"/>
      <c r="BF139" s="861"/>
      <c r="BG139" s="861"/>
      <c r="BH139" s="861"/>
      <c r="BI139" s="861"/>
      <c r="BJ139" s="861"/>
      <c r="BK139" s="861"/>
      <c r="BL139" s="861"/>
      <c r="BM139" s="861"/>
      <c r="BN139" s="861"/>
      <c r="BO139" s="861"/>
    </row>
    <row r="140" spans="1:67">
      <c r="A140" s="861"/>
      <c r="B140" s="861"/>
      <c r="C140" s="861"/>
      <c r="D140" s="861"/>
      <c r="E140" s="861"/>
      <c r="F140" s="861"/>
      <c r="G140" s="861"/>
      <c r="H140" s="861"/>
      <c r="I140" s="861"/>
      <c r="J140" s="861"/>
      <c r="K140" s="861"/>
      <c r="L140" s="861"/>
      <c r="M140" s="861"/>
      <c r="N140" s="861"/>
      <c r="O140" s="861"/>
      <c r="P140" s="861"/>
      <c r="Q140" s="861"/>
      <c r="R140" s="861"/>
      <c r="S140" s="861"/>
      <c r="T140" s="861"/>
      <c r="U140" s="861"/>
      <c r="V140" s="861"/>
      <c r="W140" s="861"/>
      <c r="X140" s="861"/>
      <c r="Y140" s="861"/>
      <c r="Z140" s="861"/>
      <c r="AA140" s="861"/>
      <c r="AB140" s="861"/>
      <c r="AC140" s="861"/>
      <c r="AD140" s="861"/>
      <c r="AE140" s="861"/>
      <c r="AF140" s="861"/>
      <c r="AG140" s="861"/>
      <c r="AH140" s="861"/>
      <c r="AI140" s="861"/>
      <c r="AJ140" s="861"/>
      <c r="AK140" s="861"/>
      <c r="AL140" s="861"/>
      <c r="AM140" s="861"/>
      <c r="AN140" s="861"/>
      <c r="AO140" s="861"/>
      <c r="AP140" s="861"/>
      <c r="AQ140" s="861"/>
      <c r="AR140" s="861"/>
      <c r="AS140" s="861"/>
      <c r="AT140" s="861"/>
      <c r="AU140" s="861"/>
      <c r="AV140" s="861"/>
      <c r="AW140" s="861"/>
      <c r="AX140" s="861"/>
      <c r="AY140" s="861"/>
      <c r="AZ140" s="861"/>
      <c r="BA140" s="861"/>
      <c r="BB140" s="861"/>
      <c r="BC140" s="861"/>
      <c r="BD140" s="861"/>
      <c r="BE140" s="861"/>
      <c r="BF140" s="861"/>
      <c r="BG140" s="861"/>
      <c r="BH140" s="861"/>
      <c r="BI140" s="861"/>
      <c r="BJ140" s="861"/>
      <c r="BK140" s="861"/>
      <c r="BL140" s="861"/>
      <c r="BM140" s="861"/>
      <c r="BN140" s="861"/>
      <c r="BO140" s="861"/>
    </row>
    <row r="141" spans="1:67">
      <c r="A141" s="861"/>
      <c r="B141" s="861"/>
      <c r="C141" s="861"/>
      <c r="D141" s="861"/>
      <c r="E141" s="861"/>
      <c r="F141" s="861"/>
      <c r="G141" s="861"/>
      <c r="H141" s="861"/>
      <c r="I141" s="861"/>
      <c r="J141" s="861"/>
      <c r="K141" s="861"/>
      <c r="L141" s="861"/>
      <c r="M141" s="861"/>
      <c r="N141" s="861"/>
      <c r="O141" s="861"/>
      <c r="P141" s="861"/>
      <c r="Q141" s="861"/>
      <c r="R141" s="861"/>
      <c r="S141" s="861"/>
      <c r="T141" s="861"/>
      <c r="U141" s="861"/>
      <c r="V141" s="861"/>
      <c r="W141" s="861"/>
      <c r="X141" s="861"/>
      <c r="Y141" s="861"/>
      <c r="Z141" s="861"/>
      <c r="AA141" s="861"/>
      <c r="AB141" s="861"/>
      <c r="AC141" s="861"/>
      <c r="AD141" s="861"/>
      <c r="AE141" s="861"/>
      <c r="AF141" s="861"/>
      <c r="AG141" s="861"/>
      <c r="AH141" s="861"/>
      <c r="AI141" s="861"/>
      <c r="AJ141" s="861"/>
      <c r="AK141" s="861"/>
      <c r="AL141" s="861"/>
      <c r="AM141" s="861"/>
      <c r="AN141" s="861"/>
      <c r="AO141" s="861"/>
      <c r="AP141" s="861"/>
      <c r="AQ141" s="861"/>
      <c r="AR141" s="861"/>
      <c r="AS141" s="861"/>
      <c r="AT141" s="861"/>
      <c r="AU141" s="861"/>
      <c r="AV141" s="861"/>
      <c r="AW141" s="861"/>
      <c r="AX141" s="861"/>
      <c r="AY141" s="861"/>
      <c r="AZ141" s="861"/>
      <c r="BA141" s="861"/>
      <c r="BB141" s="861"/>
      <c r="BC141" s="861"/>
      <c r="BD141" s="861"/>
      <c r="BE141" s="861"/>
      <c r="BF141" s="861"/>
      <c r="BG141" s="861"/>
      <c r="BH141" s="861"/>
      <c r="BI141" s="861"/>
      <c r="BJ141" s="861"/>
      <c r="BK141" s="861"/>
      <c r="BL141" s="861"/>
      <c r="BM141" s="861"/>
      <c r="BN141" s="861"/>
      <c r="BO141" s="861"/>
    </row>
    <row r="142" spans="1:67">
      <c r="A142" s="861"/>
      <c r="B142" s="861"/>
      <c r="C142" s="861"/>
      <c r="D142" s="861"/>
      <c r="E142" s="861"/>
      <c r="F142" s="861"/>
      <c r="G142" s="861"/>
      <c r="H142" s="861"/>
      <c r="I142" s="861"/>
      <c r="J142" s="861"/>
      <c r="K142" s="861"/>
      <c r="L142" s="861"/>
      <c r="M142" s="861"/>
      <c r="N142" s="861"/>
      <c r="O142" s="861"/>
      <c r="P142" s="861"/>
      <c r="Q142" s="861"/>
      <c r="R142" s="861"/>
      <c r="S142" s="861"/>
      <c r="T142" s="861"/>
      <c r="U142" s="861"/>
      <c r="V142" s="861"/>
      <c r="W142" s="861"/>
      <c r="X142" s="861"/>
      <c r="Y142" s="861"/>
      <c r="Z142" s="861"/>
      <c r="AA142" s="861"/>
      <c r="AB142" s="861"/>
      <c r="AC142" s="861"/>
      <c r="AD142" s="861"/>
      <c r="AE142" s="861"/>
      <c r="AF142" s="861"/>
      <c r="AG142" s="861"/>
      <c r="AH142" s="861"/>
      <c r="AI142" s="861"/>
      <c r="AJ142" s="861"/>
      <c r="AK142" s="861"/>
      <c r="AL142" s="861"/>
      <c r="AM142" s="861"/>
      <c r="AN142" s="861"/>
      <c r="AO142" s="861"/>
      <c r="AP142" s="861"/>
      <c r="AQ142" s="861"/>
      <c r="AR142" s="861"/>
      <c r="AS142" s="861"/>
      <c r="AT142" s="861"/>
      <c r="AU142" s="861"/>
      <c r="AV142" s="861"/>
      <c r="AW142" s="861"/>
      <c r="AX142" s="861"/>
      <c r="AY142" s="861"/>
      <c r="AZ142" s="861"/>
      <c r="BA142" s="861"/>
      <c r="BB142" s="861"/>
      <c r="BC142" s="861"/>
      <c r="BD142" s="861"/>
      <c r="BE142" s="861"/>
      <c r="BF142" s="861"/>
      <c r="BG142" s="861"/>
      <c r="BH142" s="861"/>
      <c r="BI142" s="861"/>
      <c r="BJ142" s="861"/>
      <c r="BK142" s="861"/>
      <c r="BL142" s="861"/>
      <c r="BM142" s="861"/>
      <c r="BN142" s="861"/>
      <c r="BO142" s="861"/>
    </row>
    <row r="143" spans="1:67">
      <c r="A143" s="861"/>
      <c r="B143" s="861"/>
      <c r="C143" s="861"/>
      <c r="D143" s="861"/>
      <c r="E143" s="861"/>
      <c r="F143" s="861"/>
      <c r="G143" s="861"/>
      <c r="H143" s="861"/>
      <c r="I143" s="861"/>
      <c r="J143" s="861"/>
      <c r="K143" s="861"/>
      <c r="L143" s="861"/>
      <c r="M143" s="861"/>
      <c r="N143" s="861"/>
      <c r="O143" s="861"/>
      <c r="P143" s="861"/>
      <c r="Q143" s="861"/>
      <c r="R143" s="861"/>
      <c r="S143" s="861"/>
      <c r="T143" s="861"/>
      <c r="U143" s="861"/>
      <c r="V143" s="861"/>
      <c r="W143" s="861"/>
      <c r="X143" s="861"/>
      <c r="Y143" s="861"/>
      <c r="Z143" s="861"/>
      <c r="AA143" s="861"/>
      <c r="AB143" s="861"/>
      <c r="AC143" s="861"/>
      <c r="AD143" s="861"/>
      <c r="AE143" s="861"/>
      <c r="AF143" s="861"/>
      <c r="AG143" s="861"/>
      <c r="AH143" s="861"/>
      <c r="AI143" s="861"/>
      <c r="AJ143" s="861"/>
      <c r="AK143" s="861"/>
      <c r="AL143" s="861"/>
      <c r="AM143" s="861"/>
      <c r="AN143" s="861"/>
      <c r="AO143" s="861"/>
      <c r="AP143" s="861"/>
      <c r="AQ143" s="861"/>
      <c r="AR143" s="861"/>
      <c r="AS143" s="861"/>
      <c r="AT143" s="861"/>
      <c r="AU143" s="861"/>
      <c r="AV143" s="861"/>
      <c r="AW143" s="861"/>
      <c r="AX143" s="861"/>
      <c r="AY143" s="861"/>
      <c r="AZ143" s="861"/>
      <c r="BA143" s="861"/>
      <c r="BB143" s="861"/>
      <c r="BC143" s="861"/>
      <c r="BD143" s="861"/>
      <c r="BE143" s="861"/>
      <c r="BF143" s="861"/>
      <c r="BG143" s="861"/>
      <c r="BH143" s="861"/>
      <c r="BI143" s="861"/>
      <c r="BJ143" s="861"/>
      <c r="BK143" s="861"/>
      <c r="BL143" s="861"/>
      <c r="BM143" s="861"/>
      <c r="BN143" s="861"/>
      <c r="BO143" s="861"/>
    </row>
    <row r="144" spans="1:67">
      <c r="A144" s="861"/>
      <c r="B144" s="861"/>
      <c r="C144" s="861"/>
      <c r="D144" s="861"/>
      <c r="E144" s="861"/>
      <c r="F144" s="861"/>
      <c r="G144" s="861"/>
      <c r="H144" s="861"/>
      <c r="I144" s="861"/>
      <c r="J144" s="861"/>
      <c r="K144" s="861"/>
      <c r="L144" s="861"/>
      <c r="M144" s="861"/>
      <c r="N144" s="861"/>
      <c r="O144" s="861"/>
      <c r="P144" s="861"/>
      <c r="Q144" s="861"/>
      <c r="R144" s="861"/>
      <c r="S144" s="861"/>
      <c r="T144" s="861"/>
      <c r="U144" s="861"/>
      <c r="V144" s="861"/>
      <c r="W144" s="861"/>
      <c r="X144" s="861"/>
      <c r="Y144" s="861"/>
      <c r="Z144" s="861"/>
      <c r="AA144" s="861"/>
      <c r="AB144" s="861"/>
      <c r="AC144" s="861"/>
      <c r="AD144" s="861"/>
      <c r="AE144" s="861"/>
      <c r="AF144" s="861"/>
      <c r="AG144" s="861"/>
      <c r="AH144" s="861"/>
      <c r="AI144" s="861"/>
      <c r="AJ144" s="861"/>
      <c r="AK144" s="861"/>
      <c r="AL144" s="861"/>
      <c r="AM144" s="861"/>
      <c r="AN144" s="861"/>
      <c r="AO144" s="861"/>
      <c r="AP144" s="861"/>
      <c r="AQ144" s="861"/>
      <c r="AR144" s="861"/>
      <c r="AS144" s="861"/>
      <c r="AT144" s="861"/>
      <c r="AU144" s="861"/>
      <c r="AV144" s="861"/>
      <c r="AW144" s="861"/>
      <c r="AX144" s="861"/>
      <c r="AY144" s="861"/>
      <c r="AZ144" s="861"/>
      <c r="BA144" s="861"/>
      <c r="BB144" s="861"/>
      <c r="BC144" s="861"/>
      <c r="BD144" s="861"/>
      <c r="BE144" s="861"/>
      <c r="BF144" s="861"/>
      <c r="BG144" s="861"/>
      <c r="BH144" s="861"/>
      <c r="BI144" s="861"/>
      <c r="BJ144" s="861"/>
      <c r="BK144" s="861"/>
      <c r="BL144" s="861"/>
      <c r="BM144" s="861"/>
      <c r="BN144" s="861"/>
      <c r="BO144" s="861"/>
    </row>
    <row r="145" spans="1:67">
      <c r="A145" s="861"/>
      <c r="B145" s="861"/>
      <c r="C145" s="861"/>
      <c r="D145" s="861"/>
      <c r="E145" s="861"/>
      <c r="F145" s="861"/>
      <c r="G145" s="861"/>
      <c r="H145" s="861"/>
      <c r="I145" s="861"/>
      <c r="J145" s="861"/>
      <c r="K145" s="861"/>
      <c r="L145" s="861"/>
      <c r="M145" s="861"/>
      <c r="N145" s="861"/>
      <c r="O145" s="861"/>
      <c r="P145" s="861"/>
      <c r="Q145" s="861"/>
      <c r="R145" s="861"/>
      <c r="S145" s="861"/>
      <c r="T145" s="861"/>
      <c r="U145" s="861"/>
      <c r="V145" s="861"/>
      <c r="W145" s="861"/>
      <c r="X145" s="861"/>
      <c r="Y145" s="861"/>
      <c r="Z145" s="861"/>
      <c r="AA145" s="861"/>
      <c r="AB145" s="861"/>
      <c r="AC145" s="861"/>
      <c r="AD145" s="861"/>
      <c r="AE145" s="861"/>
      <c r="AF145" s="861"/>
      <c r="AG145" s="861"/>
      <c r="AH145" s="861"/>
      <c r="AI145" s="861"/>
      <c r="AJ145" s="861"/>
      <c r="AK145" s="861"/>
      <c r="AL145" s="861"/>
      <c r="AM145" s="861"/>
      <c r="AN145" s="861"/>
      <c r="AO145" s="861"/>
      <c r="AP145" s="861"/>
      <c r="AQ145" s="861"/>
      <c r="AR145" s="861"/>
      <c r="AS145" s="861"/>
      <c r="AT145" s="861"/>
      <c r="AU145" s="861"/>
      <c r="AV145" s="861"/>
      <c r="AW145" s="861"/>
      <c r="AX145" s="861"/>
      <c r="AY145" s="861"/>
      <c r="AZ145" s="861"/>
      <c r="BA145" s="861"/>
      <c r="BB145" s="861"/>
      <c r="BC145" s="861"/>
      <c r="BD145" s="861"/>
      <c r="BE145" s="861"/>
      <c r="BF145" s="861"/>
      <c r="BG145" s="861"/>
      <c r="BH145" s="861"/>
      <c r="BI145" s="861"/>
      <c r="BJ145" s="861"/>
      <c r="BK145" s="861"/>
      <c r="BL145" s="861"/>
      <c r="BM145" s="861"/>
      <c r="BN145" s="861"/>
      <c r="BO145" s="861"/>
    </row>
    <row r="146" spans="1:67">
      <c r="A146" s="861"/>
      <c r="B146" s="861"/>
      <c r="C146" s="861"/>
      <c r="D146" s="861"/>
      <c r="E146" s="861"/>
      <c r="F146" s="861"/>
      <c r="G146" s="861"/>
      <c r="H146" s="861"/>
      <c r="I146" s="861"/>
      <c r="J146" s="861"/>
      <c r="K146" s="861"/>
      <c r="L146" s="861"/>
      <c r="M146" s="861"/>
      <c r="N146" s="861"/>
      <c r="O146" s="861"/>
      <c r="P146" s="861"/>
      <c r="Q146" s="861"/>
      <c r="R146" s="861"/>
      <c r="S146" s="861"/>
      <c r="T146" s="861"/>
      <c r="U146" s="861"/>
      <c r="V146" s="861"/>
      <c r="W146" s="861"/>
      <c r="X146" s="861"/>
      <c r="Y146" s="861"/>
      <c r="Z146" s="861"/>
      <c r="AA146" s="861"/>
      <c r="AB146" s="861"/>
      <c r="AC146" s="861"/>
      <c r="AD146" s="861"/>
      <c r="AE146" s="861"/>
      <c r="AF146" s="861"/>
      <c r="AG146" s="861"/>
      <c r="AH146" s="861"/>
      <c r="AI146" s="861"/>
      <c r="AJ146" s="861"/>
      <c r="AK146" s="861"/>
      <c r="AL146" s="861"/>
      <c r="AM146" s="861"/>
      <c r="AN146" s="861"/>
      <c r="AO146" s="861"/>
      <c r="AP146" s="861"/>
      <c r="AQ146" s="861"/>
      <c r="AR146" s="861"/>
      <c r="AS146" s="861"/>
      <c r="AT146" s="861"/>
      <c r="AU146" s="861"/>
      <c r="AV146" s="861"/>
      <c r="AW146" s="861"/>
      <c r="AX146" s="861"/>
      <c r="AY146" s="861"/>
      <c r="AZ146" s="861"/>
      <c r="BA146" s="861"/>
      <c r="BB146" s="861"/>
      <c r="BC146" s="861"/>
      <c r="BD146" s="861"/>
      <c r="BE146" s="861"/>
      <c r="BF146" s="861"/>
      <c r="BG146" s="861"/>
      <c r="BH146" s="861"/>
      <c r="BI146" s="861"/>
      <c r="BJ146" s="861"/>
      <c r="BK146" s="861"/>
      <c r="BL146" s="861"/>
      <c r="BM146" s="861"/>
      <c r="BN146" s="861"/>
      <c r="BO146" s="861"/>
    </row>
    <row r="147" spans="1:67">
      <c r="A147" s="861"/>
      <c r="B147" s="861"/>
      <c r="C147" s="861"/>
      <c r="D147" s="861"/>
      <c r="E147" s="861"/>
      <c r="F147" s="861"/>
      <c r="G147" s="861"/>
      <c r="H147" s="861"/>
      <c r="I147" s="861"/>
      <c r="J147" s="861"/>
      <c r="K147" s="861"/>
      <c r="L147" s="861"/>
      <c r="M147" s="861"/>
      <c r="N147" s="861"/>
      <c r="O147" s="861"/>
      <c r="P147" s="861"/>
      <c r="Q147" s="861"/>
      <c r="R147" s="861"/>
      <c r="S147" s="861"/>
      <c r="T147" s="861"/>
      <c r="U147" s="861"/>
      <c r="V147" s="861"/>
      <c r="W147" s="861"/>
      <c r="X147" s="861"/>
      <c r="Y147" s="861"/>
      <c r="Z147" s="861"/>
      <c r="AA147" s="861"/>
      <c r="AB147" s="861"/>
      <c r="AC147" s="861"/>
      <c r="AD147" s="861"/>
      <c r="AE147" s="861"/>
      <c r="AF147" s="861"/>
      <c r="AG147" s="861"/>
      <c r="AH147" s="861"/>
      <c r="AI147" s="861"/>
      <c r="AJ147" s="861"/>
      <c r="AK147" s="861"/>
      <c r="AL147" s="861"/>
      <c r="AM147" s="861"/>
      <c r="AN147" s="861"/>
      <c r="AO147" s="861"/>
      <c r="AP147" s="861"/>
      <c r="AQ147" s="861"/>
      <c r="AR147" s="861"/>
      <c r="AS147" s="861"/>
      <c r="AT147" s="861"/>
      <c r="AU147" s="861"/>
      <c r="AV147" s="861"/>
      <c r="AW147" s="861"/>
      <c r="AX147" s="861"/>
      <c r="AY147" s="861"/>
      <c r="AZ147" s="861"/>
      <c r="BA147" s="861"/>
      <c r="BB147" s="861"/>
      <c r="BC147" s="861"/>
      <c r="BD147" s="861"/>
      <c r="BE147" s="861"/>
      <c r="BF147" s="861"/>
      <c r="BG147" s="861"/>
      <c r="BH147" s="861"/>
      <c r="BI147" s="861"/>
      <c r="BJ147" s="861"/>
      <c r="BK147" s="861"/>
      <c r="BL147" s="861"/>
      <c r="BM147" s="861"/>
      <c r="BN147" s="861"/>
      <c r="BO147" s="861"/>
    </row>
    <row r="148" spans="1:67">
      <c r="A148" s="861"/>
      <c r="B148" s="861"/>
      <c r="C148" s="861"/>
      <c r="D148" s="861"/>
      <c r="E148" s="861"/>
      <c r="F148" s="861"/>
      <c r="G148" s="861"/>
      <c r="H148" s="861"/>
      <c r="I148" s="861"/>
      <c r="J148" s="861"/>
      <c r="K148" s="861"/>
      <c r="L148" s="861"/>
      <c r="M148" s="861"/>
      <c r="N148" s="861"/>
      <c r="O148" s="861"/>
      <c r="P148" s="861"/>
      <c r="Q148" s="861"/>
      <c r="R148" s="861"/>
      <c r="S148" s="861"/>
      <c r="T148" s="861"/>
      <c r="U148" s="861"/>
      <c r="V148" s="861"/>
      <c r="W148" s="861"/>
      <c r="X148" s="861"/>
      <c r="Y148" s="861"/>
      <c r="Z148" s="861"/>
      <c r="AA148" s="861"/>
      <c r="AB148" s="861"/>
      <c r="AC148" s="861"/>
      <c r="AD148" s="861"/>
      <c r="AE148" s="861"/>
      <c r="AF148" s="861"/>
      <c r="AG148" s="861"/>
      <c r="AH148" s="861"/>
      <c r="AI148" s="861"/>
      <c r="AJ148" s="861"/>
      <c r="AK148" s="861"/>
      <c r="AL148" s="861"/>
      <c r="AM148" s="861"/>
      <c r="AN148" s="861"/>
      <c r="AO148" s="861"/>
      <c r="AP148" s="861"/>
      <c r="AQ148" s="861"/>
      <c r="AR148" s="861"/>
      <c r="AS148" s="861"/>
      <c r="AT148" s="861"/>
      <c r="AU148" s="861"/>
      <c r="AV148" s="861"/>
      <c r="AW148" s="861"/>
      <c r="AX148" s="861"/>
      <c r="AY148" s="861"/>
      <c r="AZ148" s="861"/>
      <c r="BA148" s="861"/>
      <c r="BB148" s="861"/>
      <c r="BC148" s="861"/>
      <c r="BD148" s="861"/>
      <c r="BE148" s="861"/>
      <c r="BF148" s="861"/>
      <c r="BG148" s="861"/>
      <c r="BH148" s="861"/>
      <c r="BI148" s="861"/>
      <c r="BJ148" s="861"/>
      <c r="BK148" s="861"/>
      <c r="BL148" s="861"/>
      <c r="BM148" s="861"/>
      <c r="BN148" s="861"/>
      <c r="BO148" s="861"/>
    </row>
    <row r="149" spans="1:67">
      <c r="A149" s="861"/>
      <c r="B149" s="861"/>
      <c r="C149" s="861"/>
      <c r="D149" s="861"/>
      <c r="E149" s="861"/>
      <c r="F149" s="861"/>
      <c r="G149" s="861"/>
      <c r="H149" s="861"/>
      <c r="I149" s="861"/>
      <c r="J149" s="861"/>
      <c r="K149" s="861"/>
      <c r="L149" s="861"/>
      <c r="M149" s="861"/>
      <c r="N149" s="861"/>
      <c r="O149" s="861"/>
      <c r="P149" s="861"/>
      <c r="Q149" s="861"/>
      <c r="R149" s="861"/>
      <c r="S149" s="861"/>
      <c r="T149" s="861"/>
      <c r="U149" s="861"/>
      <c r="V149" s="861"/>
      <c r="W149" s="861"/>
      <c r="X149" s="861"/>
      <c r="Y149" s="861"/>
      <c r="Z149" s="861"/>
      <c r="AA149" s="861"/>
      <c r="AB149" s="861"/>
      <c r="AC149" s="861"/>
      <c r="AD149" s="861"/>
      <c r="AE149" s="861"/>
      <c r="AF149" s="861"/>
      <c r="AG149" s="861"/>
      <c r="AH149" s="861"/>
      <c r="AI149" s="861"/>
      <c r="AJ149" s="861"/>
      <c r="AK149" s="861"/>
      <c r="AL149" s="861"/>
      <c r="AM149" s="861"/>
      <c r="AN149" s="861"/>
      <c r="AO149" s="861"/>
      <c r="AP149" s="861"/>
      <c r="AQ149" s="861"/>
      <c r="AR149" s="861"/>
      <c r="AS149" s="861"/>
      <c r="AT149" s="861"/>
      <c r="AU149" s="861"/>
      <c r="AV149" s="861"/>
      <c r="AW149" s="861"/>
      <c r="AX149" s="861"/>
      <c r="AY149" s="861"/>
      <c r="AZ149" s="861"/>
      <c r="BA149" s="861"/>
      <c r="BB149" s="861"/>
      <c r="BC149" s="861"/>
      <c r="BD149" s="861"/>
      <c r="BE149" s="861"/>
      <c r="BF149" s="861"/>
      <c r="BG149" s="861"/>
      <c r="BH149" s="861"/>
      <c r="BI149" s="861"/>
      <c r="BJ149" s="861"/>
      <c r="BK149" s="861"/>
      <c r="BL149" s="861"/>
      <c r="BM149" s="861"/>
      <c r="BN149" s="861"/>
      <c r="BO149" s="861"/>
    </row>
    <row r="150" spans="1:67">
      <c r="A150" s="861"/>
      <c r="B150" s="861"/>
      <c r="C150" s="861"/>
      <c r="D150" s="861"/>
      <c r="E150" s="861"/>
      <c r="F150" s="861"/>
      <c r="G150" s="861"/>
      <c r="H150" s="861"/>
      <c r="I150" s="861"/>
      <c r="J150" s="861"/>
      <c r="K150" s="861"/>
      <c r="L150" s="861"/>
      <c r="M150" s="861"/>
      <c r="N150" s="861"/>
      <c r="O150" s="861"/>
      <c r="P150" s="861"/>
      <c r="Q150" s="861"/>
      <c r="R150" s="861"/>
      <c r="S150" s="861"/>
      <c r="T150" s="861"/>
      <c r="U150" s="861"/>
      <c r="V150" s="861"/>
      <c r="W150" s="861"/>
      <c r="X150" s="861"/>
      <c r="Y150" s="861"/>
      <c r="Z150" s="861"/>
      <c r="AA150" s="861"/>
      <c r="AB150" s="861"/>
      <c r="AC150" s="861"/>
      <c r="AD150" s="861"/>
      <c r="AE150" s="861"/>
      <c r="AF150" s="861"/>
      <c r="AG150" s="861"/>
      <c r="AH150" s="861"/>
      <c r="AI150" s="861"/>
      <c r="AJ150" s="861"/>
      <c r="AK150" s="861"/>
      <c r="AL150" s="861"/>
      <c r="AM150" s="861"/>
      <c r="AN150" s="861"/>
      <c r="AO150" s="861"/>
      <c r="AP150" s="861"/>
      <c r="AQ150" s="861"/>
      <c r="AR150" s="861"/>
      <c r="AS150" s="861"/>
      <c r="AT150" s="861"/>
      <c r="AU150" s="861"/>
      <c r="AV150" s="861"/>
      <c r="AW150" s="861"/>
      <c r="AX150" s="861"/>
      <c r="AY150" s="861"/>
      <c r="AZ150" s="861"/>
      <c r="BA150" s="861"/>
      <c r="BB150" s="861"/>
      <c r="BC150" s="861"/>
      <c r="BD150" s="861"/>
      <c r="BE150" s="861"/>
      <c r="BF150" s="861"/>
      <c r="BG150" s="861"/>
      <c r="BH150" s="861"/>
      <c r="BI150" s="861"/>
      <c r="BJ150" s="861"/>
      <c r="BK150" s="861"/>
      <c r="BL150" s="861"/>
      <c r="BM150" s="861"/>
      <c r="BN150" s="861"/>
      <c r="BO150" s="861"/>
    </row>
    <row r="151" spans="1:67">
      <c r="A151" s="861"/>
      <c r="B151" s="861"/>
      <c r="C151" s="861"/>
      <c r="D151" s="861"/>
      <c r="E151" s="861"/>
      <c r="F151" s="861"/>
      <c r="G151" s="861"/>
      <c r="H151" s="861"/>
      <c r="I151" s="861"/>
      <c r="J151" s="861"/>
      <c r="K151" s="861"/>
      <c r="L151" s="861"/>
      <c r="M151" s="861"/>
      <c r="N151" s="861"/>
      <c r="O151" s="861"/>
      <c r="P151" s="861"/>
      <c r="Q151" s="861"/>
      <c r="R151" s="861"/>
      <c r="S151" s="861"/>
      <c r="T151" s="861"/>
      <c r="U151" s="861"/>
      <c r="V151" s="861"/>
      <c r="W151" s="861"/>
      <c r="X151" s="861"/>
      <c r="Y151" s="861"/>
      <c r="Z151" s="861"/>
      <c r="AA151" s="861"/>
      <c r="AB151" s="861"/>
      <c r="AC151" s="861"/>
      <c r="AD151" s="861"/>
      <c r="AE151" s="861"/>
      <c r="AF151" s="861"/>
      <c r="AG151" s="861"/>
      <c r="AH151" s="861"/>
      <c r="AI151" s="861"/>
      <c r="AJ151" s="861"/>
      <c r="AK151" s="861"/>
      <c r="AL151" s="861"/>
      <c r="AM151" s="861"/>
      <c r="AN151" s="861"/>
      <c r="AO151" s="861"/>
      <c r="AP151" s="861"/>
      <c r="AQ151" s="861"/>
      <c r="AR151" s="861"/>
      <c r="AS151" s="861"/>
      <c r="AT151" s="861"/>
      <c r="AU151" s="861"/>
      <c r="AV151" s="861"/>
      <c r="AW151" s="861"/>
      <c r="AX151" s="861"/>
      <c r="AY151" s="861"/>
      <c r="AZ151" s="861"/>
      <c r="BA151" s="861"/>
      <c r="BB151" s="861"/>
      <c r="BC151" s="861"/>
      <c r="BD151" s="861"/>
      <c r="BE151" s="861"/>
      <c r="BF151" s="861"/>
      <c r="BG151" s="861"/>
      <c r="BH151" s="861"/>
      <c r="BI151" s="861"/>
      <c r="BJ151" s="861"/>
      <c r="BK151" s="861"/>
      <c r="BL151" s="861"/>
      <c r="BM151" s="861"/>
      <c r="BN151" s="861"/>
      <c r="BO151" s="861"/>
    </row>
    <row r="152" spans="1:67">
      <c r="A152" s="861"/>
      <c r="B152" s="861"/>
      <c r="C152" s="861"/>
      <c r="D152" s="861"/>
      <c r="E152" s="861"/>
      <c r="F152" s="861"/>
      <c r="G152" s="861"/>
      <c r="H152" s="861"/>
      <c r="I152" s="861"/>
      <c r="J152" s="861"/>
      <c r="K152" s="861"/>
      <c r="L152" s="861"/>
      <c r="M152" s="861"/>
      <c r="N152" s="861"/>
      <c r="O152" s="861"/>
      <c r="P152" s="861"/>
      <c r="Q152" s="861"/>
      <c r="R152" s="861"/>
      <c r="S152" s="861"/>
      <c r="T152" s="861"/>
      <c r="U152" s="861"/>
      <c r="V152" s="861"/>
      <c r="W152" s="861"/>
      <c r="X152" s="861"/>
      <c r="Y152" s="861"/>
      <c r="Z152" s="861"/>
      <c r="AA152" s="861"/>
      <c r="AB152" s="861"/>
      <c r="AC152" s="861"/>
      <c r="AD152" s="861"/>
      <c r="AE152" s="861"/>
      <c r="AF152" s="861"/>
      <c r="AG152" s="861"/>
      <c r="AH152" s="861"/>
      <c r="AI152" s="861"/>
      <c r="AJ152" s="861"/>
      <c r="AK152" s="861"/>
      <c r="AL152" s="861"/>
      <c r="AM152" s="861"/>
      <c r="AN152" s="861"/>
      <c r="AO152" s="861"/>
      <c r="AP152" s="861"/>
      <c r="AQ152" s="861"/>
      <c r="AR152" s="861"/>
      <c r="AS152" s="861"/>
      <c r="AT152" s="861"/>
      <c r="AU152" s="861"/>
      <c r="AV152" s="861"/>
      <c r="AW152" s="861"/>
      <c r="AX152" s="861"/>
      <c r="AY152" s="861"/>
      <c r="AZ152" s="861"/>
      <c r="BA152" s="861"/>
      <c r="BB152" s="861"/>
      <c r="BC152" s="861"/>
      <c r="BD152" s="861"/>
      <c r="BE152" s="861"/>
      <c r="BF152" s="861"/>
      <c r="BG152" s="861"/>
      <c r="BH152" s="861"/>
      <c r="BI152" s="861"/>
      <c r="BJ152" s="861"/>
      <c r="BK152" s="861"/>
      <c r="BL152" s="861"/>
      <c r="BM152" s="861"/>
      <c r="BN152" s="861"/>
      <c r="BO152" s="861"/>
    </row>
    <row r="153" spans="1:67">
      <c r="A153" s="861"/>
      <c r="B153" s="861"/>
      <c r="C153" s="861"/>
      <c r="D153" s="861"/>
      <c r="E153" s="861"/>
      <c r="F153" s="861"/>
      <c r="G153" s="861"/>
      <c r="H153" s="861"/>
      <c r="I153" s="861"/>
      <c r="J153" s="861"/>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1"/>
      <c r="AK153" s="861"/>
      <c r="AL153" s="861"/>
      <c r="AM153" s="861"/>
      <c r="AN153" s="861"/>
      <c r="AO153" s="861"/>
      <c r="AP153" s="861"/>
      <c r="AQ153" s="861"/>
      <c r="AR153" s="861"/>
      <c r="AS153" s="861"/>
      <c r="AT153" s="861"/>
      <c r="AU153" s="861"/>
      <c r="AV153" s="861"/>
      <c r="AW153" s="861"/>
      <c r="AX153" s="861"/>
      <c r="AY153" s="861"/>
      <c r="AZ153" s="861"/>
      <c r="BA153" s="861"/>
      <c r="BB153" s="861"/>
      <c r="BC153" s="861"/>
      <c r="BD153" s="861"/>
      <c r="BE153" s="861"/>
      <c r="BF153" s="861"/>
      <c r="BG153" s="861"/>
      <c r="BH153" s="861"/>
      <c r="BI153" s="861"/>
      <c r="BJ153" s="861"/>
      <c r="BK153" s="861"/>
      <c r="BL153" s="861"/>
      <c r="BM153" s="861"/>
      <c r="BN153" s="861"/>
      <c r="BO153" s="861"/>
    </row>
    <row r="154" spans="1:67">
      <c r="A154" s="861"/>
      <c r="B154" s="861"/>
      <c r="C154" s="861"/>
      <c r="D154" s="861"/>
      <c r="E154" s="861"/>
      <c r="F154" s="861"/>
      <c r="G154" s="861"/>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1"/>
      <c r="AG154" s="861"/>
      <c r="AH154" s="861"/>
      <c r="AI154" s="861"/>
      <c r="AJ154" s="861"/>
      <c r="AK154" s="861"/>
      <c r="AL154" s="861"/>
      <c r="AM154" s="861"/>
      <c r="AN154" s="861"/>
      <c r="AO154" s="861"/>
      <c r="AP154" s="861"/>
      <c r="AQ154" s="861"/>
      <c r="AR154" s="861"/>
      <c r="AS154" s="861"/>
      <c r="AT154" s="861"/>
      <c r="AU154" s="861"/>
      <c r="AV154" s="861"/>
      <c r="AW154" s="861"/>
      <c r="AX154" s="861"/>
      <c r="AY154" s="861"/>
      <c r="AZ154" s="861"/>
      <c r="BA154" s="861"/>
      <c r="BB154" s="861"/>
      <c r="BC154" s="861"/>
      <c r="BD154" s="861"/>
      <c r="BE154" s="861"/>
      <c r="BF154" s="861"/>
      <c r="BG154" s="861"/>
      <c r="BH154" s="861"/>
      <c r="BI154" s="861"/>
      <c r="BJ154" s="861"/>
      <c r="BK154" s="861"/>
      <c r="BL154" s="861"/>
      <c r="BM154" s="861"/>
      <c r="BN154" s="861"/>
      <c r="BO154" s="861"/>
    </row>
    <row r="155" spans="1:67">
      <c r="A155" s="861"/>
      <c r="B155" s="861"/>
      <c r="C155" s="861"/>
      <c r="D155" s="861"/>
      <c r="E155" s="861"/>
      <c r="F155" s="861"/>
      <c r="G155" s="861"/>
      <c r="H155" s="861"/>
      <c r="I155" s="861"/>
      <c r="J155" s="861"/>
      <c r="K155" s="861"/>
      <c r="L155" s="861"/>
      <c r="M155" s="861"/>
      <c r="N155" s="861"/>
      <c r="O155" s="861"/>
      <c r="P155" s="861"/>
      <c r="Q155" s="861"/>
      <c r="R155" s="861"/>
      <c r="S155" s="861"/>
      <c r="T155" s="861"/>
      <c r="U155" s="861"/>
      <c r="V155" s="861"/>
      <c r="W155" s="861"/>
      <c r="X155" s="861"/>
      <c r="Y155" s="861"/>
      <c r="Z155" s="861"/>
      <c r="AA155" s="861"/>
      <c r="AB155" s="861"/>
      <c r="AC155" s="861"/>
      <c r="AD155" s="861"/>
      <c r="AE155" s="861"/>
      <c r="AF155" s="861"/>
      <c r="AG155" s="861"/>
      <c r="AH155" s="861"/>
      <c r="AI155" s="861"/>
      <c r="AJ155" s="861"/>
      <c r="AK155" s="861"/>
      <c r="AL155" s="861"/>
      <c r="AM155" s="861"/>
      <c r="AN155" s="861"/>
      <c r="AO155" s="861"/>
      <c r="AP155" s="861"/>
      <c r="AQ155" s="861"/>
      <c r="AR155" s="861"/>
      <c r="AS155" s="861"/>
      <c r="AT155" s="861"/>
      <c r="AU155" s="861"/>
      <c r="AV155" s="861"/>
      <c r="AW155" s="861"/>
      <c r="AX155" s="861"/>
      <c r="AY155" s="861"/>
      <c r="AZ155" s="861"/>
      <c r="BA155" s="861"/>
      <c r="BB155" s="861"/>
      <c r="BC155" s="861"/>
      <c r="BD155" s="861"/>
      <c r="BE155" s="861"/>
      <c r="BF155" s="861"/>
      <c r="BG155" s="861"/>
      <c r="BH155" s="861"/>
      <c r="BI155" s="861"/>
      <c r="BJ155" s="861"/>
      <c r="BK155" s="861"/>
      <c r="BL155" s="861"/>
      <c r="BM155" s="861"/>
      <c r="BN155" s="861"/>
      <c r="BO155" s="861"/>
    </row>
    <row r="156" spans="1:67">
      <c r="A156" s="861"/>
      <c r="B156" s="861"/>
      <c r="C156" s="861"/>
      <c r="D156" s="861"/>
      <c r="E156" s="861"/>
      <c r="F156" s="861"/>
      <c r="G156" s="861"/>
      <c r="H156" s="861"/>
      <c r="I156" s="861"/>
      <c r="J156" s="861"/>
      <c r="K156" s="861"/>
      <c r="L156" s="861"/>
      <c r="M156" s="861"/>
      <c r="N156" s="861"/>
      <c r="O156" s="861"/>
      <c r="P156" s="861"/>
      <c r="Q156" s="861"/>
      <c r="R156" s="861"/>
      <c r="S156" s="861"/>
      <c r="T156" s="861"/>
      <c r="U156" s="861"/>
      <c r="V156" s="861"/>
      <c r="W156" s="861"/>
      <c r="X156" s="861"/>
      <c r="Y156" s="861"/>
      <c r="Z156" s="861"/>
      <c r="AA156" s="861"/>
      <c r="AB156" s="861"/>
      <c r="AC156" s="861"/>
      <c r="AD156" s="861"/>
      <c r="AE156" s="861"/>
      <c r="AF156" s="861"/>
      <c r="AG156" s="861"/>
      <c r="AH156" s="861"/>
      <c r="AI156" s="861"/>
      <c r="AJ156" s="861"/>
      <c r="AK156" s="861"/>
      <c r="AL156" s="861"/>
      <c r="AM156" s="861"/>
      <c r="AN156" s="861"/>
      <c r="AO156" s="861"/>
      <c r="AP156" s="861"/>
      <c r="AQ156" s="861"/>
      <c r="AR156" s="861"/>
      <c r="AS156" s="861"/>
      <c r="AT156" s="861"/>
      <c r="AU156" s="861"/>
      <c r="AV156" s="861"/>
      <c r="AW156" s="861"/>
      <c r="AX156" s="861"/>
      <c r="AY156" s="861"/>
      <c r="AZ156" s="861"/>
      <c r="BA156" s="861"/>
      <c r="BB156" s="861"/>
      <c r="BC156" s="861"/>
      <c r="BD156" s="861"/>
      <c r="BE156" s="861"/>
      <c r="BF156" s="861"/>
      <c r="BG156" s="861"/>
      <c r="BH156" s="861"/>
      <c r="BI156" s="861"/>
      <c r="BJ156" s="861"/>
      <c r="BK156" s="861"/>
      <c r="BL156" s="861"/>
      <c r="BM156" s="861"/>
      <c r="BN156" s="861"/>
      <c r="BO156" s="861"/>
    </row>
    <row r="157" spans="1:67">
      <c r="A157" s="861"/>
      <c r="B157" s="861"/>
      <c r="C157" s="861"/>
      <c r="D157" s="861"/>
      <c r="E157" s="861"/>
      <c r="F157" s="861"/>
      <c r="G157" s="861"/>
      <c r="H157" s="861"/>
      <c r="I157" s="861"/>
      <c r="J157" s="861"/>
      <c r="K157" s="861"/>
      <c r="L157" s="861"/>
      <c r="M157" s="861"/>
      <c r="N157" s="861"/>
      <c r="O157" s="861"/>
      <c r="P157" s="861"/>
      <c r="Q157" s="861"/>
      <c r="R157" s="861"/>
      <c r="S157" s="861"/>
      <c r="T157" s="861"/>
      <c r="U157" s="861"/>
      <c r="V157" s="861"/>
      <c r="W157" s="861"/>
      <c r="X157" s="861"/>
      <c r="Y157" s="861"/>
      <c r="Z157" s="861"/>
      <c r="AA157" s="861"/>
      <c r="AB157" s="861"/>
      <c r="AC157" s="861"/>
      <c r="AD157" s="861"/>
      <c r="AE157" s="861"/>
      <c r="AF157" s="861"/>
      <c r="AG157" s="861"/>
      <c r="AH157" s="861"/>
      <c r="AI157" s="861"/>
      <c r="AJ157" s="861"/>
      <c r="AK157" s="861"/>
      <c r="AL157" s="861"/>
      <c r="AM157" s="861"/>
      <c r="AN157" s="861"/>
      <c r="AO157" s="861"/>
      <c r="AP157" s="861"/>
      <c r="AQ157" s="861"/>
      <c r="AR157" s="861"/>
      <c r="AS157" s="861"/>
      <c r="AT157" s="861"/>
      <c r="AU157" s="861"/>
      <c r="AV157" s="861"/>
      <c r="AW157" s="861"/>
      <c r="AX157" s="861"/>
      <c r="AY157" s="861"/>
      <c r="AZ157" s="861"/>
      <c r="BA157" s="861"/>
      <c r="BB157" s="861"/>
      <c r="BC157" s="861"/>
      <c r="BD157" s="861"/>
      <c r="BE157" s="861"/>
      <c r="BF157" s="861"/>
      <c r="BG157" s="861"/>
      <c r="BH157" s="861"/>
      <c r="BI157" s="861"/>
      <c r="BJ157" s="861"/>
      <c r="BK157" s="861"/>
      <c r="BL157" s="861"/>
      <c r="BM157" s="861"/>
      <c r="BN157" s="861"/>
      <c r="BO157" s="861"/>
    </row>
    <row r="158" spans="1:67">
      <c r="A158" s="861"/>
      <c r="B158" s="861"/>
      <c r="C158" s="861"/>
      <c r="D158" s="861"/>
      <c r="E158" s="861"/>
      <c r="F158" s="861"/>
      <c r="G158" s="861"/>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861"/>
      <c r="AL158" s="861"/>
      <c r="AM158" s="861"/>
      <c r="AN158" s="861"/>
      <c r="AO158" s="861"/>
      <c r="AP158" s="861"/>
      <c r="AQ158" s="861"/>
      <c r="AR158" s="861"/>
      <c r="AS158" s="861"/>
      <c r="AT158" s="861"/>
      <c r="AU158" s="861"/>
      <c r="AV158" s="861"/>
      <c r="AW158" s="861"/>
      <c r="AX158" s="861"/>
      <c r="AY158" s="861"/>
      <c r="AZ158" s="861"/>
      <c r="BA158" s="861"/>
      <c r="BB158" s="861"/>
      <c r="BC158" s="861"/>
      <c r="BD158" s="861"/>
      <c r="BE158" s="861"/>
      <c r="BF158" s="861"/>
      <c r="BG158" s="861"/>
      <c r="BH158" s="861"/>
      <c r="BI158" s="861"/>
      <c r="BJ158" s="861"/>
      <c r="BK158" s="861"/>
      <c r="BL158" s="861"/>
      <c r="BM158" s="861"/>
      <c r="BN158" s="861"/>
      <c r="BO158" s="861"/>
    </row>
    <row r="159" spans="1:67">
      <c r="A159" s="861"/>
      <c r="B159" s="861"/>
      <c r="C159" s="861"/>
      <c r="D159" s="861"/>
      <c r="E159" s="861"/>
      <c r="F159" s="861"/>
      <c r="G159" s="861"/>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861"/>
      <c r="AL159" s="861"/>
      <c r="AM159" s="861"/>
      <c r="AN159" s="861"/>
      <c r="AO159" s="861"/>
      <c r="AP159" s="861"/>
      <c r="AQ159" s="861"/>
      <c r="AR159" s="861"/>
      <c r="AS159" s="861"/>
      <c r="AT159" s="861"/>
      <c r="AU159" s="861"/>
      <c r="AV159" s="861"/>
      <c r="AW159" s="861"/>
      <c r="AX159" s="861"/>
      <c r="AY159" s="861"/>
      <c r="AZ159" s="861"/>
      <c r="BA159" s="861"/>
      <c r="BB159" s="861"/>
      <c r="BC159" s="861"/>
      <c r="BD159" s="861"/>
      <c r="BE159" s="861"/>
      <c r="BF159" s="861"/>
      <c r="BG159" s="861"/>
      <c r="BH159" s="861"/>
      <c r="BI159" s="861"/>
      <c r="BJ159" s="861"/>
      <c r="BK159" s="861"/>
      <c r="BL159" s="861"/>
      <c r="BM159" s="861"/>
      <c r="BN159" s="861"/>
      <c r="BO159" s="861"/>
    </row>
    <row r="160" spans="1:67">
      <c r="A160" s="861"/>
      <c r="B160" s="861"/>
      <c r="C160" s="861"/>
      <c r="D160" s="861"/>
      <c r="E160" s="861"/>
      <c r="F160" s="861"/>
      <c r="G160" s="861"/>
      <c r="H160" s="861"/>
      <c r="I160" s="861"/>
      <c r="J160" s="861"/>
      <c r="K160" s="861"/>
      <c r="L160" s="861"/>
      <c r="M160" s="861"/>
      <c r="N160" s="861"/>
      <c r="O160" s="861"/>
      <c r="P160" s="861"/>
      <c r="Q160" s="861"/>
      <c r="R160" s="861"/>
      <c r="S160" s="861"/>
      <c r="T160" s="861"/>
      <c r="U160" s="861"/>
      <c r="V160" s="861"/>
      <c r="W160" s="861"/>
      <c r="X160" s="861"/>
      <c r="Y160" s="861"/>
      <c r="Z160" s="861"/>
      <c r="AA160" s="861"/>
      <c r="AB160" s="861"/>
      <c r="AC160" s="861"/>
      <c r="AD160" s="861"/>
      <c r="AE160" s="861"/>
      <c r="AF160" s="861"/>
      <c r="AG160" s="861"/>
      <c r="AH160" s="861"/>
      <c r="AI160" s="861"/>
      <c r="AJ160" s="861"/>
      <c r="AK160" s="861"/>
      <c r="AL160" s="861"/>
      <c r="AM160" s="861"/>
      <c r="AN160" s="861"/>
      <c r="AO160" s="861"/>
      <c r="AP160" s="861"/>
      <c r="AQ160" s="861"/>
      <c r="AR160" s="861"/>
      <c r="AS160" s="861"/>
      <c r="AT160" s="861"/>
      <c r="AU160" s="861"/>
      <c r="AV160" s="861"/>
      <c r="AW160" s="861"/>
      <c r="AX160" s="861"/>
      <c r="AY160" s="861"/>
      <c r="AZ160" s="861"/>
      <c r="BA160" s="861"/>
      <c r="BB160" s="861"/>
      <c r="BC160" s="861"/>
      <c r="BD160" s="861"/>
      <c r="BE160" s="861"/>
      <c r="BF160" s="861"/>
      <c r="BG160" s="861"/>
      <c r="BH160" s="861"/>
      <c r="BI160" s="861"/>
      <c r="BJ160" s="861"/>
      <c r="BK160" s="861"/>
      <c r="BL160" s="861"/>
      <c r="BM160" s="861"/>
      <c r="BN160" s="861"/>
      <c r="BO160" s="861"/>
    </row>
    <row r="161" spans="1:67">
      <c r="A161" s="861"/>
      <c r="B161" s="861"/>
      <c r="C161" s="861"/>
      <c r="D161" s="861"/>
      <c r="E161" s="861"/>
      <c r="F161" s="861"/>
      <c r="G161" s="861"/>
      <c r="H161" s="861"/>
      <c r="I161" s="861"/>
      <c r="J161" s="861"/>
      <c r="K161" s="861"/>
      <c r="L161" s="861"/>
      <c r="M161" s="861"/>
      <c r="N161" s="861"/>
      <c r="O161" s="861"/>
      <c r="P161" s="861"/>
      <c r="Q161" s="861"/>
      <c r="R161" s="861"/>
      <c r="S161" s="861"/>
      <c r="T161" s="861"/>
      <c r="U161" s="861"/>
      <c r="V161" s="861"/>
      <c r="W161" s="861"/>
      <c r="X161" s="861"/>
      <c r="Y161" s="861"/>
      <c r="Z161" s="861"/>
      <c r="AA161" s="861"/>
      <c r="AB161" s="861"/>
      <c r="AC161" s="861"/>
      <c r="AD161" s="861"/>
      <c r="AE161" s="861"/>
      <c r="AF161" s="861"/>
      <c r="AG161" s="861"/>
      <c r="AH161" s="861"/>
      <c r="AI161" s="861"/>
      <c r="AJ161" s="861"/>
      <c r="AK161" s="861"/>
      <c r="AL161" s="861"/>
      <c r="AM161" s="861"/>
      <c r="AN161" s="861"/>
      <c r="AO161" s="861"/>
      <c r="AP161" s="861"/>
      <c r="AQ161" s="861"/>
      <c r="AR161" s="861"/>
      <c r="AS161" s="861"/>
      <c r="AT161" s="861"/>
      <c r="AU161" s="861"/>
      <c r="AV161" s="861"/>
      <c r="AW161" s="861"/>
      <c r="AX161" s="861"/>
      <c r="AY161" s="861"/>
      <c r="AZ161" s="861"/>
      <c r="BA161" s="861"/>
      <c r="BB161" s="861"/>
      <c r="BC161" s="861"/>
      <c r="BD161" s="861"/>
      <c r="BE161" s="861"/>
      <c r="BF161" s="861"/>
      <c r="BG161" s="861"/>
      <c r="BH161" s="861"/>
      <c r="BI161" s="861"/>
      <c r="BJ161" s="861"/>
      <c r="BK161" s="861"/>
      <c r="BL161" s="861"/>
      <c r="BM161" s="861"/>
      <c r="BN161" s="861"/>
      <c r="BO161" s="861"/>
    </row>
    <row r="162" spans="1:67">
      <c r="A162" s="861"/>
      <c r="B162" s="861"/>
      <c r="C162" s="861"/>
      <c r="D162" s="861"/>
      <c r="E162" s="861"/>
      <c r="F162" s="861"/>
      <c r="G162" s="861"/>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861"/>
      <c r="AL162" s="861"/>
      <c r="AM162" s="861"/>
      <c r="AN162" s="861"/>
      <c r="AO162" s="861"/>
      <c r="AP162" s="861"/>
      <c r="AQ162" s="861"/>
      <c r="AR162" s="861"/>
      <c r="AS162" s="861"/>
      <c r="AT162" s="861"/>
      <c r="AU162" s="861"/>
      <c r="AV162" s="861"/>
      <c r="AW162" s="861"/>
      <c r="AX162" s="861"/>
      <c r="AY162" s="861"/>
      <c r="AZ162" s="861"/>
      <c r="BA162" s="861"/>
      <c r="BB162" s="861"/>
      <c r="BC162" s="861"/>
      <c r="BD162" s="861"/>
      <c r="BE162" s="861"/>
      <c r="BF162" s="861"/>
      <c r="BG162" s="861"/>
      <c r="BH162" s="861"/>
      <c r="BI162" s="861"/>
      <c r="BJ162" s="861"/>
      <c r="BK162" s="861"/>
      <c r="BL162" s="861"/>
      <c r="BM162" s="861"/>
      <c r="BN162" s="861"/>
      <c r="BO162" s="861"/>
    </row>
    <row r="163" spans="1:67">
      <c r="A163" s="861"/>
      <c r="B163" s="861"/>
      <c r="C163" s="861"/>
      <c r="D163" s="861"/>
      <c r="E163" s="861"/>
      <c r="F163" s="861"/>
      <c r="G163" s="861"/>
      <c r="H163" s="861"/>
      <c r="I163" s="861"/>
      <c r="J163" s="861"/>
      <c r="K163" s="861"/>
      <c r="L163" s="861"/>
      <c r="M163" s="861"/>
      <c r="N163" s="861"/>
      <c r="O163" s="861"/>
      <c r="P163" s="861"/>
      <c r="Q163" s="861"/>
      <c r="R163" s="861"/>
      <c r="S163" s="861"/>
      <c r="T163" s="861"/>
      <c r="U163" s="861"/>
      <c r="V163" s="861"/>
      <c r="W163" s="861"/>
      <c r="X163" s="861"/>
      <c r="Y163" s="861"/>
      <c r="Z163" s="861"/>
      <c r="AA163" s="861"/>
      <c r="AB163" s="861"/>
      <c r="AC163" s="861"/>
      <c r="AD163" s="861"/>
      <c r="AE163" s="861"/>
      <c r="AF163" s="861"/>
      <c r="AG163" s="861"/>
      <c r="AH163" s="861"/>
      <c r="AI163" s="861"/>
      <c r="AJ163" s="861"/>
      <c r="AK163" s="861"/>
      <c r="AL163" s="861"/>
      <c r="AM163" s="861"/>
      <c r="AN163" s="861"/>
      <c r="AO163" s="861"/>
      <c r="AP163" s="861"/>
      <c r="AQ163" s="861"/>
      <c r="AR163" s="861"/>
      <c r="AS163" s="861"/>
      <c r="AT163" s="861"/>
      <c r="AU163" s="861"/>
      <c r="AV163" s="861"/>
      <c r="AW163" s="861"/>
      <c r="AX163" s="861"/>
      <c r="AY163" s="861"/>
      <c r="AZ163" s="861"/>
      <c r="BA163" s="861"/>
      <c r="BB163" s="861"/>
      <c r="BC163" s="861"/>
      <c r="BD163" s="861"/>
      <c r="BE163" s="861"/>
      <c r="BF163" s="861"/>
      <c r="BG163" s="861"/>
      <c r="BH163" s="861"/>
      <c r="BI163" s="861"/>
      <c r="BJ163" s="861"/>
      <c r="BK163" s="861"/>
      <c r="BL163" s="861"/>
      <c r="BM163" s="861"/>
      <c r="BN163" s="861"/>
      <c r="BO163" s="861"/>
    </row>
    <row r="164" spans="1:67">
      <c r="A164" s="861"/>
      <c r="B164" s="861"/>
      <c r="C164" s="861"/>
      <c r="D164" s="861"/>
      <c r="E164" s="861"/>
      <c r="F164" s="861"/>
      <c r="G164" s="861"/>
      <c r="H164" s="861"/>
      <c r="I164" s="861"/>
      <c r="J164" s="861"/>
      <c r="K164" s="861"/>
      <c r="L164" s="861"/>
      <c r="M164" s="861"/>
      <c r="N164" s="861"/>
      <c r="O164" s="861"/>
      <c r="P164" s="861"/>
      <c r="Q164" s="861"/>
      <c r="R164" s="861"/>
      <c r="S164" s="861"/>
      <c r="T164" s="861"/>
      <c r="U164" s="861"/>
      <c r="V164" s="861"/>
      <c r="W164" s="861"/>
      <c r="X164" s="861"/>
      <c r="Y164" s="861"/>
      <c r="Z164" s="861"/>
      <c r="AA164" s="861"/>
      <c r="AB164" s="861"/>
      <c r="AC164" s="861"/>
      <c r="AD164" s="861"/>
      <c r="AE164" s="861"/>
      <c r="AF164" s="861"/>
      <c r="AG164" s="861"/>
      <c r="AH164" s="861"/>
      <c r="AI164" s="861"/>
      <c r="AJ164" s="861"/>
      <c r="AK164" s="861"/>
      <c r="AL164" s="861"/>
      <c r="AM164" s="861"/>
      <c r="AN164" s="861"/>
      <c r="AO164" s="861"/>
      <c r="AP164" s="861"/>
      <c r="AQ164" s="861"/>
      <c r="AR164" s="861"/>
      <c r="AS164" s="861"/>
      <c r="AT164" s="861"/>
      <c r="AU164" s="861"/>
      <c r="AV164" s="861"/>
      <c r="AW164" s="861"/>
      <c r="AX164" s="861"/>
      <c r="AY164" s="861"/>
      <c r="AZ164" s="861"/>
      <c r="BA164" s="861"/>
      <c r="BB164" s="861"/>
      <c r="BC164" s="861"/>
      <c r="BD164" s="861"/>
      <c r="BE164" s="861"/>
      <c r="BF164" s="861"/>
      <c r="BG164" s="861"/>
      <c r="BH164" s="861"/>
      <c r="BI164" s="861"/>
      <c r="BJ164" s="861"/>
      <c r="BK164" s="861"/>
      <c r="BL164" s="861"/>
      <c r="BM164" s="861"/>
      <c r="BN164" s="861"/>
      <c r="BO164" s="861"/>
    </row>
    <row r="165" spans="1:67">
      <c r="A165" s="861"/>
      <c r="B165" s="861"/>
      <c r="C165" s="861"/>
      <c r="D165" s="861"/>
      <c r="E165" s="861"/>
      <c r="F165" s="861"/>
      <c r="G165" s="861"/>
      <c r="H165" s="861"/>
      <c r="I165" s="861"/>
      <c r="J165" s="861"/>
      <c r="K165" s="861"/>
      <c r="L165" s="861"/>
      <c r="M165" s="861"/>
      <c r="N165" s="861"/>
      <c r="O165" s="861"/>
      <c r="P165" s="861"/>
      <c r="Q165" s="861"/>
      <c r="R165" s="861"/>
      <c r="S165" s="861"/>
      <c r="T165" s="861"/>
      <c r="U165" s="861"/>
      <c r="V165" s="861"/>
      <c r="W165" s="861"/>
      <c r="X165" s="861"/>
      <c r="Y165" s="861"/>
      <c r="Z165" s="861"/>
      <c r="AA165" s="861"/>
      <c r="AB165" s="861"/>
      <c r="AC165" s="861"/>
      <c r="AD165" s="861"/>
      <c r="AE165" s="861"/>
      <c r="AF165" s="861"/>
      <c r="AG165" s="861"/>
      <c r="AH165" s="861"/>
      <c r="AI165" s="861"/>
      <c r="AJ165" s="861"/>
      <c r="AK165" s="861"/>
      <c r="AL165" s="861"/>
      <c r="AM165" s="861"/>
      <c r="AN165" s="861"/>
      <c r="AO165" s="861"/>
      <c r="AP165" s="861"/>
      <c r="AQ165" s="861"/>
      <c r="AR165" s="861"/>
      <c r="AS165" s="861"/>
      <c r="AT165" s="861"/>
      <c r="AU165" s="861"/>
      <c r="AV165" s="861"/>
      <c r="AW165" s="861"/>
      <c r="AX165" s="861"/>
      <c r="AY165" s="861"/>
      <c r="AZ165" s="861"/>
      <c r="BA165" s="861"/>
      <c r="BB165" s="861"/>
      <c r="BC165" s="861"/>
      <c r="BD165" s="861"/>
      <c r="BE165" s="861"/>
      <c r="BF165" s="861"/>
      <c r="BG165" s="861"/>
      <c r="BH165" s="861"/>
      <c r="BI165" s="861"/>
      <c r="BJ165" s="861"/>
      <c r="BK165" s="861"/>
      <c r="BL165" s="861"/>
      <c r="BM165" s="861"/>
      <c r="BN165" s="861"/>
      <c r="BO165" s="861"/>
    </row>
    <row r="166" spans="1:67">
      <c r="A166" s="861"/>
      <c r="B166" s="861"/>
      <c r="C166" s="861"/>
      <c r="D166" s="861"/>
      <c r="E166" s="861"/>
      <c r="F166" s="861"/>
      <c r="G166" s="861"/>
      <c r="H166" s="861"/>
      <c r="I166" s="861"/>
      <c r="J166" s="861"/>
      <c r="K166" s="861"/>
      <c r="L166" s="861"/>
      <c r="M166" s="861"/>
      <c r="N166" s="861"/>
      <c r="O166" s="861"/>
      <c r="P166" s="861"/>
      <c r="Q166" s="861"/>
      <c r="R166" s="861"/>
      <c r="S166" s="861"/>
      <c r="T166" s="861"/>
      <c r="U166" s="861"/>
      <c r="V166" s="861"/>
      <c r="W166" s="861"/>
      <c r="X166" s="861"/>
      <c r="Y166" s="861"/>
      <c r="Z166" s="861"/>
      <c r="AA166" s="861"/>
      <c r="AB166" s="861"/>
      <c r="AC166" s="861"/>
      <c r="AD166" s="861"/>
      <c r="AE166" s="861"/>
      <c r="AF166" s="861"/>
      <c r="AG166" s="861"/>
      <c r="AH166" s="861"/>
      <c r="AI166" s="861"/>
      <c r="AJ166" s="861"/>
      <c r="AK166" s="861"/>
      <c r="AL166" s="861"/>
      <c r="AM166" s="861"/>
      <c r="AN166" s="861"/>
      <c r="AO166" s="861"/>
      <c r="AP166" s="861"/>
      <c r="AQ166" s="861"/>
      <c r="AR166" s="861"/>
      <c r="AS166" s="861"/>
      <c r="AT166" s="861"/>
      <c r="AU166" s="861"/>
      <c r="AV166" s="861"/>
      <c r="AW166" s="861"/>
      <c r="AX166" s="861"/>
      <c r="AY166" s="861"/>
      <c r="AZ166" s="861"/>
      <c r="BA166" s="861"/>
      <c r="BB166" s="861"/>
      <c r="BC166" s="861"/>
      <c r="BD166" s="861"/>
      <c r="BE166" s="861"/>
      <c r="BF166" s="861"/>
      <c r="BG166" s="861"/>
      <c r="BH166" s="861"/>
      <c r="BI166" s="861"/>
      <c r="BJ166" s="861"/>
      <c r="BK166" s="861"/>
      <c r="BL166" s="861"/>
      <c r="BM166" s="861"/>
      <c r="BN166" s="861"/>
      <c r="BO166" s="861"/>
    </row>
    <row r="167" spans="1:67">
      <c r="A167" s="861"/>
      <c r="B167" s="861"/>
      <c r="C167" s="861"/>
      <c r="D167" s="861"/>
      <c r="E167" s="861"/>
      <c r="F167" s="861"/>
      <c r="G167" s="861"/>
      <c r="H167" s="861"/>
      <c r="I167" s="861"/>
      <c r="J167" s="861"/>
      <c r="K167" s="861"/>
      <c r="L167" s="861"/>
      <c r="M167" s="861"/>
      <c r="N167" s="861"/>
      <c r="O167" s="861"/>
      <c r="P167" s="861"/>
      <c r="Q167" s="861"/>
      <c r="R167" s="861"/>
      <c r="S167" s="861"/>
      <c r="T167" s="861"/>
      <c r="U167" s="861"/>
      <c r="V167" s="861"/>
      <c r="W167" s="861"/>
      <c r="X167" s="861"/>
      <c r="Y167" s="861"/>
      <c r="Z167" s="861"/>
      <c r="AA167" s="861"/>
      <c r="AB167" s="861"/>
      <c r="AC167" s="861"/>
      <c r="AD167" s="861"/>
      <c r="AE167" s="861"/>
      <c r="AF167" s="861"/>
      <c r="AG167" s="861"/>
      <c r="AH167" s="861"/>
      <c r="AI167" s="861"/>
      <c r="AJ167" s="861"/>
      <c r="AK167" s="861"/>
      <c r="AL167" s="861"/>
      <c r="AM167" s="861"/>
      <c r="AN167" s="861"/>
      <c r="AO167" s="861"/>
      <c r="AP167" s="861"/>
      <c r="AQ167" s="861"/>
      <c r="AR167" s="861"/>
      <c r="AS167" s="861"/>
      <c r="AT167" s="861"/>
      <c r="AU167" s="861"/>
      <c r="AV167" s="861"/>
      <c r="AW167" s="861"/>
      <c r="AX167" s="861"/>
      <c r="AY167" s="861"/>
      <c r="AZ167" s="861"/>
      <c r="BA167" s="861"/>
      <c r="BB167" s="861"/>
      <c r="BC167" s="861"/>
      <c r="BD167" s="861"/>
      <c r="BE167" s="861"/>
      <c r="BF167" s="861"/>
      <c r="BG167" s="861"/>
      <c r="BH167" s="861"/>
      <c r="BI167" s="861"/>
      <c r="BJ167" s="861"/>
      <c r="BK167" s="861"/>
      <c r="BL167" s="861"/>
      <c r="BM167" s="861"/>
      <c r="BN167" s="861"/>
      <c r="BO167" s="861"/>
    </row>
    <row r="168" spans="1:67">
      <c r="A168" s="861"/>
      <c r="B168" s="861"/>
      <c r="C168" s="861"/>
      <c r="D168" s="861"/>
      <c r="E168" s="861"/>
      <c r="F168" s="861"/>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861"/>
      <c r="AK168" s="861"/>
      <c r="AL168" s="861"/>
      <c r="AM168" s="861"/>
      <c r="AN168" s="861"/>
      <c r="AO168" s="861"/>
      <c r="AP168" s="861"/>
      <c r="AQ168" s="861"/>
      <c r="AR168" s="861"/>
      <c r="AS168" s="861"/>
      <c r="AT168" s="861"/>
      <c r="AU168" s="861"/>
      <c r="AV168" s="861"/>
      <c r="AW168" s="861"/>
      <c r="AX168" s="861"/>
      <c r="AY168" s="861"/>
      <c r="AZ168" s="861"/>
      <c r="BA168" s="861"/>
      <c r="BB168" s="861"/>
      <c r="BC168" s="861"/>
      <c r="BD168" s="861"/>
      <c r="BE168" s="861"/>
      <c r="BF168" s="861"/>
      <c r="BG168" s="861"/>
      <c r="BH168" s="861"/>
      <c r="BI168" s="861"/>
      <c r="BJ168" s="861"/>
      <c r="BK168" s="861"/>
      <c r="BL168" s="861"/>
      <c r="BM168" s="861"/>
      <c r="BN168" s="861"/>
      <c r="BO168" s="861"/>
    </row>
    <row r="169" spans="1:67">
      <c r="A169" s="861"/>
      <c r="B169" s="861"/>
      <c r="C169" s="861"/>
      <c r="D169" s="861"/>
      <c r="E169" s="861"/>
      <c r="F169" s="861"/>
      <c r="G169" s="861"/>
      <c r="H169" s="861"/>
      <c r="I169" s="861"/>
      <c r="J169" s="861"/>
      <c r="K169" s="861"/>
      <c r="L169" s="861"/>
      <c r="M169" s="861"/>
      <c r="N169" s="861"/>
      <c r="O169" s="861"/>
      <c r="P169" s="861"/>
      <c r="Q169" s="861"/>
      <c r="R169" s="861"/>
      <c r="S169" s="861"/>
      <c r="T169" s="861"/>
      <c r="U169" s="861"/>
      <c r="V169" s="861"/>
      <c r="W169" s="861"/>
      <c r="X169" s="861"/>
      <c r="Y169" s="861"/>
      <c r="Z169" s="861"/>
      <c r="AA169" s="861"/>
      <c r="AB169" s="861"/>
      <c r="AC169" s="861"/>
      <c r="AD169" s="861"/>
      <c r="AE169" s="861"/>
      <c r="AF169" s="861"/>
      <c r="AG169" s="861"/>
      <c r="AH169" s="861"/>
      <c r="AI169" s="861"/>
      <c r="AJ169" s="861"/>
      <c r="AK169" s="861"/>
      <c r="AL169" s="861"/>
      <c r="AM169" s="861"/>
      <c r="AN169" s="861"/>
      <c r="AO169" s="861"/>
      <c r="AP169" s="861"/>
      <c r="AQ169" s="861"/>
      <c r="AR169" s="861"/>
      <c r="AS169" s="861"/>
      <c r="AT169" s="861"/>
      <c r="AU169" s="861"/>
      <c r="AV169" s="861"/>
      <c r="AW169" s="861"/>
      <c r="AX169" s="861"/>
      <c r="AY169" s="861"/>
      <c r="AZ169" s="861"/>
      <c r="BA169" s="861"/>
      <c r="BB169" s="861"/>
      <c r="BC169" s="861"/>
      <c r="BD169" s="861"/>
      <c r="BE169" s="861"/>
      <c r="BF169" s="861"/>
      <c r="BG169" s="861"/>
      <c r="BH169" s="861"/>
      <c r="BI169" s="861"/>
      <c r="BJ169" s="861"/>
      <c r="BK169" s="861"/>
      <c r="BL169" s="861"/>
      <c r="BM169" s="861"/>
      <c r="BN169" s="861"/>
      <c r="BO169" s="861"/>
    </row>
    <row r="170" spans="1:67">
      <c r="A170" s="861"/>
      <c r="B170" s="861"/>
      <c r="C170" s="861"/>
      <c r="D170" s="861"/>
      <c r="E170" s="861"/>
      <c r="F170" s="861"/>
      <c r="G170" s="861"/>
      <c r="H170" s="861"/>
      <c r="I170" s="861"/>
      <c r="J170" s="861"/>
      <c r="K170" s="861"/>
      <c r="L170" s="861"/>
      <c r="M170" s="861"/>
      <c r="N170" s="861"/>
      <c r="O170" s="861"/>
      <c r="P170" s="861"/>
      <c r="Q170" s="861"/>
      <c r="R170" s="861"/>
      <c r="S170" s="861"/>
      <c r="T170" s="861"/>
      <c r="U170" s="861"/>
      <c r="V170" s="861"/>
      <c r="W170" s="861"/>
      <c r="X170" s="861"/>
      <c r="Y170" s="861"/>
      <c r="Z170" s="861"/>
      <c r="AA170" s="861"/>
      <c r="AB170" s="861"/>
      <c r="AC170" s="861"/>
      <c r="AD170" s="861"/>
      <c r="AE170" s="861"/>
      <c r="AF170" s="861"/>
      <c r="AG170" s="861"/>
      <c r="AH170" s="861"/>
      <c r="AI170" s="861"/>
      <c r="AJ170" s="861"/>
      <c r="AK170" s="861"/>
      <c r="AL170" s="861"/>
      <c r="AM170" s="861"/>
      <c r="AN170" s="861"/>
      <c r="AO170" s="861"/>
      <c r="AP170" s="861"/>
      <c r="AQ170" s="861"/>
      <c r="AR170" s="861"/>
      <c r="AS170" s="861"/>
      <c r="AT170" s="861"/>
      <c r="AU170" s="861"/>
      <c r="AV170" s="861"/>
      <c r="AW170" s="861"/>
      <c r="AX170" s="861"/>
      <c r="AY170" s="861"/>
      <c r="AZ170" s="861"/>
      <c r="BA170" s="861"/>
      <c r="BB170" s="861"/>
      <c r="BC170" s="861"/>
      <c r="BD170" s="861"/>
      <c r="BE170" s="861"/>
      <c r="BF170" s="861"/>
      <c r="BG170" s="861"/>
      <c r="BH170" s="861"/>
      <c r="BI170" s="861"/>
      <c r="BJ170" s="861"/>
      <c r="BK170" s="861"/>
      <c r="BL170" s="861"/>
      <c r="BM170" s="861"/>
      <c r="BN170" s="861"/>
      <c r="BO170" s="861"/>
    </row>
    <row r="171" spans="1:67">
      <c r="A171" s="861"/>
      <c r="B171" s="861"/>
      <c r="C171" s="861"/>
      <c r="D171" s="861"/>
      <c r="E171" s="861"/>
      <c r="F171" s="861"/>
      <c r="G171" s="861"/>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1"/>
      <c r="AY171" s="861"/>
      <c r="AZ171" s="861"/>
      <c r="BA171" s="861"/>
      <c r="BB171" s="861"/>
      <c r="BC171" s="861"/>
      <c r="BD171" s="861"/>
      <c r="BE171" s="861"/>
      <c r="BF171" s="861"/>
      <c r="BG171" s="861"/>
      <c r="BH171" s="861"/>
      <c r="BI171" s="861"/>
      <c r="BJ171" s="861"/>
      <c r="BK171" s="861"/>
      <c r="BL171" s="861"/>
      <c r="BM171" s="861"/>
      <c r="BN171" s="861"/>
      <c r="BO171" s="861"/>
    </row>
    <row r="172" spans="1:67">
      <c r="A172" s="861"/>
      <c r="B172" s="861"/>
      <c r="C172" s="861"/>
      <c r="D172" s="861"/>
      <c r="E172" s="861"/>
      <c r="F172" s="861"/>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1"/>
      <c r="AG172" s="861"/>
      <c r="AH172" s="861"/>
      <c r="AI172" s="861"/>
      <c r="AJ172" s="861"/>
      <c r="AK172" s="861"/>
      <c r="AL172" s="861"/>
      <c r="AM172" s="861"/>
      <c r="AN172" s="861"/>
      <c r="AO172" s="861"/>
      <c r="AP172" s="861"/>
      <c r="AQ172" s="861"/>
      <c r="AR172" s="861"/>
      <c r="AS172" s="861"/>
      <c r="AT172" s="861"/>
      <c r="AU172" s="861"/>
      <c r="AV172" s="861"/>
      <c r="AW172" s="861"/>
      <c r="AX172" s="861"/>
      <c r="AY172" s="861"/>
      <c r="AZ172" s="861"/>
      <c r="BA172" s="861"/>
      <c r="BB172" s="861"/>
      <c r="BC172" s="861"/>
      <c r="BD172" s="861"/>
      <c r="BE172" s="861"/>
      <c r="BF172" s="861"/>
      <c r="BG172" s="861"/>
      <c r="BH172" s="861"/>
      <c r="BI172" s="861"/>
      <c r="BJ172" s="861"/>
      <c r="BK172" s="861"/>
      <c r="BL172" s="861"/>
      <c r="BM172" s="861"/>
      <c r="BN172" s="861"/>
      <c r="BO172" s="861"/>
    </row>
    <row r="173" spans="1:67">
      <c r="A173" s="861"/>
      <c r="B173" s="861"/>
      <c r="C173" s="861"/>
      <c r="D173" s="861"/>
      <c r="E173" s="861"/>
      <c r="F173" s="861"/>
      <c r="G173" s="861"/>
      <c r="H173" s="861"/>
      <c r="I173" s="861"/>
      <c r="J173" s="861"/>
      <c r="K173" s="861"/>
      <c r="L173" s="861"/>
      <c r="M173" s="861"/>
      <c r="N173" s="861"/>
      <c r="O173" s="861"/>
      <c r="P173" s="861"/>
      <c r="Q173" s="861"/>
      <c r="R173" s="861"/>
      <c r="S173" s="861"/>
      <c r="T173" s="861"/>
      <c r="U173" s="861"/>
      <c r="V173" s="861"/>
      <c r="W173" s="861"/>
      <c r="X173" s="861"/>
      <c r="Y173" s="861"/>
      <c r="Z173" s="861"/>
      <c r="AA173" s="861"/>
      <c r="AB173" s="861"/>
      <c r="AC173" s="861"/>
      <c r="AD173" s="861"/>
      <c r="AE173" s="861"/>
      <c r="AF173" s="861"/>
      <c r="AG173" s="861"/>
      <c r="AH173" s="861"/>
      <c r="AI173" s="861"/>
      <c r="AJ173" s="861"/>
      <c r="AK173" s="861"/>
      <c r="AL173" s="861"/>
      <c r="AM173" s="861"/>
      <c r="AN173" s="861"/>
      <c r="AO173" s="861"/>
      <c r="AP173" s="861"/>
      <c r="AQ173" s="861"/>
      <c r="AR173" s="861"/>
      <c r="AS173" s="861"/>
      <c r="AT173" s="861"/>
      <c r="AU173" s="861"/>
      <c r="AV173" s="861"/>
      <c r="AW173" s="861"/>
      <c r="AX173" s="861"/>
      <c r="AY173" s="861"/>
      <c r="AZ173" s="861"/>
      <c r="BA173" s="861"/>
      <c r="BB173" s="861"/>
      <c r="BC173" s="861"/>
      <c r="BD173" s="861"/>
      <c r="BE173" s="861"/>
      <c r="BF173" s="861"/>
      <c r="BG173" s="861"/>
      <c r="BH173" s="861"/>
      <c r="BI173" s="861"/>
      <c r="BJ173" s="861"/>
      <c r="BK173" s="861"/>
      <c r="BL173" s="861"/>
      <c r="BM173" s="861"/>
      <c r="BN173" s="861"/>
      <c r="BO173" s="861"/>
    </row>
    <row r="174" spans="1:67">
      <c r="A174" s="861"/>
      <c r="B174" s="861"/>
      <c r="C174" s="861"/>
      <c r="D174" s="861"/>
      <c r="E174" s="861"/>
      <c r="F174" s="861"/>
      <c r="G174" s="861"/>
      <c r="H174" s="861"/>
      <c r="I174" s="861"/>
      <c r="J174" s="861"/>
      <c r="K174" s="861"/>
      <c r="L174" s="861"/>
      <c r="M174" s="861"/>
      <c r="N174" s="861"/>
      <c r="O174" s="861"/>
      <c r="P174" s="861"/>
      <c r="Q174" s="861"/>
      <c r="R174" s="861"/>
      <c r="S174" s="861"/>
      <c r="T174" s="861"/>
      <c r="U174" s="861"/>
      <c r="V174" s="861"/>
      <c r="W174" s="861"/>
      <c r="X174" s="861"/>
      <c r="Y174" s="861"/>
      <c r="Z174" s="861"/>
      <c r="AA174" s="861"/>
      <c r="AB174" s="861"/>
      <c r="AC174" s="861"/>
      <c r="AD174" s="861"/>
      <c r="AE174" s="861"/>
      <c r="AF174" s="861"/>
      <c r="AG174" s="861"/>
      <c r="AH174" s="861"/>
      <c r="AI174" s="861"/>
      <c r="AJ174" s="861"/>
      <c r="AK174" s="861"/>
      <c r="AL174" s="861"/>
      <c r="AM174" s="861"/>
      <c r="AN174" s="861"/>
      <c r="AO174" s="861"/>
      <c r="AP174" s="861"/>
      <c r="AQ174" s="861"/>
      <c r="AR174" s="861"/>
      <c r="AS174" s="861"/>
      <c r="AT174" s="861"/>
      <c r="AU174" s="861"/>
      <c r="AV174" s="861"/>
      <c r="AW174" s="861"/>
      <c r="AX174" s="861"/>
      <c r="AY174" s="861"/>
      <c r="AZ174" s="861"/>
      <c r="BA174" s="861"/>
      <c r="BB174" s="861"/>
      <c r="BC174" s="861"/>
      <c r="BD174" s="861"/>
      <c r="BE174" s="861"/>
      <c r="BF174" s="861"/>
      <c r="BG174" s="861"/>
      <c r="BH174" s="861"/>
      <c r="BI174" s="861"/>
      <c r="BJ174" s="861"/>
      <c r="BK174" s="861"/>
      <c r="BL174" s="861"/>
      <c r="BM174" s="861"/>
      <c r="BN174" s="861"/>
      <c r="BO174" s="861"/>
    </row>
    <row r="175" spans="1:67">
      <c r="A175" s="861"/>
      <c r="B175" s="861"/>
      <c r="C175" s="861"/>
      <c r="D175" s="861"/>
      <c r="E175" s="861"/>
      <c r="F175" s="861"/>
      <c r="G175" s="861"/>
      <c r="H175" s="861"/>
      <c r="I175" s="861"/>
      <c r="J175" s="861"/>
      <c r="K175" s="861"/>
      <c r="L175" s="861"/>
      <c r="M175" s="861"/>
      <c r="N175" s="861"/>
      <c r="O175" s="861"/>
      <c r="P175" s="861"/>
      <c r="Q175" s="861"/>
      <c r="R175" s="861"/>
      <c r="S175" s="861"/>
      <c r="T175" s="861"/>
      <c r="U175" s="861"/>
      <c r="V175" s="861"/>
      <c r="W175" s="861"/>
      <c r="X175" s="861"/>
      <c r="Y175" s="861"/>
      <c r="Z175" s="861"/>
      <c r="AA175" s="861"/>
      <c r="AB175" s="861"/>
      <c r="AC175" s="861"/>
      <c r="AD175" s="861"/>
      <c r="AE175" s="861"/>
      <c r="AF175" s="861"/>
      <c r="AG175" s="861"/>
      <c r="AH175" s="861"/>
      <c r="AI175" s="861"/>
      <c r="AJ175" s="861"/>
      <c r="AK175" s="861"/>
      <c r="AL175" s="861"/>
      <c r="AM175" s="861"/>
      <c r="AN175" s="861"/>
      <c r="AO175" s="861"/>
      <c r="AP175" s="861"/>
      <c r="AQ175" s="861"/>
      <c r="AR175" s="861"/>
      <c r="AS175" s="861"/>
      <c r="AT175" s="861"/>
      <c r="AU175" s="861"/>
      <c r="AV175" s="861"/>
      <c r="AW175" s="861"/>
      <c r="AX175" s="861"/>
      <c r="AY175" s="861"/>
      <c r="AZ175" s="861"/>
      <c r="BA175" s="861"/>
      <c r="BB175" s="861"/>
      <c r="BC175" s="861"/>
      <c r="BD175" s="861"/>
      <c r="BE175" s="861"/>
      <c r="BF175" s="861"/>
      <c r="BG175" s="861"/>
      <c r="BH175" s="861"/>
      <c r="BI175" s="861"/>
      <c r="BJ175" s="861"/>
      <c r="BK175" s="861"/>
      <c r="BL175" s="861"/>
      <c r="BM175" s="861"/>
      <c r="BN175" s="861"/>
      <c r="BO175" s="861"/>
    </row>
    <row r="176" spans="1:67">
      <c r="A176" s="861"/>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1"/>
      <c r="AK176" s="861"/>
      <c r="AL176" s="861"/>
      <c r="AM176" s="861"/>
      <c r="AN176" s="861"/>
      <c r="AO176" s="861"/>
      <c r="AP176" s="861"/>
      <c r="AQ176" s="861"/>
      <c r="AR176" s="861"/>
      <c r="AS176" s="861"/>
      <c r="AT176" s="861"/>
      <c r="AU176" s="861"/>
      <c r="AV176" s="861"/>
      <c r="AW176" s="861"/>
      <c r="AX176" s="861"/>
      <c r="AY176" s="861"/>
      <c r="AZ176" s="861"/>
      <c r="BA176" s="861"/>
      <c r="BB176" s="861"/>
      <c r="BC176" s="861"/>
      <c r="BD176" s="861"/>
      <c r="BE176" s="861"/>
      <c r="BF176" s="861"/>
      <c r="BG176" s="861"/>
      <c r="BH176" s="861"/>
      <c r="BI176" s="861"/>
      <c r="BJ176" s="861"/>
      <c r="BK176" s="861"/>
      <c r="BL176" s="861"/>
      <c r="BM176" s="861"/>
      <c r="BN176" s="861"/>
      <c r="BO176" s="861"/>
    </row>
    <row r="177" spans="1:67">
      <c r="A177" s="861"/>
      <c r="B177" s="861"/>
      <c r="C177" s="861"/>
      <c r="D177" s="861"/>
      <c r="E177" s="861"/>
      <c r="F177" s="861"/>
      <c r="G177" s="861"/>
      <c r="H177" s="861"/>
      <c r="I177" s="861"/>
      <c r="J177" s="861"/>
      <c r="K177" s="861"/>
      <c r="L177" s="861"/>
      <c r="M177" s="861"/>
      <c r="N177" s="861"/>
      <c r="O177" s="861"/>
      <c r="P177" s="861"/>
      <c r="Q177" s="861"/>
      <c r="R177" s="861"/>
      <c r="S177" s="861"/>
      <c r="T177" s="861"/>
      <c r="U177" s="861"/>
      <c r="V177" s="861"/>
      <c r="W177" s="861"/>
      <c r="X177" s="861"/>
      <c r="Y177" s="861"/>
      <c r="Z177" s="861"/>
      <c r="AA177" s="861"/>
      <c r="AB177" s="861"/>
      <c r="AC177" s="861"/>
      <c r="AD177" s="861"/>
      <c r="AE177" s="861"/>
      <c r="AF177" s="861"/>
      <c r="AG177" s="861"/>
      <c r="AH177" s="861"/>
      <c r="AI177" s="861"/>
      <c r="AJ177" s="861"/>
      <c r="AK177" s="861"/>
      <c r="AL177" s="861"/>
      <c r="AM177" s="861"/>
      <c r="AN177" s="861"/>
      <c r="AO177" s="861"/>
      <c r="AP177" s="861"/>
      <c r="AQ177" s="861"/>
      <c r="AR177" s="861"/>
      <c r="AS177" s="861"/>
      <c r="AT177" s="861"/>
      <c r="AU177" s="861"/>
      <c r="AV177" s="861"/>
      <c r="AW177" s="861"/>
      <c r="AX177" s="861"/>
      <c r="AY177" s="861"/>
      <c r="AZ177" s="861"/>
      <c r="BA177" s="861"/>
      <c r="BB177" s="861"/>
      <c r="BC177" s="861"/>
      <c r="BD177" s="861"/>
      <c r="BE177" s="861"/>
      <c r="BF177" s="861"/>
      <c r="BG177" s="861"/>
      <c r="BH177" s="861"/>
      <c r="BI177" s="861"/>
      <c r="BJ177" s="861"/>
      <c r="BK177" s="861"/>
      <c r="BL177" s="861"/>
      <c r="BM177" s="861"/>
      <c r="BN177" s="861"/>
      <c r="BO177" s="861"/>
    </row>
    <row r="178" spans="1:67">
      <c r="A178" s="861"/>
      <c r="B178" s="861"/>
      <c r="C178" s="861"/>
      <c r="D178" s="861"/>
      <c r="E178" s="861"/>
      <c r="F178" s="861"/>
      <c r="G178" s="861"/>
      <c r="H178" s="861"/>
      <c r="I178" s="861"/>
      <c r="J178" s="861"/>
      <c r="K178" s="861"/>
      <c r="L178" s="861"/>
      <c r="M178" s="861"/>
      <c r="N178" s="861"/>
      <c r="O178" s="861"/>
      <c r="P178" s="861"/>
      <c r="Q178" s="861"/>
      <c r="R178" s="861"/>
      <c r="S178" s="861"/>
      <c r="T178" s="861"/>
      <c r="U178" s="861"/>
      <c r="V178" s="861"/>
      <c r="W178" s="861"/>
      <c r="X178" s="861"/>
      <c r="Y178" s="861"/>
      <c r="Z178" s="861"/>
      <c r="AA178" s="861"/>
      <c r="AB178" s="861"/>
      <c r="AC178" s="861"/>
      <c r="AD178" s="861"/>
      <c r="AE178" s="861"/>
      <c r="AF178" s="861"/>
      <c r="AG178" s="861"/>
      <c r="AH178" s="861"/>
      <c r="AI178" s="861"/>
      <c r="AJ178" s="861"/>
      <c r="AK178" s="861"/>
      <c r="AL178" s="861"/>
      <c r="AM178" s="861"/>
      <c r="AN178" s="861"/>
      <c r="AO178" s="861"/>
      <c r="AP178" s="861"/>
      <c r="AQ178" s="861"/>
      <c r="AR178" s="861"/>
      <c r="AS178" s="861"/>
      <c r="AT178" s="861"/>
      <c r="AU178" s="861"/>
      <c r="AV178" s="861"/>
      <c r="AW178" s="861"/>
      <c r="AX178" s="861"/>
      <c r="AY178" s="861"/>
      <c r="AZ178" s="861"/>
      <c r="BA178" s="861"/>
      <c r="BB178" s="861"/>
      <c r="BC178" s="861"/>
      <c r="BD178" s="861"/>
      <c r="BE178" s="861"/>
      <c r="BF178" s="861"/>
      <c r="BG178" s="861"/>
      <c r="BH178" s="861"/>
      <c r="BI178" s="861"/>
      <c r="BJ178" s="861"/>
      <c r="BK178" s="861"/>
      <c r="BL178" s="861"/>
      <c r="BM178" s="861"/>
      <c r="BN178" s="861"/>
      <c r="BO178" s="861"/>
    </row>
    <row r="179" spans="1:67">
      <c r="A179" s="861"/>
      <c r="B179" s="861"/>
      <c r="C179" s="861"/>
      <c r="D179" s="861"/>
      <c r="E179" s="861"/>
      <c r="F179" s="861"/>
      <c r="G179" s="861"/>
      <c r="H179" s="861"/>
      <c r="I179" s="861"/>
      <c r="J179" s="861"/>
      <c r="K179" s="861"/>
      <c r="L179" s="861"/>
      <c r="M179" s="861"/>
      <c r="N179" s="861"/>
      <c r="O179" s="861"/>
      <c r="P179" s="861"/>
      <c r="Q179" s="861"/>
      <c r="R179" s="861"/>
      <c r="S179" s="861"/>
      <c r="T179" s="861"/>
      <c r="U179" s="861"/>
      <c r="V179" s="861"/>
      <c r="W179" s="861"/>
      <c r="X179" s="861"/>
      <c r="Y179" s="861"/>
      <c r="Z179" s="861"/>
      <c r="AA179" s="861"/>
      <c r="AB179" s="861"/>
      <c r="AC179" s="861"/>
      <c r="AD179" s="861"/>
      <c r="AE179" s="861"/>
      <c r="AF179" s="861"/>
      <c r="AG179" s="861"/>
      <c r="AH179" s="861"/>
      <c r="AI179" s="861"/>
      <c r="AJ179" s="861"/>
      <c r="AK179" s="861"/>
      <c r="AL179" s="861"/>
      <c r="AM179" s="861"/>
      <c r="AN179" s="861"/>
      <c r="AO179" s="861"/>
      <c r="AP179" s="861"/>
      <c r="AQ179" s="861"/>
      <c r="AR179" s="861"/>
      <c r="AS179" s="861"/>
      <c r="AT179" s="861"/>
      <c r="AU179" s="861"/>
      <c r="AV179" s="861"/>
      <c r="AW179" s="861"/>
      <c r="AX179" s="861"/>
      <c r="AY179" s="861"/>
      <c r="AZ179" s="861"/>
      <c r="BA179" s="861"/>
      <c r="BB179" s="861"/>
      <c r="BC179" s="861"/>
      <c r="BD179" s="861"/>
      <c r="BE179" s="861"/>
      <c r="BF179" s="861"/>
      <c r="BG179" s="861"/>
      <c r="BH179" s="861"/>
      <c r="BI179" s="861"/>
      <c r="BJ179" s="861"/>
      <c r="BK179" s="861"/>
      <c r="BL179" s="861"/>
      <c r="BM179" s="861"/>
      <c r="BN179" s="861"/>
      <c r="BO179" s="861"/>
    </row>
    <row r="180" spans="1:67">
      <c r="A180" s="861"/>
      <c r="B180" s="861"/>
      <c r="C180" s="861"/>
      <c r="D180" s="861"/>
      <c r="E180" s="861"/>
      <c r="F180" s="861"/>
      <c r="G180" s="861"/>
      <c r="H180" s="861"/>
      <c r="I180" s="861"/>
      <c r="J180" s="861"/>
      <c r="K180" s="861"/>
      <c r="L180" s="861"/>
      <c r="M180" s="861"/>
      <c r="N180" s="861"/>
      <c r="O180" s="861"/>
      <c r="P180" s="861"/>
      <c r="Q180" s="861"/>
      <c r="R180" s="861"/>
      <c r="S180" s="861"/>
      <c r="T180" s="861"/>
      <c r="U180" s="861"/>
      <c r="V180" s="861"/>
      <c r="W180" s="861"/>
      <c r="X180" s="861"/>
      <c r="Y180" s="861"/>
      <c r="Z180" s="861"/>
      <c r="AA180" s="861"/>
      <c r="AB180" s="861"/>
      <c r="AC180" s="861"/>
      <c r="AD180" s="861"/>
      <c r="AE180" s="861"/>
      <c r="AF180" s="861"/>
      <c r="AG180" s="861"/>
      <c r="AH180" s="861"/>
      <c r="AI180" s="861"/>
      <c r="AJ180" s="861"/>
      <c r="AK180" s="861"/>
      <c r="AL180" s="861"/>
      <c r="AM180" s="861"/>
      <c r="AN180" s="861"/>
      <c r="AO180" s="861"/>
      <c r="AP180" s="861"/>
      <c r="AQ180" s="861"/>
      <c r="AR180" s="861"/>
      <c r="AS180" s="861"/>
      <c r="AT180" s="861"/>
      <c r="AU180" s="861"/>
      <c r="AV180" s="861"/>
      <c r="AW180" s="861"/>
      <c r="AX180" s="861"/>
      <c r="AY180" s="861"/>
      <c r="AZ180" s="861"/>
      <c r="BA180" s="861"/>
      <c r="BB180" s="861"/>
      <c r="BC180" s="861"/>
      <c r="BD180" s="861"/>
      <c r="BE180" s="861"/>
      <c r="BF180" s="861"/>
      <c r="BG180" s="861"/>
      <c r="BH180" s="861"/>
      <c r="BI180" s="861"/>
      <c r="BJ180" s="861"/>
      <c r="BK180" s="861"/>
      <c r="BL180" s="861"/>
      <c r="BM180" s="861"/>
      <c r="BN180" s="861"/>
      <c r="BO180" s="861"/>
    </row>
    <row r="181" spans="1:67">
      <c r="A181" s="861"/>
      <c r="B181" s="861"/>
      <c r="C181" s="861"/>
      <c r="D181" s="861"/>
      <c r="E181" s="861"/>
      <c r="F181" s="861"/>
      <c r="G181" s="861"/>
      <c r="H181" s="861"/>
      <c r="I181" s="861"/>
      <c r="J181" s="861"/>
      <c r="K181" s="861"/>
      <c r="L181" s="861"/>
      <c r="M181" s="861"/>
      <c r="N181" s="861"/>
      <c r="O181" s="861"/>
      <c r="P181" s="861"/>
      <c r="Q181" s="861"/>
      <c r="R181" s="861"/>
      <c r="S181" s="861"/>
      <c r="T181" s="861"/>
      <c r="U181" s="861"/>
      <c r="V181" s="861"/>
      <c r="W181" s="861"/>
      <c r="X181" s="861"/>
      <c r="Y181" s="861"/>
      <c r="Z181" s="861"/>
      <c r="AA181" s="861"/>
      <c r="AB181" s="861"/>
      <c r="AC181" s="861"/>
      <c r="AD181" s="861"/>
      <c r="AE181" s="861"/>
      <c r="AF181" s="861"/>
      <c r="AG181" s="861"/>
      <c r="AH181" s="861"/>
      <c r="AI181" s="861"/>
      <c r="AJ181" s="861"/>
      <c r="AK181" s="861"/>
      <c r="AL181" s="861"/>
      <c r="AM181" s="861"/>
      <c r="AN181" s="861"/>
      <c r="AO181" s="861"/>
      <c r="AP181" s="861"/>
      <c r="AQ181" s="861"/>
      <c r="AR181" s="861"/>
      <c r="AS181" s="861"/>
      <c r="AT181" s="861"/>
      <c r="AU181" s="861"/>
      <c r="AV181" s="861"/>
      <c r="AW181" s="861"/>
      <c r="AX181" s="861"/>
      <c r="AY181" s="861"/>
      <c r="AZ181" s="861"/>
      <c r="BA181" s="861"/>
      <c r="BB181" s="861"/>
      <c r="BC181" s="861"/>
      <c r="BD181" s="861"/>
      <c r="BE181" s="861"/>
      <c r="BF181" s="861"/>
      <c r="BG181" s="861"/>
      <c r="BH181" s="861"/>
      <c r="BI181" s="861"/>
      <c r="BJ181" s="861"/>
      <c r="BK181" s="861"/>
      <c r="BL181" s="861"/>
      <c r="BM181" s="861"/>
      <c r="BN181" s="861"/>
      <c r="BO181" s="861"/>
    </row>
    <row r="182" spans="1:67">
      <c r="A182" s="861"/>
      <c r="B182" s="861"/>
      <c r="C182" s="861"/>
      <c r="D182" s="861"/>
      <c r="E182" s="861"/>
      <c r="F182" s="861"/>
      <c r="G182" s="861"/>
      <c r="H182" s="861"/>
      <c r="I182" s="861"/>
      <c r="J182" s="861"/>
      <c r="K182" s="861"/>
      <c r="L182" s="861"/>
      <c r="M182" s="861"/>
      <c r="N182" s="861"/>
      <c r="O182" s="861"/>
      <c r="P182" s="861"/>
      <c r="Q182" s="861"/>
      <c r="R182" s="861"/>
      <c r="S182" s="861"/>
      <c r="T182" s="861"/>
      <c r="U182" s="861"/>
      <c r="V182" s="861"/>
      <c r="W182" s="861"/>
      <c r="X182" s="861"/>
      <c r="Y182" s="861"/>
      <c r="Z182" s="861"/>
      <c r="AA182" s="861"/>
      <c r="AB182" s="861"/>
      <c r="AC182" s="861"/>
      <c r="AD182" s="861"/>
      <c r="AE182" s="861"/>
      <c r="AF182" s="861"/>
      <c r="AG182" s="861"/>
      <c r="AH182" s="861"/>
      <c r="AI182" s="861"/>
      <c r="AJ182" s="861"/>
      <c r="AK182" s="861"/>
      <c r="AL182" s="861"/>
      <c r="AM182" s="861"/>
      <c r="AN182" s="861"/>
      <c r="AO182" s="861"/>
      <c r="AP182" s="861"/>
      <c r="AQ182" s="861"/>
      <c r="AR182" s="861"/>
      <c r="AS182" s="861"/>
      <c r="AT182" s="861"/>
      <c r="AU182" s="861"/>
      <c r="AV182" s="861"/>
      <c r="AW182" s="861"/>
      <c r="AX182" s="861"/>
      <c r="AY182" s="861"/>
      <c r="AZ182" s="861"/>
      <c r="BA182" s="861"/>
      <c r="BB182" s="861"/>
      <c r="BC182" s="861"/>
      <c r="BD182" s="861"/>
      <c r="BE182" s="861"/>
      <c r="BF182" s="861"/>
      <c r="BG182" s="861"/>
      <c r="BH182" s="861"/>
      <c r="BI182" s="861"/>
      <c r="BJ182" s="861"/>
      <c r="BK182" s="861"/>
      <c r="BL182" s="861"/>
      <c r="BM182" s="861"/>
      <c r="BN182" s="861"/>
      <c r="BO182" s="861"/>
    </row>
    <row r="183" spans="1:67">
      <c r="A183" s="861"/>
      <c r="B183" s="861"/>
      <c r="C183" s="861"/>
      <c r="D183" s="861"/>
      <c r="E183" s="861"/>
      <c r="F183" s="861"/>
      <c r="G183" s="861"/>
      <c r="H183" s="861"/>
      <c r="I183" s="861"/>
      <c r="J183" s="861"/>
      <c r="K183" s="861"/>
      <c r="L183" s="861"/>
      <c r="M183" s="861"/>
      <c r="N183" s="861"/>
      <c r="O183" s="861"/>
      <c r="P183" s="861"/>
      <c r="Q183" s="861"/>
      <c r="R183" s="861"/>
      <c r="S183" s="861"/>
      <c r="T183" s="861"/>
      <c r="U183" s="861"/>
      <c r="V183" s="861"/>
      <c r="W183" s="861"/>
      <c r="X183" s="861"/>
      <c r="Y183" s="861"/>
      <c r="Z183" s="861"/>
      <c r="AA183" s="861"/>
      <c r="AB183" s="861"/>
      <c r="AC183" s="861"/>
      <c r="AD183" s="861"/>
      <c r="AE183" s="861"/>
      <c r="AF183" s="861"/>
      <c r="AG183" s="861"/>
      <c r="AH183" s="861"/>
      <c r="AI183" s="861"/>
      <c r="AJ183" s="861"/>
      <c r="AK183" s="861"/>
      <c r="AL183" s="861"/>
      <c r="AM183" s="861"/>
      <c r="AN183" s="861"/>
      <c r="AO183" s="861"/>
      <c r="AP183" s="861"/>
      <c r="AQ183" s="861"/>
      <c r="AR183" s="861"/>
      <c r="AS183" s="861"/>
      <c r="AT183" s="861"/>
      <c r="AU183" s="861"/>
      <c r="AV183" s="861"/>
      <c r="AW183" s="861"/>
      <c r="AX183" s="861"/>
      <c r="AY183" s="861"/>
      <c r="AZ183" s="861"/>
      <c r="BA183" s="861"/>
      <c r="BB183" s="861"/>
      <c r="BC183" s="861"/>
      <c r="BD183" s="861"/>
      <c r="BE183" s="861"/>
      <c r="BF183" s="861"/>
      <c r="BG183" s="861"/>
      <c r="BH183" s="861"/>
      <c r="BI183" s="861"/>
      <c r="BJ183" s="861"/>
      <c r="BK183" s="861"/>
      <c r="BL183" s="861"/>
      <c r="BM183" s="861"/>
      <c r="BN183" s="861"/>
      <c r="BO183" s="861"/>
    </row>
    <row r="184" spans="1:67">
      <c r="A184" s="861"/>
      <c r="B184" s="861"/>
      <c r="C184" s="861"/>
      <c r="D184" s="861"/>
      <c r="E184" s="861"/>
      <c r="F184" s="861"/>
      <c r="G184" s="861"/>
      <c r="H184" s="861"/>
      <c r="I184" s="861"/>
      <c r="J184" s="861"/>
      <c r="K184" s="861"/>
      <c r="L184" s="861"/>
      <c r="M184" s="861"/>
      <c r="N184" s="861"/>
      <c r="O184" s="861"/>
      <c r="P184" s="861"/>
      <c r="Q184" s="861"/>
      <c r="R184" s="861"/>
      <c r="S184" s="861"/>
      <c r="T184" s="861"/>
      <c r="U184" s="861"/>
      <c r="V184" s="861"/>
      <c r="W184" s="861"/>
      <c r="X184" s="861"/>
      <c r="Y184" s="861"/>
      <c r="Z184" s="861"/>
      <c r="AA184" s="861"/>
      <c r="AB184" s="861"/>
      <c r="AC184" s="861"/>
      <c r="AD184" s="861"/>
      <c r="AE184" s="861"/>
      <c r="AF184" s="861"/>
      <c r="AG184" s="861"/>
      <c r="AH184" s="861"/>
      <c r="AI184" s="861"/>
      <c r="AJ184" s="861"/>
      <c r="AK184" s="861"/>
      <c r="AL184" s="861"/>
      <c r="AM184" s="861"/>
      <c r="AN184" s="861"/>
      <c r="AO184" s="861"/>
      <c r="AP184" s="861"/>
      <c r="AQ184" s="861"/>
      <c r="AR184" s="861"/>
      <c r="AS184" s="861"/>
      <c r="AT184" s="861"/>
      <c r="AU184" s="861"/>
      <c r="AV184" s="861"/>
      <c r="AW184" s="861"/>
      <c r="AX184" s="861"/>
      <c r="AY184" s="861"/>
      <c r="AZ184" s="861"/>
      <c r="BA184" s="861"/>
      <c r="BB184" s="861"/>
      <c r="BC184" s="861"/>
      <c r="BD184" s="861"/>
      <c r="BE184" s="861"/>
      <c r="BF184" s="861"/>
      <c r="BG184" s="861"/>
      <c r="BH184" s="861"/>
      <c r="BI184" s="861"/>
      <c r="BJ184" s="861"/>
      <c r="BK184" s="861"/>
      <c r="BL184" s="861"/>
      <c r="BM184" s="861"/>
      <c r="BN184" s="861"/>
      <c r="BO184" s="861"/>
    </row>
    <row r="185" spans="1:67">
      <c r="A185" s="861"/>
      <c r="B185" s="861"/>
      <c r="C185" s="861"/>
      <c r="D185" s="861"/>
      <c r="E185" s="861"/>
      <c r="F185" s="861"/>
      <c r="G185" s="861"/>
      <c r="H185" s="861"/>
      <c r="I185" s="861"/>
      <c r="J185" s="861"/>
      <c r="K185" s="861"/>
      <c r="L185" s="861"/>
      <c r="M185" s="861"/>
      <c r="N185" s="861"/>
      <c r="O185" s="861"/>
      <c r="P185" s="861"/>
      <c r="Q185" s="861"/>
      <c r="R185" s="861"/>
      <c r="S185" s="861"/>
      <c r="T185" s="861"/>
      <c r="U185" s="861"/>
      <c r="V185" s="861"/>
      <c r="W185" s="861"/>
      <c r="X185" s="861"/>
      <c r="Y185" s="861"/>
      <c r="Z185" s="861"/>
      <c r="AA185" s="861"/>
      <c r="AB185" s="861"/>
      <c r="AC185" s="861"/>
      <c r="AD185" s="861"/>
      <c r="AE185" s="861"/>
      <c r="AF185" s="861"/>
      <c r="AG185" s="861"/>
      <c r="AH185" s="861"/>
      <c r="AI185" s="861"/>
      <c r="AJ185" s="861"/>
      <c r="AK185" s="861"/>
      <c r="AL185" s="861"/>
      <c r="AM185" s="861"/>
      <c r="AN185" s="861"/>
      <c r="AO185" s="861"/>
      <c r="AP185" s="861"/>
      <c r="AQ185" s="861"/>
      <c r="AR185" s="861"/>
      <c r="AS185" s="861"/>
      <c r="AT185" s="861"/>
      <c r="AU185" s="861"/>
      <c r="AV185" s="861"/>
      <c r="AW185" s="861"/>
      <c r="AX185" s="861"/>
      <c r="AY185" s="861"/>
      <c r="AZ185" s="861"/>
      <c r="BA185" s="861"/>
      <c r="BB185" s="861"/>
      <c r="BC185" s="861"/>
      <c r="BD185" s="861"/>
      <c r="BE185" s="861"/>
      <c r="BF185" s="861"/>
      <c r="BG185" s="861"/>
      <c r="BH185" s="861"/>
      <c r="BI185" s="861"/>
      <c r="BJ185" s="861"/>
      <c r="BK185" s="861"/>
      <c r="BL185" s="861"/>
      <c r="BM185" s="861"/>
      <c r="BN185" s="861"/>
      <c r="BO185" s="861"/>
    </row>
    <row r="186" spans="1:67">
      <c r="A186" s="861"/>
      <c r="B186" s="861"/>
      <c r="C186" s="861"/>
      <c r="D186" s="861"/>
      <c r="E186" s="861"/>
      <c r="F186" s="861"/>
      <c r="G186" s="861"/>
      <c r="H186" s="861"/>
      <c r="I186" s="861"/>
      <c r="J186" s="861"/>
      <c r="K186" s="861"/>
      <c r="L186" s="861"/>
      <c r="M186" s="861"/>
      <c r="N186" s="861"/>
      <c r="O186" s="861"/>
      <c r="P186" s="861"/>
      <c r="Q186" s="861"/>
      <c r="R186" s="861"/>
      <c r="S186" s="861"/>
      <c r="T186" s="861"/>
      <c r="U186" s="861"/>
      <c r="V186" s="861"/>
      <c r="W186" s="861"/>
      <c r="X186" s="861"/>
      <c r="Y186" s="861"/>
      <c r="Z186" s="861"/>
      <c r="AA186" s="861"/>
      <c r="AB186" s="861"/>
      <c r="AC186" s="861"/>
      <c r="AD186" s="861"/>
      <c r="AE186" s="861"/>
      <c r="AF186" s="861"/>
      <c r="AG186" s="861"/>
      <c r="AH186" s="861"/>
      <c r="AI186" s="861"/>
      <c r="AJ186" s="861"/>
      <c r="AK186" s="861"/>
      <c r="AL186" s="861"/>
      <c r="AM186" s="861"/>
      <c r="AN186" s="861"/>
      <c r="AO186" s="861"/>
      <c r="AP186" s="861"/>
      <c r="AQ186" s="861"/>
      <c r="AR186" s="861"/>
      <c r="AS186" s="861"/>
      <c r="AT186" s="861"/>
      <c r="AU186" s="861"/>
      <c r="AV186" s="861"/>
      <c r="AW186" s="861"/>
      <c r="AX186" s="861"/>
      <c r="AY186" s="861"/>
      <c r="AZ186" s="861"/>
      <c r="BA186" s="861"/>
      <c r="BB186" s="861"/>
      <c r="BC186" s="861"/>
      <c r="BD186" s="861"/>
      <c r="BE186" s="861"/>
      <c r="BF186" s="861"/>
      <c r="BG186" s="861"/>
      <c r="BH186" s="861"/>
      <c r="BI186" s="861"/>
      <c r="BJ186" s="861"/>
      <c r="BK186" s="861"/>
      <c r="BL186" s="861"/>
      <c r="BM186" s="861"/>
      <c r="BN186" s="861"/>
      <c r="BO186" s="861"/>
    </row>
    <row r="187" spans="1:67">
      <c r="A187" s="861"/>
      <c r="B187" s="861"/>
      <c r="C187" s="861"/>
      <c r="D187" s="861"/>
      <c r="E187" s="861"/>
      <c r="F187" s="861"/>
      <c r="G187" s="861"/>
      <c r="H187" s="861"/>
      <c r="I187" s="861"/>
      <c r="J187" s="861"/>
      <c r="K187" s="861"/>
      <c r="L187" s="861"/>
      <c r="M187" s="861"/>
      <c r="N187" s="861"/>
      <c r="O187" s="861"/>
      <c r="P187" s="861"/>
      <c r="Q187" s="861"/>
      <c r="R187" s="861"/>
      <c r="S187" s="861"/>
      <c r="T187" s="861"/>
      <c r="U187" s="861"/>
      <c r="V187" s="861"/>
      <c r="W187" s="861"/>
      <c r="X187" s="861"/>
      <c r="Y187" s="861"/>
      <c r="Z187" s="861"/>
      <c r="AA187" s="861"/>
      <c r="AB187" s="861"/>
      <c r="AC187" s="861"/>
      <c r="AD187" s="861"/>
      <c r="AE187" s="861"/>
      <c r="AF187" s="861"/>
      <c r="AG187" s="861"/>
      <c r="AH187" s="861"/>
      <c r="AI187" s="861"/>
      <c r="AJ187" s="861"/>
      <c r="AK187" s="861"/>
      <c r="AL187" s="861"/>
      <c r="AM187" s="861"/>
      <c r="AN187" s="861"/>
      <c r="AO187" s="861"/>
      <c r="AP187" s="861"/>
      <c r="AQ187" s="861"/>
      <c r="AR187" s="861"/>
      <c r="AS187" s="861"/>
      <c r="AT187" s="861"/>
      <c r="AU187" s="861"/>
      <c r="AV187" s="861"/>
      <c r="AW187" s="861"/>
      <c r="AX187" s="861"/>
      <c r="AY187" s="861"/>
      <c r="AZ187" s="861"/>
      <c r="BA187" s="861"/>
      <c r="BB187" s="861"/>
      <c r="BC187" s="861"/>
      <c r="BD187" s="861"/>
      <c r="BE187" s="861"/>
      <c r="BF187" s="861"/>
      <c r="BG187" s="861"/>
      <c r="BH187" s="861"/>
      <c r="BI187" s="861"/>
      <c r="BJ187" s="861"/>
      <c r="BK187" s="861"/>
      <c r="BL187" s="861"/>
      <c r="BM187" s="861"/>
      <c r="BN187" s="861"/>
      <c r="BO187" s="861"/>
    </row>
    <row r="188" spans="1:67">
      <c r="A188" s="861"/>
      <c r="B188" s="861"/>
      <c r="C188" s="861"/>
      <c r="D188" s="861"/>
      <c r="E188" s="861"/>
      <c r="F188" s="861"/>
      <c r="G188" s="861"/>
      <c r="H188" s="861"/>
      <c r="I188" s="861"/>
      <c r="J188" s="861"/>
      <c r="K188" s="861"/>
      <c r="L188" s="861"/>
      <c r="M188" s="861"/>
      <c r="N188" s="861"/>
      <c r="O188" s="861"/>
      <c r="P188" s="861"/>
      <c r="Q188" s="861"/>
      <c r="R188" s="861"/>
      <c r="S188" s="861"/>
      <c r="T188" s="861"/>
      <c r="U188" s="861"/>
      <c r="V188" s="861"/>
      <c r="W188" s="861"/>
      <c r="X188" s="861"/>
      <c r="Y188" s="861"/>
      <c r="Z188" s="861"/>
      <c r="AA188" s="861"/>
      <c r="AB188" s="861"/>
      <c r="AC188" s="861"/>
      <c r="AD188" s="861"/>
      <c r="AE188" s="861"/>
      <c r="AF188" s="861"/>
      <c r="AG188" s="861"/>
      <c r="AH188" s="861"/>
      <c r="AI188" s="861"/>
      <c r="AJ188" s="861"/>
      <c r="AK188" s="861"/>
      <c r="AL188" s="861"/>
      <c r="AM188" s="861"/>
      <c r="AN188" s="861"/>
      <c r="AO188" s="861"/>
      <c r="AP188" s="861"/>
      <c r="AQ188" s="861"/>
      <c r="AR188" s="861"/>
      <c r="AS188" s="861"/>
      <c r="AT188" s="861"/>
      <c r="AU188" s="861"/>
      <c r="AV188" s="861"/>
      <c r="AW188" s="861"/>
      <c r="AX188" s="861"/>
      <c r="AY188" s="861"/>
      <c r="AZ188" s="861"/>
      <c r="BA188" s="861"/>
      <c r="BB188" s="861"/>
      <c r="BC188" s="861"/>
      <c r="BD188" s="861"/>
      <c r="BE188" s="861"/>
      <c r="BF188" s="861"/>
      <c r="BG188" s="861"/>
      <c r="BH188" s="861"/>
      <c r="BI188" s="861"/>
      <c r="BJ188" s="861"/>
      <c r="BK188" s="861"/>
      <c r="BL188" s="861"/>
      <c r="BM188" s="861"/>
      <c r="BN188" s="861"/>
      <c r="BO188" s="861"/>
    </row>
    <row r="189" spans="1:67">
      <c r="A189" s="861"/>
      <c r="B189" s="861"/>
      <c r="C189" s="861"/>
      <c r="D189" s="861"/>
      <c r="E189" s="861"/>
      <c r="F189" s="861"/>
      <c r="G189" s="861"/>
      <c r="H189" s="861"/>
      <c r="I189" s="861"/>
      <c r="J189" s="861"/>
      <c r="K189" s="861"/>
      <c r="L189" s="861"/>
      <c r="M189" s="861"/>
      <c r="N189" s="861"/>
      <c r="O189" s="861"/>
      <c r="P189" s="861"/>
      <c r="Q189" s="861"/>
      <c r="R189" s="861"/>
      <c r="S189" s="861"/>
      <c r="T189" s="861"/>
      <c r="U189" s="861"/>
      <c r="V189" s="861"/>
      <c r="W189" s="861"/>
      <c r="X189" s="861"/>
      <c r="Y189" s="861"/>
      <c r="Z189" s="861"/>
      <c r="AA189" s="861"/>
      <c r="AB189" s="861"/>
      <c r="AC189" s="861"/>
      <c r="AD189" s="861"/>
      <c r="AE189" s="861"/>
      <c r="AF189" s="861"/>
      <c r="AG189" s="861"/>
      <c r="AH189" s="861"/>
      <c r="AI189" s="861"/>
      <c r="AJ189" s="861"/>
      <c r="AK189" s="861"/>
      <c r="AL189" s="861"/>
      <c r="AM189" s="861"/>
      <c r="AN189" s="861"/>
      <c r="AO189" s="861"/>
      <c r="AP189" s="861"/>
      <c r="AQ189" s="861"/>
      <c r="AR189" s="861"/>
      <c r="AS189" s="861"/>
      <c r="AT189" s="861"/>
      <c r="AU189" s="861"/>
      <c r="AV189" s="861"/>
      <c r="AW189" s="861"/>
      <c r="AX189" s="861"/>
      <c r="AY189" s="861"/>
      <c r="AZ189" s="861"/>
      <c r="BA189" s="861"/>
      <c r="BB189" s="861"/>
      <c r="BC189" s="861"/>
      <c r="BD189" s="861"/>
      <c r="BE189" s="861"/>
      <c r="BF189" s="861"/>
      <c r="BG189" s="861"/>
      <c r="BH189" s="861"/>
      <c r="BI189" s="861"/>
      <c r="BJ189" s="861"/>
      <c r="BK189" s="861"/>
      <c r="BL189" s="861"/>
      <c r="BM189" s="861"/>
      <c r="BN189" s="861"/>
      <c r="BO189" s="861"/>
    </row>
    <row r="190" spans="1:67">
      <c r="A190" s="861"/>
      <c r="B190" s="861"/>
      <c r="C190" s="861"/>
      <c r="D190" s="861"/>
      <c r="E190" s="861"/>
      <c r="F190" s="861"/>
      <c r="G190" s="861"/>
      <c r="H190" s="861"/>
      <c r="I190" s="861"/>
      <c r="J190" s="861"/>
      <c r="K190" s="861"/>
      <c r="L190" s="861"/>
      <c r="M190" s="861"/>
      <c r="N190" s="861"/>
      <c r="O190" s="861"/>
      <c r="P190" s="861"/>
      <c r="Q190" s="861"/>
      <c r="R190" s="861"/>
      <c r="S190" s="861"/>
      <c r="T190" s="861"/>
      <c r="U190" s="861"/>
      <c r="V190" s="861"/>
      <c r="W190" s="861"/>
      <c r="X190" s="861"/>
      <c r="Y190" s="861"/>
      <c r="Z190" s="861"/>
      <c r="AA190" s="861"/>
      <c r="AB190" s="861"/>
      <c r="AC190" s="861"/>
      <c r="AD190" s="861"/>
      <c r="AE190" s="861"/>
      <c r="AF190" s="861"/>
      <c r="AG190" s="861"/>
      <c r="AH190" s="861"/>
      <c r="AI190" s="861"/>
      <c r="AJ190" s="861"/>
      <c r="AK190" s="861"/>
      <c r="AL190" s="861"/>
      <c r="AM190" s="861"/>
      <c r="AN190" s="861"/>
      <c r="AO190" s="861"/>
      <c r="AP190" s="861"/>
      <c r="AQ190" s="861"/>
      <c r="AR190" s="861"/>
      <c r="AS190" s="861"/>
      <c r="AT190" s="861"/>
      <c r="AU190" s="861"/>
      <c r="AV190" s="861"/>
      <c r="AW190" s="861"/>
      <c r="AX190" s="861"/>
      <c r="AY190" s="861"/>
      <c r="AZ190" s="861"/>
      <c r="BA190" s="861"/>
      <c r="BB190" s="861"/>
      <c r="BC190" s="861"/>
      <c r="BD190" s="861"/>
      <c r="BE190" s="861"/>
      <c r="BF190" s="861"/>
      <c r="BG190" s="861"/>
      <c r="BH190" s="861"/>
      <c r="BI190" s="861"/>
      <c r="BJ190" s="861"/>
      <c r="BK190" s="861"/>
      <c r="BL190" s="861"/>
      <c r="BM190" s="861"/>
      <c r="BN190" s="861"/>
      <c r="BO190" s="861"/>
    </row>
    <row r="191" spans="1:67">
      <c r="A191" s="861"/>
      <c r="B191" s="861"/>
      <c r="C191" s="861"/>
      <c r="D191" s="861"/>
      <c r="E191" s="861"/>
      <c r="F191" s="861"/>
      <c r="G191" s="861"/>
      <c r="H191" s="861"/>
      <c r="I191" s="861"/>
      <c r="J191" s="861"/>
      <c r="K191" s="861"/>
      <c r="L191" s="861"/>
      <c r="M191" s="861"/>
      <c r="N191" s="861"/>
      <c r="O191" s="861"/>
      <c r="P191" s="861"/>
      <c r="Q191" s="861"/>
      <c r="R191" s="861"/>
      <c r="S191" s="861"/>
      <c r="T191" s="861"/>
      <c r="U191" s="861"/>
      <c r="V191" s="861"/>
      <c r="W191" s="861"/>
      <c r="X191" s="861"/>
      <c r="Y191" s="861"/>
      <c r="Z191" s="861"/>
      <c r="AA191" s="861"/>
      <c r="AB191" s="861"/>
      <c r="AC191" s="861"/>
      <c r="AD191" s="861"/>
      <c r="AE191" s="861"/>
      <c r="AF191" s="861"/>
      <c r="AG191" s="861"/>
      <c r="AH191" s="861"/>
      <c r="AI191" s="861"/>
      <c r="AJ191" s="861"/>
      <c r="AK191" s="861"/>
      <c r="AL191" s="861"/>
      <c r="AM191" s="861"/>
      <c r="AN191" s="861"/>
      <c r="AO191" s="861"/>
      <c r="AP191" s="861"/>
      <c r="AQ191" s="861"/>
      <c r="AR191" s="861"/>
      <c r="AS191" s="861"/>
      <c r="AT191" s="861"/>
      <c r="AU191" s="861"/>
      <c r="AV191" s="861"/>
      <c r="AW191" s="861"/>
      <c r="AX191" s="861"/>
      <c r="AY191" s="861"/>
      <c r="AZ191" s="861"/>
      <c r="BA191" s="861"/>
      <c r="BB191" s="861"/>
      <c r="BC191" s="861"/>
      <c r="BD191" s="861"/>
      <c r="BE191" s="861"/>
      <c r="BF191" s="861"/>
      <c r="BG191" s="861"/>
      <c r="BH191" s="861"/>
      <c r="BI191" s="861"/>
      <c r="BJ191" s="861"/>
      <c r="BK191" s="861"/>
      <c r="BL191" s="861"/>
      <c r="BM191" s="861"/>
      <c r="BN191" s="861"/>
      <c r="BO191" s="861"/>
    </row>
    <row r="192" spans="1:67">
      <c r="A192" s="861"/>
      <c r="B192" s="861"/>
      <c r="C192" s="861"/>
      <c r="D192" s="861"/>
      <c r="E192" s="861"/>
      <c r="F192" s="861"/>
      <c r="G192" s="861"/>
      <c r="H192" s="861"/>
      <c r="I192" s="861"/>
      <c r="J192" s="861"/>
      <c r="K192" s="861"/>
      <c r="L192" s="861"/>
      <c r="M192" s="861"/>
      <c r="N192" s="861"/>
      <c r="O192" s="861"/>
      <c r="P192" s="861"/>
      <c r="Q192" s="861"/>
      <c r="R192" s="861"/>
      <c r="S192" s="861"/>
      <c r="T192" s="861"/>
      <c r="U192" s="861"/>
      <c r="V192" s="861"/>
      <c r="W192" s="861"/>
      <c r="X192" s="861"/>
      <c r="Y192" s="861"/>
      <c r="Z192" s="861"/>
      <c r="AA192" s="861"/>
      <c r="AB192" s="861"/>
      <c r="AC192" s="861"/>
      <c r="AD192" s="861"/>
      <c r="AE192" s="861"/>
      <c r="AF192" s="861"/>
      <c r="AG192" s="861"/>
      <c r="AH192" s="861"/>
      <c r="AI192" s="861"/>
      <c r="AJ192" s="861"/>
      <c r="AK192" s="861"/>
      <c r="AL192" s="861"/>
      <c r="AM192" s="861"/>
      <c r="AN192" s="861"/>
      <c r="AO192" s="861"/>
      <c r="AP192" s="861"/>
      <c r="AQ192" s="861"/>
      <c r="AR192" s="861"/>
      <c r="AS192" s="861"/>
      <c r="AT192" s="861"/>
      <c r="AU192" s="861"/>
      <c r="AV192" s="861"/>
      <c r="AW192" s="861"/>
      <c r="AX192" s="861"/>
      <c r="AY192" s="861"/>
      <c r="AZ192" s="861"/>
      <c r="BA192" s="861"/>
      <c r="BB192" s="861"/>
      <c r="BC192" s="861"/>
      <c r="BD192" s="861"/>
      <c r="BE192" s="861"/>
      <c r="BF192" s="861"/>
      <c r="BG192" s="861"/>
      <c r="BH192" s="861"/>
      <c r="BI192" s="861"/>
      <c r="BJ192" s="861"/>
      <c r="BK192" s="861"/>
      <c r="BL192" s="861"/>
      <c r="BM192" s="861"/>
      <c r="BN192" s="861"/>
      <c r="BO192" s="861"/>
    </row>
    <row r="193" spans="1:67">
      <c r="A193" s="861"/>
      <c r="B193" s="861"/>
      <c r="C193" s="861"/>
      <c r="D193" s="861"/>
      <c r="E193" s="861"/>
      <c r="F193" s="861"/>
      <c r="G193" s="861"/>
      <c r="H193" s="861"/>
      <c r="I193" s="861"/>
      <c r="J193" s="861"/>
      <c r="K193" s="861"/>
      <c r="L193" s="861"/>
      <c r="M193" s="861"/>
      <c r="N193" s="861"/>
      <c r="O193" s="861"/>
      <c r="P193" s="861"/>
      <c r="Q193" s="861"/>
      <c r="R193" s="861"/>
      <c r="S193" s="861"/>
      <c r="T193" s="861"/>
      <c r="U193" s="861"/>
      <c r="V193" s="861"/>
      <c r="W193" s="861"/>
      <c r="X193" s="861"/>
      <c r="Y193" s="861"/>
      <c r="Z193" s="861"/>
      <c r="AA193" s="861"/>
      <c r="AB193" s="861"/>
      <c r="AC193" s="861"/>
      <c r="AD193" s="861"/>
      <c r="AE193" s="861"/>
      <c r="AF193" s="861"/>
      <c r="AG193" s="861"/>
      <c r="AH193" s="861"/>
      <c r="AI193" s="861"/>
      <c r="AJ193" s="861"/>
      <c r="AK193" s="861"/>
      <c r="AL193" s="861"/>
      <c r="AM193" s="861"/>
      <c r="AN193" s="861"/>
      <c r="AO193" s="861"/>
      <c r="AP193" s="861"/>
      <c r="AQ193" s="861"/>
      <c r="AR193" s="861"/>
      <c r="AS193" s="861"/>
      <c r="AT193" s="861"/>
      <c r="AU193" s="861"/>
      <c r="AV193" s="861"/>
      <c r="AW193" s="861"/>
      <c r="AX193" s="861"/>
      <c r="AY193" s="861"/>
      <c r="AZ193" s="861"/>
      <c r="BA193" s="861"/>
      <c r="BB193" s="861"/>
      <c r="BC193" s="861"/>
      <c r="BD193" s="861"/>
      <c r="BE193" s="861"/>
      <c r="BF193" s="861"/>
      <c r="BG193" s="861"/>
      <c r="BH193" s="861"/>
      <c r="BI193" s="861"/>
      <c r="BJ193" s="861"/>
      <c r="BK193" s="861"/>
      <c r="BL193" s="861"/>
      <c r="BM193" s="861"/>
      <c r="BN193" s="861"/>
      <c r="BO193" s="861"/>
    </row>
    <row r="194" spans="1:67">
      <c r="A194" s="861"/>
      <c r="B194" s="861"/>
      <c r="C194" s="861"/>
      <c r="D194" s="861"/>
      <c r="E194" s="861"/>
      <c r="F194" s="861"/>
      <c r="G194" s="861"/>
      <c r="H194" s="861"/>
      <c r="I194" s="861"/>
      <c r="J194" s="861"/>
      <c r="K194" s="861"/>
      <c r="L194" s="861"/>
      <c r="M194" s="861"/>
      <c r="N194" s="861"/>
      <c r="O194" s="861"/>
      <c r="P194" s="861"/>
      <c r="Q194" s="861"/>
      <c r="R194" s="861"/>
      <c r="S194" s="861"/>
      <c r="T194" s="861"/>
      <c r="U194" s="861"/>
      <c r="V194" s="861"/>
      <c r="W194" s="861"/>
      <c r="X194" s="861"/>
      <c r="Y194" s="861"/>
      <c r="Z194" s="861"/>
      <c r="AA194" s="861"/>
      <c r="AB194" s="861"/>
      <c r="AC194" s="861"/>
      <c r="AD194" s="861"/>
      <c r="AE194" s="861"/>
      <c r="AF194" s="861"/>
      <c r="AG194" s="861"/>
      <c r="AH194" s="861"/>
      <c r="AI194" s="861"/>
      <c r="AJ194" s="861"/>
      <c r="AK194" s="861"/>
      <c r="AL194" s="861"/>
      <c r="AM194" s="861"/>
      <c r="AN194" s="861"/>
      <c r="AO194" s="861"/>
      <c r="AP194" s="861"/>
      <c r="AQ194" s="861"/>
      <c r="AR194" s="861"/>
      <c r="AS194" s="861"/>
      <c r="AT194" s="861"/>
      <c r="AU194" s="861"/>
      <c r="AV194" s="861"/>
      <c r="AW194" s="861"/>
      <c r="AX194" s="861"/>
      <c r="AY194" s="861"/>
      <c r="AZ194" s="861"/>
      <c r="BA194" s="861"/>
      <c r="BB194" s="861"/>
      <c r="BC194" s="861"/>
      <c r="BD194" s="861"/>
      <c r="BE194" s="861"/>
      <c r="BF194" s="861"/>
      <c r="BG194" s="861"/>
      <c r="BH194" s="861"/>
      <c r="BI194" s="861"/>
      <c r="BJ194" s="861"/>
      <c r="BK194" s="861"/>
      <c r="BL194" s="861"/>
      <c r="BM194" s="861"/>
      <c r="BN194" s="861"/>
      <c r="BO194" s="861"/>
    </row>
    <row r="195" spans="1:67">
      <c r="A195" s="861"/>
      <c r="B195" s="861"/>
      <c r="C195" s="861"/>
      <c r="D195" s="861"/>
      <c r="E195" s="861"/>
      <c r="F195" s="861"/>
      <c r="G195" s="861"/>
      <c r="H195" s="861"/>
      <c r="I195" s="861"/>
      <c r="J195" s="861"/>
      <c r="K195" s="861"/>
      <c r="L195" s="861"/>
      <c r="M195" s="861"/>
      <c r="N195" s="861"/>
      <c r="O195" s="861"/>
      <c r="P195" s="861"/>
      <c r="Q195" s="861"/>
      <c r="R195" s="861"/>
      <c r="S195" s="861"/>
      <c r="T195" s="861"/>
      <c r="U195" s="861"/>
      <c r="V195" s="861"/>
      <c r="W195" s="861"/>
      <c r="X195" s="861"/>
      <c r="Y195" s="861"/>
      <c r="Z195" s="861"/>
      <c r="AA195" s="861"/>
      <c r="AB195" s="861"/>
      <c r="AC195" s="861"/>
      <c r="AD195" s="861"/>
      <c r="AE195" s="861"/>
      <c r="AF195" s="861"/>
      <c r="AG195" s="861"/>
      <c r="AH195" s="861"/>
      <c r="AI195" s="861"/>
      <c r="AJ195" s="861"/>
      <c r="AK195" s="861"/>
      <c r="AL195" s="861"/>
      <c r="AM195" s="861"/>
      <c r="AN195" s="861"/>
      <c r="AO195" s="861"/>
      <c r="AP195" s="861"/>
      <c r="AQ195" s="861"/>
      <c r="AR195" s="861"/>
      <c r="AS195" s="861"/>
      <c r="AT195" s="861"/>
      <c r="AU195" s="861"/>
      <c r="AV195" s="861"/>
      <c r="AW195" s="861"/>
      <c r="AX195" s="861"/>
      <c r="AY195" s="861"/>
      <c r="AZ195" s="861"/>
      <c r="BA195" s="861"/>
      <c r="BB195" s="861"/>
      <c r="BC195" s="861"/>
      <c r="BD195" s="861"/>
      <c r="BE195" s="861"/>
      <c r="BF195" s="861"/>
      <c r="BG195" s="861"/>
      <c r="BH195" s="861"/>
      <c r="BI195" s="861"/>
      <c r="BJ195" s="861"/>
      <c r="BK195" s="861"/>
      <c r="BL195" s="861"/>
      <c r="BM195" s="861"/>
      <c r="BN195" s="861"/>
      <c r="BO195" s="861"/>
    </row>
    <row r="196" spans="1:67">
      <c r="A196" s="861"/>
      <c r="B196" s="861"/>
      <c r="C196" s="861"/>
      <c r="D196" s="861"/>
      <c r="E196" s="861"/>
      <c r="F196" s="861"/>
      <c r="G196" s="861"/>
      <c r="H196" s="861"/>
      <c r="I196" s="861"/>
      <c r="J196" s="861"/>
      <c r="K196" s="861"/>
      <c r="L196" s="861"/>
      <c r="M196" s="861"/>
      <c r="N196" s="861"/>
      <c r="O196" s="861"/>
      <c r="P196" s="861"/>
      <c r="Q196" s="861"/>
      <c r="R196" s="861"/>
      <c r="S196" s="861"/>
      <c r="T196" s="861"/>
      <c r="U196" s="861"/>
      <c r="V196" s="861"/>
      <c r="W196" s="861"/>
      <c r="X196" s="861"/>
      <c r="Y196" s="861"/>
      <c r="Z196" s="861"/>
      <c r="AA196" s="861"/>
      <c r="AB196" s="861"/>
      <c r="AC196" s="861"/>
      <c r="AD196" s="861"/>
      <c r="AE196" s="861"/>
      <c r="AF196" s="861"/>
      <c r="AG196" s="861"/>
      <c r="AH196" s="861"/>
      <c r="AI196" s="861"/>
      <c r="AJ196" s="861"/>
      <c r="AK196" s="861"/>
      <c r="AL196" s="861"/>
      <c r="AM196" s="861"/>
      <c r="AN196" s="861"/>
      <c r="AO196" s="861"/>
      <c r="AP196" s="861"/>
      <c r="AQ196" s="861"/>
      <c r="AR196" s="861"/>
      <c r="AS196" s="861"/>
      <c r="AT196" s="861"/>
      <c r="AU196" s="861"/>
      <c r="AV196" s="861"/>
      <c r="AW196" s="861"/>
      <c r="AX196" s="861"/>
      <c r="AY196" s="861"/>
      <c r="AZ196" s="861"/>
      <c r="BA196" s="861"/>
      <c r="BB196" s="861"/>
      <c r="BC196" s="861"/>
      <c r="BD196" s="861"/>
      <c r="BE196" s="861"/>
      <c r="BF196" s="861"/>
      <c r="BG196" s="861"/>
      <c r="BH196" s="861"/>
      <c r="BI196" s="861"/>
      <c r="BJ196" s="861"/>
      <c r="BK196" s="861"/>
      <c r="BL196" s="861"/>
      <c r="BM196" s="861"/>
      <c r="BN196" s="861"/>
      <c r="BO196" s="861"/>
    </row>
    <row r="197" spans="1:67">
      <c r="A197" s="861"/>
      <c r="B197" s="861"/>
      <c r="C197" s="861"/>
      <c r="D197" s="861"/>
      <c r="E197" s="861"/>
      <c r="F197" s="861"/>
      <c r="G197" s="861"/>
      <c r="H197" s="861"/>
      <c r="I197" s="861"/>
      <c r="J197" s="861"/>
      <c r="K197" s="861"/>
      <c r="L197" s="861"/>
      <c r="M197" s="861"/>
      <c r="N197" s="861"/>
      <c r="O197" s="861"/>
      <c r="P197" s="861"/>
      <c r="Q197" s="861"/>
      <c r="R197" s="861"/>
      <c r="S197" s="861"/>
      <c r="T197" s="861"/>
      <c r="U197" s="861"/>
      <c r="V197" s="861"/>
      <c r="W197" s="861"/>
      <c r="X197" s="861"/>
      <c r="Y197" s="861"/>
      <c r="Z197" s="861"/>
      <c r="AA197" s="861"/>
      <c r="AB197" s="861"/>
      <c r="AC197" s="861"/>
      <c r="AD197" s="861"/>
      <c r="AE197" s="861"/>
      <c r="AF197" s="861"/>
      <c r="AG197" s="861"/>
      <c r="AH197" s="861"/>
      <c r="AI197" s="861"/>
      <c r="AJ197" s="861"/>
      <c r="AK197" s="861"/>
      <c r="AL197" s="861"/>
      <c r="AM197" s="861"/>
      <c r="AN197" s="861"/>
      <c r="AO197" s="861"/>
      <c r="AP197" s="861"/>
      <c r="AQ197" s="861"/>
      <c r="AR197" s="861"/>
      <c r="AS197" s="861"/>
      <c r="AT197" s="861"/>
      <c r="AU197" s="861"/>
      <c r="AV197" s="861"/>
      <c r="AW197" s="861"/>
      <c r="AX197" s="861"/>
      <c r="AY197" s="861"/>
      <c r="AZ197" s="861"/>
      <c r="BA197" s="861"/>
      <c r="BB197" s="861"/>
      <c r="BC197" s="861"/>
      <c r="BD197" s="861"/>
      <c r="BE197" s="861"/>
      <c r="BF197" s="861"/>
      <c r="BG197" s="861"/>
      <c r="BH197" s="861"/>
      <c r="BI197" s="861"/>
      <c r="BJ197" s="861"/>
      <c r="BK197" s="861"/>
      <c r="BL197" s="861"/>
      <c r="BM197" s="861"/>
      <c r="BN197" s="861"/>
      <c r="BO197" s="861"/>
    </row>
    <row r="198" spans="1:67">
      <c r="A198" s="861"/>
      <c r="B198" s="861"/>
      <c r="C198" s="861"/>
      <c r="D198" s="861"/>
      <c r="E198" s="861"/>
      <c r="F198" s="861"/>
      <c r="G198" s="861"/>
      <c r="H198" s="861"/>
      <c r="I198" s="861"/>
      <c r="J198" s="861"/>
      <c r="K198" s="861"/>
      <c r="L198" s="861"/>
      <c r="M198" s="861"/>
      <c r="N198" s="861"/>
      <c r="O198" s="861"/>
      <c r="P198" s="861"/>
      <c r="Q198" s="861"/>
      <c r="R198" s="861"/>
      <c r="S198" s="861"/>
      <c r="T198" s="861"/>
      <c r="U198" s="861"/>
      <c r="V198" s="861"/>
      <c r="W198" s="861"/>
      <c r="X198" s="861"/>
      <c r="Y198" s="861"/>
      <c r="Z198" s="861"/>
      <c r="AA198" s="861"/>
      <c r="AB198" s="861"/>
      <c r="AC198" s="861"/>
      <c r="AD198" s="861"/>
      <c r="AE198" s="861"/>
      <c r="AF198" s="861"/>
      <c r="AG198" s="861"/>
      <c r="AH198" s="861"/>
      <c r="AI198" s="861"/>
      <c r="AJ198" s="861"/>
      <c r="AK198" s="861"/>
      <c r="AL198" s="861"/>
      <c r="AM198" s="861"/>
      <c r="AN198" s="861"/>
      <c r="AO198" s="861"/>
      <c r="AP198" s="861"/>
      <c r="AQ198" s="861"/>
      <c r="AR198" s="861"/>
      <c r="AS198" s="861"/>
      <c r="AT198" s="861"/>
      <c r="AU198" s="861"/>
      <c r="AV198" s="861"/>
      <c r="AW198" s="861"/>
      <c r="AX198" s="861"/>
      <c r="AY198" s="861"/>
      <c r="AZ198" s="861"/>
      <c r="BA198" s="861"/>
      <c r="BB198" s="861"/>
      <c r="BC198" s="861"/>
      <c r="BD198" s="861"/>
      <c r="BE198" s="861"/>
      <c r="BF198" s="861"/>
      <c r="BG198" s="861"/>
      <c r="BH198" s="861"/>
      <c r="BI198" s="861"/>
      <c r="BJ198" s="861"/>
      <c r="BK198" s="861"/>
      <c r="BL198" s="861"/>
      <c r="BM198" s="861"/>
      <c r="BN198" s="861"/>
      <c r="BO198" s="861"/>
    </row>
    <row r="199" spans="1:67">
      <c r="A199" s="861"/>
      <c r="B199" s="861"/>
      <c r="C199" s="861"/>
      <c r="D199" s="861"/>
      <c r="E199" s="861"/>
      <c r="F199" s="861"/>
      <c r="G199" s="861"/>
      <c r="H199" s="861"/>
      <c r="I199" s="861"/>
      <c r="J199" s="861"/>
      <c r="K199" s="861"/>
      <c r="L199" s="861"/>
      <c r="M199" s="861"/>
      <c r="N199" s="861"/>
      <c r="O199" s="861"/>
      <c r="P199" s="861"/>
      <c r="Q199" s="861"/>
      <c r="R199" s="861"/>
      <c r="S199" s="861"/>
      <c r="T199" s="861"/>
      <c r="U199" s="861"/>
      <c r="V199" s="861"/>
      <c r="W199" s="861"/>
      <c r="X199" s="861"/>
      <c r="Y199" s="861"/>
      <c r="Z199" s="861"/>
      <c r="AA199" s="861"/>
      <c r="AB199" s="861"/>
      <c r="AC199" s="861"/>
      <c r="AD199" s="861"/>
      <c r="AE199" s="861"/>
      <c r="AF199" s="861"/>
      <c r="AG199" s="861"/>
      <c r="AH199" s="861"/>
      <c r="AI199" s="861"/>
      <c r="AJ199" s="861"/>
      <c r="AK199" s="861"/>
      <c r="AL199" s="861"/>
      <c r="AM199" s="861"/>
      <c r="AN199" s="861"/>
      <c r="AO199" s="861"/>
      <c r="AP199" s="861"/>
      <c r="AQ199" s="861"/>
      <c r="AR199" s="861"/>
      <c r="AS199" s="861"/>
      <c r="AT199" s="861"/>
      <c r="AU199" s="861"/>
      <c r="AV199" s="861"/>
      <c r="AW199" s="861"/>
      <c r="AX199" s="861"/>
      <c r="AY199" s="861"/>
      <c r="AZ199" s="861"/>
      <c r="BA199" s="861"/>
      <c r="BB199" s="861"/>
      <c r="BC199" s="861"/>
      <c r="BD199" s="861"/>
      <c r="BE199" s="861"/>
      <c r="BF199" s="861"/>
      <c r="BG199" s="861"/>
      <c r="BH199" s="861"/>
      <c r="BI199" s="861"/>
      <c r="BJ199" s="861"/>
      <c r="BK199" s="861"/>
      <c r="BL199" s="861"/>
      <c r="BM199" s="861"/>
      <c r="BN199" s="861"/>
      <c r="BO199" s="861"/>
    </row>
    <row r="200" spans="1:67">
      <c r="A200" s="861"/>
      <c r="B200" s="861"/>
      <c r="C200" s="861"/>
      <c r="D200" s="861"/>
      <c r="E200" s="861"/>
      <c r="F200" s="861"/>
      <c r="G200" s="861"/>
      <c r="H200" s="861"/>
      <c r="I200" s="861"/>
      <c r="J200" s="861"/>
      <c r="K200" s="861"/>
      <c r="L200" s="861"/>
      <c r="M200" s="861"/>
      <c r="N200" s="861"/>
      <c r="O200" s="861"/>
      <c r="P200" s="861"/>
      <c r="Q200" s="861"/>
      <c r="R200" s="861"/>
      <c r="S200" s="861"/>
      <c r="T200" s="861"/>
      <c r="U200" s="861"/>
      <c r="V200" s="861"/>
      <c r="W200" s="861"/>
      <c r="X200" s="861"/>
      <c r="Y200" s="861"/>
      <c r="Z200" s="861"/>
      <c r="AA200" s="861"/>
      <c r="AB200" s="861"/>
      <c r="AC200" s="861"/>
      <c r="AD200" s="861"/>
      <c r="AE200" s="861"/>
      <c r="AF200" s="861"/>
      <c r="AG200" s="861"/>
      <c r="AH200" s="861"/>
      <c r="AI200" s="861"/>
      <c r="AJ200" s="861"/>
      <c r="AK200" s="861"/>
      <c r="AL200" s="861"/>
      <c r="AM200" s="861"/>
      <c r="AN200" s="861"/>
      <c r="AO200" s="861"/>
      <c r="AP200" s="861"/>
      <c r="AQ200" s="861"/>
      <c r="AR200" s="861"/>
      <c r="AS200" s="861"/>
      <c r="AT200" s="861"/>
      <c r="AU200" s="861"/>
      <c r="AV200" s="861"/>
      <c r="AW200" s="861"/>
      <c r="AX200" s="861"/>
      <c r="AY200" s="861"/>
      <c r="AZ200" s="861"/>
      <c r="BA200" s="861"/>
      <c r="BB200" s="861"/>
      <c r="BC200" s="861"/>
      <c r="BD200" s="861"/>
      <c r="BE200" s="861"/>
      <c r="BF200" s="861"/>
      <c r="BG200" s="861"/>
      <c r="BH200" s="861"/>
      <c r="BI200" s="861"/>
      <c r="BJ200" s="861"/>
      <c r="BK200" s="861"/>
      <c r="BL200" s="861"/>
      <c r="BM200" s="861"/>
      <c r="BN200" s="861"/>
      <c r="BO200" s="861"/>
    </row>
    <row r="201" spans="1:67">
      <c r="A201" s="861"/>
      <c r="B201" s="861"/>
      <c r="C201" s="861"/>
      <c r="D201" s="861"/>
      <c r="E201" s="861"/>
      <c r="F201" s="861"/>
      <c r="G201" s="861"/>
      <c r="H201" s="861"/>
      <c r="I201" s="861"/>
      <c r="J201" s="861"/>
      <c r="K201" s="861"/>
      <c r="L201" s="861"/>
      <c r="M201" s="861"/>
      <c r="N201" s="861"/>
      <c r="O201" s="861"/>
      <c r="P201" s="861"/>
      <c r="Q201" s="861"/>
      <c r="R201" s="861"/>
      <c r="S201" s="861"/>
      <c r="T201" s="861"/>
      <c r="U201" s="861"/>
      <c r="V201" s="861"/>
      <c r="W201" s="861"/>
      <c r="X201" s="861"/>
      <c r="Y201" s="861"/>
      <c r="Z201" s="861"/>
      <c r="AA201" s="861"/>
      <c r="AB201" s="861"/>
      <c r="AC201" s="861"/>
      <c r="AD201" s="861"/>
      <c r="AE201" s="861"/>
      <c r="AF201" s="861"/>
      <c r="AG201" s="861"/>
      <c r="AH201" s="861"/>
      <c r="AI201" s="861"/>
      <c r="AJ201" s="861"/>
      <c r="AK201" s="861"/>
      <c r="AL201" s="861"/>
      <c r="AM201" s="861"/>
      <c r="AN201" s="861"/>
      <c r="AO201" s="861"/>
      <c r="AP201" s="861"/>
      <c r="AQ201" s="861"/>
      <c r="AR201" s="861"/>
      <c r="AS201" s="861"/>
      <c r="AT201" s="861"/>
      <c r="AU201" s="861"/>
      <c r="AV201" s="861"/>
      <c r="AW201" s="861"/>
      <c r="AX201" s="861"/>
      <c r="AY201" s="861"/>
      <c r="AZ201" s="861"/>
      <c r="BA201" s="861"/>
      <c r="BB201" s="861"/>
      <c r="BC201" s="861"/>
      <c r="BD201" s="861"/>
      <c r="BE201" s="861"/>
      <c r="BF201" s="861"/>
      <c r="BG201" s="861"/>
      <c r="BH201" s="861"/>
      <c r="BI201" s="861"/>
      <c r="BJ201" s="861"/>
      <c r="BK201" s="861"/>
      <c r="BL201" s="861"/>
      <c r="BM201" s="861"/>
      <c r="BN201" s="861"/>
      <c r="BO201" s="861"/>
    </row>
    <row r="202" spans="1:67">
      <c r="A202" s="861"/>
      <c r="B202" s="861"/>
      <c r="C202" s="861"/>
      <c r="D202" s="861"/>
      <c r="E202" s="861"/>
      <c r="F202" s="861"/>
      <c r="G202" s="861"/>
      <c r="H202" s="861"/>
      <c r="I202" s="861"/>
      <c r="J202" s="861"/>
      <c r="K202" s="861"/>
      <c r="L202" s="861"/>
      <c r="M202" s="861"/>
      <c r="N202" s="861"/>
      <c r="O202" s="861"/>
      <c r="P202" s="861"/>
      <c r="Q202" s="861"/>
      <c r="R202" s="861"/>
      <c r="S202" s="861"/>
      <c r="T202" s="861"/>
      <c r="U202" s="861"/>
      <c r="V202" s="861"/>
      <c r="W202" s="861"/>
      <c r="X202" s="861"/>
      <c r="Y202" s="861"/>
      <c r="Z202" s="861"/>
      <c r="AA202" s="861"/>
      <c r="AB202" s="861"/>
      <c r="AC202" s="861"/>
      <c r="AD202" s="861"/>
      <c r="AE202" s="861"/>
      <c r="AF202" s="861"/>
      <c r="AG202" s="861"/>
      <c r="AH202" s="861"/>
      <c r="AI202" s="861"/>
      <c r="AJ202" s="861"/>
      <c r="AK202" s="861"/>
      <c r="AL202" s="861"/>
      <c r="AM202" s="861"/>
      <c r="AN202" s="861"/>
      <c r="AO202" s="861"/>
      <c r="AP202" s="861"/>
      <c r="AQ202" s="861"/>
      <c r="AR202" s="861"/>
      <c r="AS202" s="861"/>
      <c r="AT202" s="861"/>
      <c r="AU202" s="861"/>
      <c r="AV202" s="861"/>
      <c r="AW202" s="861"/>
      <c r="AX202" s="861"/>
      <c r="AY202" s="861"/>
      <c r="AZ202" s="861"/>
      <c r="BA202" s="861"/>
      <c r="BB202" s="861"/>
      <c r="BC202" s="861"/>
      <c r="BD202" s="861"/>
      <c r="BE202" s="861"/>
      <c r="BF202" s="861"/>
      <c r="BG202" s="861"/>
      <c r="BH202" s="861"/>
      <c r="BI202" s="861"/>
      <c r="BJ202" s="861"/>
      <c r="BK202" s="861"/>
      <c r="BL202" s="861"/>
      <c r="BM202" s="861"/>
      <c r="BN202" s="861"/>
      <c r="BO202" s="861"/>
    </row>
  </sheetData>
  <sheetProtection sheet="1" objects="1" scenarios="1" selectLockedCells="1"/>
  <dataConsolidate/>
  <mergeCells count="368">
    <mergeCell ref="AL5:AX6"/>
    <mergeCell ref="C17:K17"/>
    <mergeCell ref="L17:M17"/>
    <mergeCell ref="N17:AI17"/>
    <mergeCell ref="C14:K14"/>
    <mergeCell ref="L14:M14"/>
    <mergeCell ref="N14:AI14"/>
    <mergeCell ref="C15:K15"/>
    <mergeCell ref="L15:M15"/>
    <mergeCell ref="N15:AI15"/>
    <mergeCell ref="C16:K16"/>
    <mergeCell ref="L16:M16"/>
    <mergeCell ref="N16:AI16"/>
    <mergeCell ref="B11:AI11"/>
    <mergeCell ref="B12:K12"/>
    <mergeCell ref="L12:M12"/>
    <mergeCell ref="N12:AI12"/>
    <mergeCell ref="C13:K13"/>
    <mergeCell ref="L13:M13"/>
    <mergeCell ref="BF36:BG36"/>
    <mergeCell ref="K35:Q35"/>
    <mergeCell ref="BD32:BE32"/>
    <mergeCell ref="BF32:BG32"/>
    <mergeCell ref="AB33:BC33"/>
    <mergeCell ref="BD33:BE33"/>
    <mergeCell ref="BF33:BG33"/>
    <mergeCell ref="K34:Q34"/>
    <mergeCell ref="R34:AA34"/>
    <mergeCell ref="AB34:BC34"/>
    <mergeCell ref="AB32:BC32"/>
    <mergeCell ref="R36:AA36"/>
    <mergeCell ref="B18:BG18"/>
    <mergeCell ref="B19:C24"/>
    <mergeCell ref="D19:I24"/>
    <mergeCell ref="J19:BG24"/>
    <mergeCell ref="B25:C30"/>
    <mergeCell ref="D25:I30"/>
    <mergeCell ref="J25:BG30"/>
    <mergeCell ref="B31:BG31"/>
    <mergeCell ref="B32:I32"/>
    <mergeCell ref="K32:Q32"/>
    <mergeCell ref="R32:AA32"/>
    <mergeCell ref="B47:C56"/>
    <mergeCell ref="D47:D61"/>
    <mergeCell ref="E47:I61"/>
    <mergeCell ref="K47:Q47"/>
    <mergeCell ref="K51:Q51"/>
    <mergeCell ref="R51:AA51"/>
    <mergeCell ref="AB51:BC51"/>
    <mergeCell ref="K49:Q49"/>
    <mergeCell ref="R49:AA49"/>
    <mergeCell ref="AB49:BC49"/>
    <mergeCell ref="K53:Q53"/>
    <mergeCell ref="R53:AA53"/>
    <mergeCell ref="AB53:BC53"/>
    <mergeCell ref="K55:Q55"/>
    <mergeCell ref="R55:AA55"/>
    <mergeCell ref="AB55:BC55"/>
    <mergeCell ref="B57:C79"/>
    <mergeCell ref="K72:N72"/>
    <mergeCell ref="O72:T72"/>
    <mergeCell ref="K70:Q70"/>
    <mergeCell ref="R70:AA70"/>
    <mergeCell ref="AB70:BC70"/>
    <mergeCell ref="K60:Q60"/>
    <mergeCell ref="D62:D64"/>
    <mergeCell ref="BF39:BG39"/>
    <mergeCell ref="K40:Q40"/>
    <mergeCell ref="R40:AA40"/>
    <mergeCell ref="AB40:BC40"/>
    <mergeCell ref="BD40:BE40"/>
    <mergeCell ref="BD34:BE34"/>
    <mergeCell ref="BF40:BG40"/>
    <mergeCell ref="K37:Q37"/>
    <mergeCell ref="R37:AA37"/>
    <mergeCell ref="AB37:BC37"/>
    <mergeCell ref="BD37:BE37"/>
    <mergeCell ref="BF37:BG37"/>
    <mergeCell ref="K38:Q38"/>
    <mergeCell ref="R38:AA38"/>
    <mergeCell ref="AB38:BC38"/>
    <mergeCell ref="BD38:BE38"/>
    <mergeCell ref="BF38:BG38"/>
    <mergeCell ref="K39:Q39"/>
    <mergeCell ref="R35:AA35"/>
    <mergeCell ref="AB35:BC35"/>
    <mergeCell ref="BD35:BE35"/>
    <mergeCell ref="BF35:BG35"/>
    <mergeCell ref="K36:Q36"/>
    <mergeCell ref="BF34:BG34"/>
    <mergeCell ref="R39:AA39"/>
    <mergeCell ref="AB39:BC39"/>
    <mergeCell ref="BD39:BE39"/>
    <mergeCell ref="B45:C46"/>
    <mergeCell ref="D45:I46"/>
    <mergeCell ref="K45:Q45"/>
    <mergeCell ref="R45:AA45"/>
    <mergeCell ref="AB45:BC45"/>
    <mergeCell ref="BD41:BE41"/>
    <mergeCell ref="BD45:BE45"/>
    <mergeCell ref="B33:C44"/>
    <mergeCell ref="D33:I44"/>
    <mergeCell ref="K33:Q33"/>
    <mergeCell ref="R33:AA33"/>
    <mergeCell ref="K43:Q43"/>
    <mergeCell ref="R43:AA43"/>
    <mergeCell ref="AB36:BC36"/>
    <mergeCell ref="BD36:BE36"/>
    <mergeCell ref="BF41:BG41"/>
    <mergeCell ref="K42:Q42"/>
    <mergeCell ref="R42:AA42"/>
    <mergeCell ref="AB42:BC42"/>
    <mergeCell ref="BD42:BE42"/>
    <mergeCell ref="BF42:BG42"/>
    <mergeCell ref="AB43:BC43"/>
    <mergeCell ref="BD43:BE43"/>
    <mergeCell ref="BF43:BG43"/>
    <mergeCell ref="K41:Q41"/>
    <mergeCell ref="R41:AA41"/>
    <mergeCell ref="AB41:BC41"/>
    <mergeCell ref="BF45:BG45"/>
    <mergeCell ref="K46:Q46"/>
    <mergeCell ref="R46:AA46"/>
    <mergeCell ref="AB46:BC46"/>
    <mergeCell ref="BD46:BE46"/>
    <mergeCell ref="BF46:BG46"/>
    <mergeCell ref="K44:Q44"/>
    <mergeCell ref="R44:AA44"/>
    <mergeCell ref="AB44:BC44"/>
    <mergeCell ref="BD44:BE44"/>
    <mergeCell ref="BF44:BG44"/>
    <mergeCell ref="BD49:BE49"/>
    <mergeCell ref="BF49:BG49"/>
    <mergeCell ref="K50:Q50"/>
    <mergeCell ref="R50:AA50"/>
    <mergeCell ref="AB50:BC50"/>
    <mergeCell ref="BD50:BE50"/>
    <mergeCell ref="BF50:BG50"/>
    <mergeCell ref="R47:AA47"/>
    <mergeCell ref="AB47:BC47"/>
    <mergeCell ref="BD47:BE47"/>
    <mergeCell ref="BF47:BG47"/>
    <mergeCell ref="K48:Q48"/>
    <mergeCell ref="R48:AA48"/>
    <mergeCell ref="AB48:BC48"/>
    <mergeCell ref="BD48:BE48"/>
    <mergeCell ref="BF48:BG48"/>
    <mergeCell ref="BD53:BE53"/>
    <mergeCell ref="BF53:BG53"/>
    <mergeCell ref="K54:Q54"/>
    <mergeCell ref="R54:AA54"/>
    <mergeCell ref="AB54:BC54"/>
    <mergeCell ref="BD54:BE54"/>
    <mergeCell ref="BF54:BG54"/>
    <mergeCell ref="BD51:BE51"/>
    <mergeCell ref="BF51:BG51"/>
    <mergeCell ref="K52:Q52"/>
    <mergeCell ref="R52:AA52"/>
    <mergeCell ref="AB52:BC52"/>
    <mergeCell ref="BD52:BE52"/>
    <mergeCell ref="BF52:BG52"/>
    <mergeCell ref="BD55:BE55"/>
    <mergeCell ref="BF55:BG55"/>
    <mergeCell ref="K56:Q56"/>
    <mergeCell ref="R56:AA56"/>
    <mergeCell ref="AB56:BC56"/>
    <mergeCell ref="BD56:BE56"/>
    <mergeCell ref="BF56:BG56"/>
    <mergeCell ref="BF58:BG58"/>
    <mergeCell ref="K59:Q59"/>
    <mergeCell ref="R59:AA59"/>
    <mergeCell ref="AB59:BC59"/>
    <mergeCell ref="BD59:BE59"/>
    <mergeCell ref="BF59:BG59"/>
    <mergeCell ref="K57:Q57"/>
    <mergeCell ref="R57:AA57"/>
    <mergeCell ref="AB57:BC57"/>
    <mergeCell ref="BD57:BE57"/>
    <mergeCell ref="BF57:BG57"/>
    <mergeCell ref="K58:Q58"/>
    <mergeCell ref="R58:AA58"/>
    <mergeCell ref="AB58:BC58"/>
    <mergeCell ref="BD58:BE58"/>
    <mergeCell ref="BD60:BE60"/>
    <mergeCell ref="BF60:BG60"/>
    <mergeCell ref="K61:Q61"/>
    <mergeCell ref="R61:AA61"/>
    <mergeCell ref="AB61:BC61"/>
    <mergeCell ref="BD61:BE61"/>
    <mergeCell ref="BF61:BG61"/>
    <mergeCell ref="BF62:BG62"/>
    <mergeCell ref="R60:AA60"/>
    <mergeCell ref="AB60:BC60"/>
    <mergeCell ref="E62:I64"/>
    <mergeCell ref="K62:Q62"/>
    <mergeCell ref="R62:AA62"/>
    <mergeCell ref="AB62:BC62"/>
    <mergeCell ref="BD62:BE62"/>
    <mergeCell ref="K64:Q64"/>
    <mergeCell ref="R64:AA64"/>
    <mergeCell ref="AB64:BC64"/>
    <mergeCell ref="BD64:BE64"/>
    <mergeCell ref="BF64:BG64"/>
    <mergeCell ref="K65:Q65"/>
    <mergeCell ref="R65:AA65"/>
    <mergeCell ref="AB65:BC65"/>
    <mergeCell ref="BD65:BE65"/>
    <mergeCell ref="BF65:BG65"/>
    <mergeCell ref="K66:Q66"/>
    <mergeCell ref="R66:AA66"/>
    <mergeCell ref="K63:Q63"/>
    <mergeCell ref="R63:AA63"/>
    <mergeCell ref="AB63:BC63"/>
    <mergeCell ref="BD63:BE63"/>
    <mergeCell ref="BF63:BG63"/>
    <mergeCell ref="AB68:BC68"/>
    <mergeCell ref="BD68:BE68"/>
    <mergeCell ref="BF68:BG68"/>
    <mergeCell ref="K69:Q69"/>
    <mergeCell ref="R69:AA69"/>
    <mergeCell ref="AB69:BC69"/>
    <mergeCell ref="BD69:BE69"/>
    <mergeCell ref="BF69:BG69"/>
    <mergeCell ref="AB66:BC66"/>
    <mergeCell ref="BD66:BE66"/>
    <mergeCell ref="BF66:BG66"/>
    <mergeCell ref="K67:Q67"/>
    <mergeCell ref="R67:AA67"/>
    <mergeCell ref="AB67:BC67"/>
    <mergeCell ref="BD67:BE67"/>
    <mergeCell ref="BF67:BG67"/>
    <mergeCell ref="BD70:BE70"/>
    <mergeCell ref="BF70:BG70"/>
    <mergeCell ref="D71:D73"/>
    <mergeCell ref="E71:I73"/>
    <mergeCell ref="K71:N71"/>
    <mergeCell ref="O71:T71"/>
    <mergeCell ref="U71:AA71"/>
    <mergeCell ref="AB71:BC71"/>
    <mergeCell ref="BD71:BE71"/>
    <mergeCell ref="BF71:BG71"/>
    <mergeCell ref="D65:D70"/>
    <mergeCell ref="E65:I70"/>
    <mergeCell ref="U72:AA72"/>
    <mergeCell ref="AB72:BC72"/>
    <mergeCell ref="BD72:BE72"/>
    <mergeCell ref="BF72:BG72"/>
    <mergeCell ref="K73:N73"/>
    <mergeCell ref="O73:T73"/>
    <mergeCell ref="U73:AA73"/>
    <mergeCell ref="AB73:BC73"/>
    <mergeCell ref="BD73:BE73"/>
    <mergeCell ref="BF73:BG73"/>
    <mergeCell ref="K68:Q68"/>
    <mergeCell ref="R68:AA68"/>
    <mergeCell ref="BD74:BE74"/>
    <mergeCell ref="BF74:BG74"/>
    <mergeCell ref="K75:N75"/>
    <mergeCell ref="O75:Q75"/>
    <mergeCell ref="R75:AA75"/>
    <mergeCell ref="AB75:BC75"/>
    <mergeCell ref="BD75:BE75"/>
    <mergeCell ref="BF75:BG75"/>
    <mergeCell ref="D74:D75"/>
    <mergeCell ref="E74:I75"/>
    <mergeCell ref="K74:N74"/>
    <mergeCell ref="O74:Q74"/>
    <mergeCell ref="R74:AA74"/>
    <mergeCell ref="AB74:BC74"/>
    <mergeCell ref="D78:D79"/>
    <mergeCell ref="E78:I79"/>
    <mergeCell ref="K78:Q78"/>
    <mergeCell ref="R78:AA78"/>
    <mergeCell ref="AB78:BC78"/>
    <mergeCell ref="BD78:BE78"/>
    <mergeCell ref="BB76:BC76"/>
    <mergeCell ref="BD76:BE76"/>
    <mergeCell ref="BF76:BG76"/>
    <mergeCell ref="E77:I77"/>
    <mergeCell ref="K77:Q77"/>
    <mergeCell ref="R77:AA77"/>
    <mergeCell ref="AB77:AF77"/>
    <mergeCell ref="AG77:AI77"/>
    <mergeCell ref="AK77:AN77"/>
    <mergeCell ref="AP77:AR77"/>
    <mergeCell ref="E76:I76"/>
    <mergeCell ref="K76:Q76"/>
    <mergeCell ref="R76:AA76"/>
    <mergeCell ref="AF76:AG76"/>
    <mergeCell ref="AO76:AP76"/>
    <mergeCell ref="AX76:AY76"/>
    <mergeCell ref="BF78:BG78"/>
    <mergeCell ref="K79:Q79"/>
    <mergeCell ref="K80:Q80"/>
    <mergeCell ref="R80:AA80"/>
    <mergeCell ref="AB80:AF80"/>
    <mergeCell ref="AG80:AI80"/>
    <mergeCell ref="R79:AA79"/>
    <mergeCell ref="AB79:BC79"/>
    <mergeCell ref="BD79:BE79"/>
    <mergeCell ref="BF79:BG79"/>
    <mergeCell ref="AT77:AY77"/>
    <mergeCell ref="AZ77:BB77"/>
    <mergeCell ref="BD77:BE77"/>
    <mergeCell ref="BF77:BG77"/>
    <mergeCell ref="BF80:BG80"/>
    <mergeCell ref="B85:I85"/>
    <mergeCell ref="J85:Q85"/>
    <mergeCell ref="R85:V85"/>
    <mergeCell ref="W85:Y85"/>
    <mergeCell ref="AA85:AE85"/>
    <mergeCell ref="AF85:AH85"/>
    <mergeCell ref="BD82:BE82"/>
    <mergeCell ref="BF82:BG82"/>
    <mergeCell ref="K83:Q83"/>
    <mergeCell ref="R83:AA83"/>
    <mergeCell ref="AB83:BC83"/>
    <mergeCell ref="BD83:BE83"/>
    <mergeCell ref="BF83:BG83"/>
    <mergeCell ref="B80:C84"/>
    <mergeCell ref="D80:I84"/>
    <mergeCell ref="K82:Q82"/>
    <mergeCell ref="R82:AA82"/>
    <mergeCell ref="AB82:BC82"/>
    <mergeCell ref="K84:Q84"/>
    <mergeCell ref="AJ85:AO85"/>
    <mergeCell ref="AP85:AT85"/>
    <mergeCell ref="AU85:AW85"/>
    <mergeCell ref="AY85:BC85"/>
    <mergeCell ref="BD85:BF85"/>
    <mergeCell ref="R84:AA84"/>
    <mergeCell ref="AB84:BC84"/>
    <mergeCell ref="BD84:BE84"/>
    <mergeCell ref="BF84:BG84"/>
    <mergeCell ref="L5:P5"/>
    <mergeCell ref="Q5:R5"/>
    <mergeCell ref="T5:X5"/>
    <mergeCell ref="Y5:Z5"/>
    <mergeCell ref="AB5:AF5"/>
    <mergeCell ref="M9:W9"/>
    <mergeCell ref="Y9:AI9"/>
    <mergeCell ref="M10:W10"/>
    <mergeCell ref="Y10:AI10"/>
    <mergeCell ref="K81:Q81"/>
    <mergeCell ref="R81:AA81"/>
    <mergeCell ref="AB81:BC81"/>
    <mergeCell ref="BD81:BE81"/>
    <mergeCell ref="BF81:BG81"/>
    <mergeCell ref="AK80:AN80"/>
    <mergeCell ref="AP80:AR80"/>
    <mergeCell ref="AT80:AX80"/>
    <mergeCell ref="AY80:BA80"/>
    <mergeCell ref="BB80:BC80"/>
    <mergeCell ref="BD80:BE80"/>
    <mergeCell ref="B4:J4"/>
    <mergeCell ref="L4:AI4"/>
    <mergeCell ref="N13:AI13"/>
    <mergeCell ref="AG5:AH5"/>
    <mergeCell ref="M6:W6"/>
    <mergeCell ref="Y6:AI6"/>
    <mergeCell ref="M7:W7"/>
    <mergeCell ref="Y7:AI7"/>
    <mergeCell ref="M8:W8"/>
    <mergeCell ref="Y8:AI8"/>
    <mergeCell ref="B6:K10"/>
    <mergeCell ref="B5:F5"/>
    <mergeCell ref="G5:H5"/>
    <mergeCell ref="I5:K5"/>
  </mergeCells>
  <phoneticPr fontId="13"/>
  <conditionalFormatting sqref="L13:AI17 Q5:R5 Y5:Z5 AG5:AH5 M6:W6 J19:BG30">
    <cfRule type="notContainsBlanks" dxfId="107" priority="6">
      <formula>LEN(TRIM(J5))&gt;0</formula>
    </cfRule>
  </conditionalFormatting>
  <conditionalFormatting sqref="N13:AI17">
    <cfRule type="expression" dxfId="106" priority="11">
      <formula>$L13="－"</formula>
    </cfRule>
  </conditionalFormatting>
  <conditionalFormatting sqref="R33:BG44 AB45:BG46 R47:BG70 O71:BG75 R78:BG79 R81:BG84">
    <cfRule type="expression" dxfId="105" priority="12">
      <formula>$K33&lt;&gt;""</formula>
    </cfRule>
  </conditionalFormatting>
  <conditionalFormatting sqref="AG80:AI80 AP80 AY80 BD80:BG80">
    <cfRule type="expression" dxfId="104" priority="10">
      <formula>AND($R80&lt;&gt;"",$R80&lt;&gt;"－")</formula>
    </cfRule>
  </conditionalFormatting>
  <conditionalFormatting sqref="R33:BG44 AB45:BG46 R47:BG70 O71:BG75 AB76 AD76 AF76:AG76 AI76 AK76 AM76 AO76:AP76 AR76 AT76 AV76 AX76:AY76 BA76 R77:AA84 AG77:AI77 AP77:AR77 AZ77:BB77 AB78:BC79 AG80:AI80 AP80:AR80 AY80:BA80 AB81:BC84 BD76:BG84">
    <cfRule type="notContainsBlanks" dxfId="103" priority="7">
      <formula>LEN(TRIM(O33))&gt;0</formula>
    </cfRule>
  </conditionalFormatting>
  <conditionalFormatting sqref="R77:AA77 AG77 AP77 AZ77 BD77:BG77">
    <cfRule type="expression" dxfId="102" priority="8">
      <formula>$K$77&lt;&gt;""</formula>
    </cfRule>
  </conditionalFormatting>
  <conditionalFormatting sqref="AB76 AD76 AF76:AG76 AI76 BD76:BG76">
    <cfRule type="expression" dxfId="101" priority="9">
      <formula>$K$76&lt;&gt;""</formula>
    </cfRule>
  </conditionalFormatting>
  <conditionalFormatting sqref="G5:H5">
    <cfRule type="notContainsBlanks" dxfId="100" priority="2">
      <formula>LEN(TRIM(G5))&gt;0</formula>
    </cfRule>
  </conditionalFormatting>
  <conditionalFormatting sqref="Q5:R5">
    <cfRule type="expression" dxfId="99" priority="1">
      <formula>$Y$5+$AG$5&gt;=$Q$5</formula>
    </cfRule>
  </conditionalFormatting>
  <dataValidations count="17">
    <dataValidation allowBlank="1" showInputMessage="1" sqref="R76:AA76"/>
    <dataValidation imeMode="hiragana" allowBlank="1" showInputMessage="1" showErrorMessage="1" sqref="J19:BG30"/>
    <dataValidation allowBlank="1" showErrorMessage="1" error="プルダウンから選択してください。" promptTitle="--------------------------------" prompt="同じ「設備・システム名」が複数ある場合、_x000a_２つ目以降の「No」欄は空白にしてください。_x000a_〈例〉_x000a_① 高断熱化_x000a_　  高断熱化_x000a_② 高性能窓ガラス" sqref="J33:J84"/>
    <dataValidation type="list" allowBlank="1" showInputMessage="1" showErrorMessage="1" error="ﾌﾟﾙﾀﾞｳﾝから入力してください。" sqref="BF33:BG84">
      <formula1>まるばつ</formula1>
    </dataValidation>
    <dataValidation type="list" allowBlank="1" showInputMessage="1" error="プルダウンから選択してください。" sqref="R81:AA84">
      <formula1>INDIRECT($K81)</formula1>
    </dataValidation>
    <dataValidation type="list" allowBlank="1" showInputMessage="1" showErrorMessage="1" error="プルダウンから選択してください。" sqref="L13:M17">
      <formula1>まるハイ</formula1>
    </dataValidation>
    <dataValidation imeMode="halfAlpha" allowBlank="1" showInputMessage="1" showErrorMessage="1" sqref="AY80:BA80 AG80:AI80 AP80:AR80 AB76 AD76 AF76:AG76 AI76 AK76 AM76 AO76:AP76 AR76 AT76 AV76 AX76:AY76 BA76 AG77:AI77 AP77:AR77 AZ77:BB77"/>
    <dataValidation allowBlank="1" showInputMessage="1" showErrorMessage="1" error="全角で入力してください。" sqref="Y6:AI10"/>
    <dataValidation type="custom" allowBlank="1" showInputMessage="1" showErrorMessage="1" error="全角で入力してください。" sqref="M6:W10">
      <formula1>DBCS(M6)=M6</formula1>
    </dataValidation>
    <dataValidation allowBlank="1" showInputMessage="1" error="プルダウンから選択してください。" sqref="R80:AA80"/>
    <dataValidation type="list" allowBlank="1" showInputMessage="1" sqref="R47:AA61">
      <formula1>INDIRECT($K47)</formula1>
    </dataValidation>
    <dataValidation type="list" allowBlank="1" showInputMessage="1" showErrorMessage="1" sqref="BD33:BE84">
      <formula1>新既</formula1>
    </dataValidation>
    <dataValidation type="list" allowBlank="1" showInputMessage="1" error="プルダウンから選択してください。" sqref="U71:AA73">
      <formula1>INDIRECT($O71)</formula1>
    </dataValidation>
    <dataValidation allowBlank="1" showInputMessage="1" showErrorMessage="1" error="このセルは編集できません。" sqref="AU85:AW85 W85:Y85 AF85:AH85 BD85:BF85"/>
    <dataValidation type="list" showInputMessage="1" showErrorMessage="1" sqref="G5:H5">
      <formula1>"10,30"</formula1>
    </dataValidation>
    <dataValidation type="whole" imeMode="halfAlpha" operator="greaterThanOrEqual" allowBlank="1" showInputMessage="1" showErrorMessage="1" sqref="Q5:R5 Y5:Z5 AG5:AH5">
      <formula1>1</formula1>
    </dataValidation>
    <dataValidation type="list" allowBlank="1" showInputMessage="1" sqref="R33:AA44">
      <formula1>INDIRECT($K33)</formula1>
    </dataValidation>
  </dataValidations>
  <pageMargins left="0.70866141732283472" right="0" top="0.74803149606299213" bottom="0.74803149606299213" header="0.31496062992125984" footer="0.31496062992125984"/>
  <pageSetup paperSize="8" scale="53" orientation="landscape" r:id="rId1"/>
  <extLst>
    <ext xmlns:x14="http://schemas.microsoft.com/office/spreadsheetml/2009/9/main" uri="{CCE6A557-97BC-4b89-ADB6-D9C93CAAB3DF}">
      <x14:dataValidations xmlns:xm="http://schemas.microsoft.com/office/excel/2006/main" count="18">
        <x14:dataValidation type="list" allowBlank="1" showInputMessage="1" error="プルダウンから選択してください。">
          <x14:formula1>
            <xm:f>date!$M$86:$M$91</xm:f>
          </x14:formula1>
          <xm:sqref>K78:Q79</xm:sqref>
        </x14:dataValidation>
        <x14:dataValidation type="list" allowBlank="1" showInputMessage="1" error="プルダウンから選択してください。">
          <x14:formula1>
            <xm:f>date!$K$86:$K$89</xm:f>
          </x14:formula1>
          <xm:sqref>R77:AA77</xm:sqref>
        </x14:dataValidation>
        <x14:dataValidation type="list" allowBlank="1" showInputMessage="1" error="プルダウンから選択してください。">
          <x14:formula1>
            <xm:f>date!$J$86:$J$89</xm:f>
          </x14:formula1>
          <xm:sqref>K77:Q77</xm:sqref>
        </x14:dataValidation>
        <x14:dataValidation type="list" allowBlank="1" showInputMessage="1" error="プルダウンから選択してください。">
          <x14:formula1>
            <xm:f>date!$L$86</xm:f>
          </x14:formula1>
          <xm:sqref>K76:Q76</xm:sqref>
        </x14:dataValidation>
        <x14:dataValidation type="list" allowBlank="1" showInputMessage="1" error="プルダウンから選択してください。">
          <x14:formula1>
            <xm:f>date!$M$67:$M$71</xm:f>
          </x14:formula1>
          <xm:sqref>R74:AA75</xm:sqref>
        </x14:dataValidation>
        <x14:dataValidation type="list" allowBlank="1" showInputMessage="1" error="プルダウンから入力してください。">
          <x14:formula1>
            <xm:f>date!$N$61:$N$63</xm:f>
          </x14:formula1>
          <xm:sqref>O74:Q75</xm:sqref>
        </x14:dataValidation>
        <x14:dataValidation type="list" allowBlank="1" showInputMessage="1">
          <x14:formula1>
            <xm:f>date!$E$61:$E$62</xm:f>
          </x14:formula1>
          <xm:sqref>K45:Q46</xm:sqref>
        </x14:dataValidation>
        <x14:dataValidation type="list" allowBlank="1" showInputMessage="1">
          <x14:formula1>
            <xm:f>date!$B$61:$B$67</xm:f>
          </x14:formula1>
          <xm:sqref>K33:Q44</xm:sqref>
        </x14:dataValidation>
        <x14:dataValidation type="list" allowBlank="1" showInputMessage="1">
          <x14:formula1>
            <xm:f>date!$O$62:$O$68</xm:f>
          </x14:formula1>
          <xm:sqref>K47:Q61</xm:sqref>
        </x14:dataValidation>
        <x14:dataValidation type="list" allowBlank="1" showInputMessage="1">
          <x14:formula1>
            <xm:f>date!$F$61:$F$63</xm:f>
          </x14:formula1>
          <xm:sqref>K62:Q64</xm:sqref>
        </x14:dataValidation>
        <x14:dataValidation type="list" allowBlank="1" showInputMessage="1">
          <x14:formula1>
            <xm:f>date!$H$61:$H$64</xm:f>
          </x14:formula1>
          <xm:sqref>K65:Q70</xm:sqref>
        </x14:dataValidation>
        <x14:dataValidation type="list" allowBlank="1" showInputMessage="1">
          <x14:formula1>
            <xm:f>date!$I$61:$I$66</xm:f>
          </x14:formula1>
          <xm:sqref>R65:AA70</xm:sqref>
        </x14:dataValidation>
        <x14:dataValidation type="list" allowBlank="1" showInputMessage="1">
          <x14:formula1>
            <xm:f>date!$J$61:$J$63</xm:f>
          </x14:formula1>
          <xm:sqref>K71:N73</xm:sqref>
        </x14:dataValidation>
        <x14:dataValidation type="list" allowBlank="1" showInputMessage="1" error="プルダウンから選択してください。">
          <x14:formula1>
            <xm:f>date!$K$61:$K$62</xm:f>
          </x14:formula1>
          <xm:sqref>O71:T73</xm:sqref>
        </x14:dataValidation>
        <x14:dataValidation type="list" allowBlank="1" showInputMessage="1">
          <x14:formula1>
            <xm:f>date!$M$61:$M$63</xm:f>
          </x14:formula1>
          <xm:sqref>K74:N75</xm:sqref>
        </x14:dataValidation>
        <x14:dataValidation type="list" allowBlank="1" showInputMessage="1">
          <x14:formula1>
            <xm:f>date!$N$87:$N$91</xm:f>
          </x14:formula1>
          <xm:sqref>R78:AA79</xm:sqref>
        </x14:dataValidation>
        <x14:dataValidation type="list" allowBlank="1" showInputMessage="1" error="プルダウンから選択してください。">
          <x14:formula1>
            <xm:f>date!$G$86:$G$91</xm:f>
          </x14:formula1>
          <xm:sqref>K81:Q84</xm:sqref>
        </x14:dataValidation>
        <x14:dataValidation type="list" allowBlank="1" showInputMessage="1">
          <x14:formula1>
            <xm:f>date!$G$61:$G$69</xm:f>
          </x14:formula1>
          <xm:sqref>R62:AA64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75"/>
  <sheetViews>
    <sheetView view="pageBreakPreview" zoomScaleNormal="100" zoomScaleSheetLayoutView="100" workbookViewId="0">
      <selection activeCell="C2" sqref="C2:AF2"/>
    </sheetView>
  </sheetViews>
  <sheetFormatPr defaultRowHeight="15" customHeight="1"/>
  <cols>
    <col min="1" max="1" width="1.25" customWidth="1"/>
    <col min="2" max="33" width="3.75" customWidth="1"/>
    <col min="34" max="34" width="1.25" customWidth="1"/>
    <col min="35" max="65" width="3.125" customWidth="1"/>
  </cols>
  <sheetData>
    <row r="1" spans="1:34" ht="3.75" customHeight="1">
      <c r="A1" s="1155"/>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c r="AH1" s="1155"/>
    </row>
    <row r="2" spans="1:34" ht="48.75" customHeight="1">
      <c r="B2" s="1200"/>
      <c r="C2" s="1573" t="s">
        <v>1824</v>
      </c>
      <c r="D2" s="1573"/>
      <c r="E2" s="1573"/>
      <c r="F2" s="1573"/>
      <c r="G2" s="1573"/>
      <c r="H2" s="1573"/>
      <c r="I2" s="1573"/>
      <c r="J2" s="1573"/>
      <c r="K2" s="1573"/>
      <c r="L2" s="1573"/>
      <c r="M2" s="1573"/>
      <c r="N2" s="1573"/>
      <c r="O2" s="1573"/>
      <c r="P2" s="1573"/>
      <c r="Q2" s="1573"/>
      <c r="R2" s="1573"/>
      <c r="S2" s="1573"/>
      <c r="T2" s="1573"/>
      <c r="U2" s="1573"/>
      <c r="V2" s="1573"/>
      <c r="W2" s="1573"/>
      <c r="X2" s="1573"/>
      <c r="Y2" s="1573"/>
      <c r="Z2" s="1573"/>
      <c r="AA2" s="1573"/>
      <c r="AB2" s="1573"/>
      <c r="AC2" s="1573"/>
      <c r="AD2" s="1573"/>
      <c r="AE2" s="1573"/>
      <c r="AF2" s="1573"/>
      <c r="AG2" s="1200"/>
      <c r="AH2" s="1185"/>
    </row>
    <row r="3" spans="1:34" s="1157" customFormat="1" ht="22.5" customHeight="1">
      <c r="A3" s="1156"/>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c r="AD3" s="1158"/>
      <c r="AE3" s="1158"/>
      <c r="AF3" s="1158"/>
      <c r="AG3" s="1158"/>
      <c r="AH3" s="1158"/>
    </row>
    <row r="4" spans="1:34" s="1157" customFormat="1" ht="18.75" customHeight="1" thickBot="1">
      <c r="A4" s="1156"/>
      <c r="B4" s="1555" t="s">
        <v>1810</v>
      </c>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158"/>
    </row>
    <row r="5" spans="1:34" s="1157" customFormat="1" ht="11.25" customHeight="1" thickTop="1">
      <c r="A5" s="1156"/>
      <c r="B5" s="1161"/>
      <c r="C5" s="1161"/>
      <c r="D5" s="1161"/>
      <c r="E5" s="1161"/>
      <c r="F5" s="1161"/>
      <c r="G5" s="1161"/>
      <c r="H5" s="1161"/>
      <c r="I5" s="1161"/>
      <c r="J5" s="1161"/>
      <c r="K5" s="1161"/>
      <c r="L5" s="1161"/>
      <c r="M5" s="1161"/>
      <c r="N5" s="1161"/>
      <c r="O5" s="1161"/>
      <c r="P5" s="1161"/>
      <c r="Q5" s="1161"/>
      <c r="R5" s="1161"/>
      <c r="S5" s="1161"/>
      <c r="T5" s="1161"/>
      <c r="U5" s="1161"/>
      <c r="V5" s="1161"/>
      <c r="W5" s="1161"/>
      <c r="X5" s="1161"/>
      <c r="Y5" s="1161"/>
      <c r="Z5" s="1161"/>
      <c r="AA5" s="1161"/>
      <c r="AB5" s="1161"/>
      <c r="AC5" s="1161"/>
      <c r="AD5" s="1161"/>
      <c r="AE5" s="1161"/>
      <c r="AF5" s="1161"/>
      <c r="AG5" s="1161"/>
      <c r="AH5" s="1158"/>
    </row>
    <row r="6" spans="1:34" s="1158" customFormat="1" ht="15" customHeight="1">
      <c r="A6" s="1156"/>
      <c r="B6" s="1668"/>
      <c r="C6" s="1669"/>
      <c r="D6" s="1158" t="s">
        <v>1819</v>
      </c>
    </row>
    <row r="7" spans="1:34" s="1160" customFormat="1" ht="15" customHeight="1">
      <c r="A7" s="1670"/>
      <c r="B7" s="1670"/>
      <c r="C7" s="1670"/>
      <c r="D7" s="1670"/>
      <c r="E7" s="1670"/>
      <c r="F7" s="1670"/>
      <c r="G7" s="1670"/>
      <c r="H7" s="1670"/>
      <c r="I7" s="1670"/>
      <c r="J7" s="1670"/>
      <c r="K7" s="1670"/>
      <c r="L7" s="1670"/>
      <c r="M7" s="1670"/>
      <c r="N7" s="1670"/>
      <c r="O7" s="1670"/>
      <c r="P7" s="1670"/>
      <c r="Q7" s="1670"/>
      <c r="R7" s="1670"/>
      <c r="S7" s="1670"/>
      <c r="T7" s="1670"/>
      <c r="U7" s="1670"/>
      <c r="V7" s="1670"/>
      <c r="W7" s="1670"/>
      <c r="X7" s="1670"/>
      <c r="Y7" s="1670"/>
      <c r="Z7" s="1670"/>
      <c r="AA7" s="1670"/>
      <c r="AB7" s="1670"/>
      <c r="AC7" s="1159"/>
      <c r="AD7" s="1159"/>
      <c r="AE7" s="1159"/>
      <c r="AF7" s="1159"/>
      <c r="AG7" s="1159"/>
      <c r="AH7" s="1159"/>
    </row>
    <row r="8" spans="1:34" s="1160" customFormat="1" ht="18.75" customHeight="1">
      <c r="B8" s="1192" t="s">
        <v>1649</v>
      </c>
      <c r="C8" s="1506" t="s">
        <v>1650</v>
      </c>
      <c r="D8" s="1506"/>
      <c r="E8" s="1506"/>
      <c r="F8" s="1506"/>
      <c r="G8" s="1506"/>
      <c r="H8" s="1506"/>
      <c r="I8" s="1506"/>
      <c r="J8" s="1506"/>
      <c r="K8" s="1506"/>
      <c r="L8" s="1506"/>
      <c r="M8" s="1506"/>
      <c r="N8" s="1506"/>
      <c r="O8" s="1506"/>
      <c r="P8" s="1506"/>
      <c r="Q8" s="1506"/>
      <c r="R8" s="1506"/>
      <c r="S8" s="1506"/>
      <c r="T8" s="1506"/>
      <c r="U8" s="1506"/>
      <c r="V8" s="1506"/>
      <c r="W8" s="1506"/>
      <c r="X8" s="1506"/>
      <c r="Y8" s="1506"/>
      <c r="Z8" s="1506"/>
      <c r="AA8" s="1506"/>
      <c r="AB8" s="1506"/>
      <c r="AC8" s="1506"/>
      <c r="AD8" s="1506"/>
      <c r="AE8" s="1506"/>
      <c r="AF8" s="1506"/>
      <c r="AG8" s="1507"/>
      <c r="AH8" s="1161"/>
    </row>
    <row r="9" spans="1:34" s="1160" customFormat="1" ht="13.5" customHeight="1">
      <c r="A9" s="1162"/>
      <c r="B9" s="1671" t="s">
        <v>1190</v>
      </c>
      <c r="C9" s="1568"/>
      <c r="D9" s="1568"/>
      <c r="E9" s="1568"/>
      <c r="F9" s="1568"/>
      <c r="G9" s="1568"/>
      <c r="H9" s="1568"/>
      <c r="I9" s="1568"/>
      <c r="J9" s="1568" t="s">
        <v>229</v>
      </c>
      <c r="K9" s="1568"/>
      <c r="L9" s="1568"/>
      <c r="M9" s="1568"/>
      <c r="N9" s="1568"/>
      <c r="O9" s="1568"/>
      <c r="P9" s="1568"/>
      <c r="Q9" s="1568"/>
      <c r="R9" s="1568" t="s">
        <v>1651</v>
      </c>
      <c r="S9" s="1568"/>
      <c r="T9" s="1568"/>
      <c r="U9" s="1568"/>
      <c r="V9" s="1568"/>
      <c r="W9" s="1568"/>
      <c r="X9" s="1568"/>
      <c r="Y9" s="1568"/>
      <c r="Z9" s="1590" t="s">
        <v>1652</v>
      </c>
      <c r="AA9" s="1590"/>
      <c r="AB9" s="1590"/>
      <c r="AC9" s="1590"/>
      <c r="AD9" s="1590"/>
      <c r="AE9" s="1590"/>
      <c r="AF9" s="1590"/>
      <c r="AG9" s="1592"/>
      <c r="AH9" s="1162"/>
    </row>
    <row r="10" spans="1:34" s="1160" customFormat="1" ht="13.5" customHeight="1">
      <c r="B10" s="1593" t="s">
        <v>866</v>
      </c>
      <c r="C10" s="1594"/>
      <c r="D10" s="1594"/>
      <c r="E10" s="1594"/>
      <c r="F10" s="1594"/>
      <c r="G10" s="1594"/>
      <c r="H10" s="1594"/>
      <c r="I10" s="1594"/>
      <c r="J10" s="1594" t="s">
        <v>1205</v>
      </c>
      <c r="K10" s="1594"/>
      <c r="L10" s="1594"/>
      <c r="M10" s="1594"/>
      <c r="N10" s="1594"/>
      <c r="O10" s="1594"/>
      <c r="P10" s="1594"/>
      <c r="Q10" s="1594"/>
      <c r="R10" s="1594" t="s">
        <v>1211</v>
      </c>
      <c r="S10" s="1594"/>
      <c r="T10" s="1594"/>
      <c r="U10" s="1594"/>
      <c r="V10" s="1594"/>
      <c r="W10" s="1594"/>
      <c r="X10" s="1594"/>
      <c r="Y10" s="1601"/>
      <c r="Z10" s="1163"/>
      <c r="AA10" s="1163"/>
      <c r="AB10" s="1163"/>
      <c r="AC10" s="1163"/>
      <c r="AD10" s="1163"/>
      <c r="AE10" s="1163"/>
      <c r="AF10" s="1163"/>
      <c r="AG10" s="1163"/>
    </row>
    <row r="11" spans="1:34" s="1160" customFormat="1" ht="15" customHeight="1">
      <c r="B11" s="1159"/>
      <c r="C11" s="1159"/>
      <c r="D11" s="1159"/>
      <c r="E11" s="1159"/>
      <c r="F11" s="1159"/>
      <c r="G11" s="1159"/>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row>
    <row r="12" spans="1:34" s="1160" customFormat="1" ht="18.75" customHeight="1">
      <c r="B12" s="1192" t="s">
        <v>1653</v>
      </c>
      <c r="C12" s="1506" t="s">
        <v>1654</v>
      </c>
      <c r="D12" s="1506"/>
      <c r="E12" s="1506"/>
      <c r="F12" s="1506"/>
      <c r="G12" s="1506"/>
      <c r="H12" s="1506"/>
      <c r="I12" s="1506"/>
      <c r="J12" s="1506"/>
      <c r="K12" s="1506"/>
      <c r="L12" s="1506"/>
      <c r="M12" s="1506"/>
      <c r="N12" s="1506"/>
      <c r="O12" s="1506"/>
      <c r="P12" s="1506"/>
      <c r="Q12" s="1506"/>
      <c r="R12" s="1506"/>
      <c r="S12" s="1506"/>
      <c r="T12" s="1506"/>
      <c r="U12" s="1506"/>
      <c r="V12" s="1506"/>
      <c r="W12" s="1506"/>
      <c r="X12" s="1506"/>
      <c r="Y12" s="1506"/>
      <c r="Z12" s="1506"/>
      <c r="AA12" s="1506"/>
      <c r="AB12" s="1506"/>
      <c r="AC12" s="1506"/>
      <c r="AD12" s="1506"/>
      <c r="AE12" s="1506"/>
      <c r="AF12" s="1506"/>
      <c r="AG12" s="1507"/>
      <c r="AH12" s="1161"/>
    </row>
    <row r="13" spans="1:34" s="1160" customFormat="1" ht="15" customHeight="1">
      <c r="A13" s="1162"/>
      <c r="B13" s="1621" t="s">
        <v>1191</v>
      </c>
      <c r="C13" s="1621"/>
      <c r="D13" s="1621"/>
      <c r="E13" s="1621"/>
      <c r="F13" s="1621"/>
      <c r="G13" s="1621"/>
      <c r="H13" s="1621"/>
      <c r="I13" s="1621"/>
      <c r="J13" s="1621" t="s">
        <v>1213</v>
      </c>
      <c r="K13" s="1621"/>
      <c r="L13" s="1621"/>
      <c r="M13" s="1621"/>
      <c r="N13" s="1621"/>
      <c r="O13" s="1621"/>
      <c r="P13" s="1621"/>
      <c r="Q13" s="1621"/>
      <c r="R13" s="1621" t="s">
        <v>1219</v>
      </c>
      <c r="S13" s="1621"/>
      <c r="T13" s="1621"/>
      <c r="U13" s="1621"/>
      <c r="V13" s="1621"/>
      <c r="W13" s="1621"/>
      <c r="X13" s="1621"/>
      <c r="Y13" s="1621"/>
      <c r="Z13" s="1621" t="s">
        <v>1225</v>
      </c>
      <c r="AA13" s="1621"/>
      <c r="AB13" s="1621"/>
      <c r="AC13" s="1621"/>
      <c r="AD13" s="1621"/>
      <c r="AE13" s="1621"/>
      <c r="AF13" s="1621"/>
      <c r="AG13" s="1621"/>
    </row>
    <row r="14" spans="1:34" s="1160" customFormat="1" ht="13.5" customHeight="1">
      <c r="B14" s="1657" t="s">
        <v>239</v>
      </c>
      <c r="C14" s="1657"/>
      <c r="D14" s="1657"/>
      <c r="E14" s="1657"/>
      <c r="F14" s="1657"/>
      <c r="G14" s="1657"/>
      <c r="H14" s="1657"/>
      <c r="I14" s="1657"/>
      <c r="J14" s="1657" t="s">
        <v>263</v>
      </c>
      <c r="K14" s="1657"/>
      <c r="L14" s="1657"/>
      <c r="M14" s="1657"/>
      <c r="N14" s="1657"/>
      <c r="O14" s="1657"/>
      <c r="P14" s="1657"/>
      <c r="Q14" s="1657"/>
      <c r="R14" s="1657" t="s">
        <v>279</v>
      </c>
      <c r="S14" s="1657"/>
      <c r="T14" s="1657"/>
      <c r="U14" s="1657"/>
      <c r="V14" s="1657"/>
      <c r="W14" s="1657"/>
      <c r="X14" s="1657"/>
      <c r="Y14" s="1657"/>
      <c r="Z14" s="1657" t="s">
        <v>1655</v>
      </c>
      <c r="AA14" s="1657"/>
      <c r="AB14" s="1657"/>
      <c r="AC14" s="1657"/>
      <c r="AD14" s="1657"/>
      <c r="AE14" s="1657"/>
      <c r="AF14" s="1657"/>
      <c r="AG14" s="1657"/>
    </row>
    <row r="15" spans="1:34" s="1160" customFormat="1" ht="13.5" customHeight="1">
      <c r="B15" s="1654" t="s">
        <v>249</v>
      </c>
      <c r="C15" s="1654"/>
      <c r="D15" s="1654"/>
      <c r="E15" s="1654"/>
      <c r="F15" s="1654"/>
      <c r="G15" s="1654"/>
      <c r="H15" s="1654"/>
      <c r="I15" s="1654"/>
      <c r="J15" s="1654" t="s">
        <v>268</v>
      </c>
      <c r="K15" s="1654"/>
      <c r="L15" s="1654"/>
      <c r="M15" s="1654"/>
      <c r="N15" s="1654"/>
      <c r="O15" s="1654"/>
      <c r="P15" s="1654"/>
      <c r="Q15" s="1654"/>
      <c r="R15" s="1654" t="s">
        <v>1220</v>
      </c>
      <c r="S15" s="1654"/>
      <c r="T15" s="1654"/>
      <c r="U15" s="1654"/>
      <c r="V15" s="1654"/>
      <c r="W15" s="1654"/>
      <c r="X15" s="1654"/>
      <c r="Y15" s="1654"/>
      <c r="Z15" s="1659" t="s">
        <v>290</v>
      </c>
      <c r="AA15" s="1660"/>
      <c r="AB15" s="1660"/>
      <c r="AC15" s="1660"/>
      <c r="AD15" s="1660"/>
      <c r="AE15" s="1660"/>
      <c r="AF15" s="1660"/>
      <c r="AG15" s="1661"/>
    </row>
    <row r="16" spans="1:34" s="1160" customFormat="1" ht="13.5" customHeight="1">
      <c r="B16" s="1654" t="s">
        <v>250</v>
      </c>
      <c r="C16" s="1654"/>
      <c r="D16" s="1654"/>
      <c r="E16" s="1654"/>
      <c r="F16" s="1654"/>
      <c r="G16" s="1654"/>
      <c r="H16" s="1654"/>
      <c r="I16" s="1654"/>
      <c r="J16" s="1654" t="s">
        <v>271</v>
      </c>
      <c r="K16" s="1654"/>
      <c r="L16" s="1654"/>
      <c r="M16" s="1654"/>
      <c r="N16" s="1654"/>
      <c r="O16" s="1654"/>
      <c r="P16" s="1654"/>
      <c r="Q16" s="1654"/>
      <c r="R16" s="1654" t="s">
        <v>284</v>
      </c>
      <c r="S16" s="1654"/>
      <c r="T16" s="1654"/>
      <c r="U16" s="1654"/>
      <c r="V16" s="1654"/>
      <c r="W16" s="1654"/>
      <c r="X16" s="1654"/>
      <c r="Y16" s="1654"/>
      <c r="Z16" s="1659" t="s">
        <v>541</v>
      </c>
      <c r="AA16" s="1660"/>
      <c r="AB16" s="1660"/>
      <c r="AC16" s="1660"/>
      <c r="AD16" s="1660"/>
      <c r="AE16" s="1660"/>
      <c r="AF16" s="1660"/>
      <c r="AG16" s="1661"/>
    </row>
    <row r="17" spans="1:34" s="1160" customFormat="1" ht="13.5" customHeight="1">
      <c r="B17" s="1654" t="s">
        <v>252</v>
      </c>
      <c r="C17" s="1654"/>
      <c r="D17" s="1654"/>
      <c r="E17" s="1654"/>
      <c r="F17" s="1654"/>
      <c r="G17" s="1654"/>
      <c r="H17" s="1654"/>
      <c r="I17" s="1654"/>
      <c r="J17" s="1654"/>
      <c r="K17" s="1654"/>
      <c r="L17" s="1654"/>
      <c r="M17" s="1654"/>
      <c r="N17" s="1654"/>
      <c r="O17" s="1654"/>
      <c r="P17" s="1654"/>
      <c r="Q17" s="1654"/>
      <c r="R17" s="1654" t="s">
        <v>1656</v>
      </c>
      <c r="S17" s="1654"/>
      <c r="T17" s="1654"/>
      <c r="U17" s="1654"/>
      <c r="V17" s="1654"/>
      <c r="W17" s="1654"/>
      <c r="X17" s="1654"/>
      <c r="Y17" s="1654"/>
      <c r="Z17" s="1654"/>
      <c r="AA17" s="1654"/>
      <c r="AB17" s="1654"/>
      <c r="AC17" s="1654"/>
      <c r="AD17" s="1654"/>
      <c r="AE17" s="1654"/>
      <c r="AF17" s="1654"/>
      <c r="AG17" s="1654"/>
    </row>
    <row r="18" spans="1:34" s="1160" customFormat="1" ht="13.5" customHeight="1">
      <c r="B18" s="1654" t="s">
        <v>1657</v>
      </c>
      <c r="C18" s="1654"/>
      <c r="D18" s="1654"/>
      <c r="E18" s="1654"/>
      <c r="F18" s="1654"/>
      <c r="G18" s="1654"/>
      <c r="H18" s="1654"/>
      <c r="I18" s="1654"/>
      <c r="J18" s="1654"/>
      <c r="K18" s="1654"/>
      <c r="L18" s="1654"/>
      <c r="M18" s="1654"/>
      <c r="N18" s="1654"/>
      <c r="O18" s="1654"/>
      <c r="P18" s="1654"/>
      <c r="Q18" s="1654"/>
      <c r="R18" s="1654" t="s">
        <v>1658</v>
      </c>
      <c r="S18" s="1654"/>
      <c r="T18" s="1654"/>
      <c r="U18" s="1654"/>
      <c r="V18" s="1654"/>
      <c r="W18" s="1654"/>
      <c r="X18" s="1654"/>
      <c r="Y18" s="1654"/>
      <c r="Z18" s="1654"/>
      <c r="AA18" s="1654"/>
      <c r="AB18" s="1654"/>
      <c r="AC18" s="1654"/>
      <c r="AD18" s="1654"/>
      <c r="AE18" s="1654"/>
      <c r="AF18" s="1654"/>
      <c r="AG18" s="1654"/>
    </row>
    <row r="19" spans="1:34" s="1160" customFormat="1" ht="13.5" customHeight="1">
      <c r="B19" s="1653" t="s">
        <v>261</v>
      </c>
      <c r="C19" s="1653"/>
      <c r="D19" s="1653"/>
      <c r="E19" s="1653"/>
      <c r="F19" s="1653"/>
      <c r="G19" s="1653"/>
      <c r="H19" s="1653"/>
      <c r="I19" s="1653"/>
      <c r="J19" s="1653"/>
      <c r="K19" s="1653"/>
      <c r="L19" s="1653"/>
      <c r="M19" s="1653"/>
      <c r="N19" s="1653"/>
      <c r="O19" s="1653"/>
      <c r="P19" s="1653"/>
      <c r="Q19" s="1653"/>
      <c r="R19" s="1653"/>
      <c r="S19" s="1653"/>
      <c r="T19" s="1653"/>
      <c r="U19" s="1653"/>
      <c r="V19" s="1653"/>
      <c r="W19" s="1653"/>
      <c r="X19" s="1653"/>
      <c r="Y19" s="1653"/>
      <c r="Z19" s="1653"/>
      <c r="AA19" s="1653"/>
      <c r="AB19" s="1653"/>
      <c r="AC19" s="1653"/>
      <c r="AD19" s="1653"/>
      <c r="AE19" s="1653"/>
      <c r="AF19" s="1653"/>
      <c r="AG19" s="1653"/>
    </row>
    <row r="20" spans="1:34" s="1160" customFormat="1" ht="15" customHeight="1">
      <c r="B20" s="1621" t="s">
        <v>1231</v>
      </c>
      <c r="C20" s="1621"/>
      <c r="D20" s="1621"/>
      <c r="E20" s="1621"/>
      <c r="F20" s="1621"/>
      <c r="G20" s="1621"/>
      <c r="H20" s="1621"/>
      <c r="I20" s="1621"/>
      <c r="J20" s="1621" t="s">
        <v>1241</v>
      </c>
      <c r="K20" s="1621"/>
      <c r="L20" s="1621"/>
      <c r="M20" s="1621"/>
      <c r="N20" s="1621"/>
      <c r="O20" s="1621"/>
      <c r="P20" s="1621"/>
      <c r="Q20" s="1621"/>
      <c r="R20" s="1621" t="s">
        <v>1263</v>
      </c>
      <c r="S20" s="1621"/>
      <c r="T20" s="1621"/>
      <c r="U20" s="1621"/>
      <c r="V20" s="1621"/>
      <c r="W20" s="1621"/>
      <c r="X20" s="1621"/>
      <c r="Y20" s="1621"/>
      <c r="Z20" s="1164"/>
      <c r="AA20" s="800"/>
      <c r="AB20" s="800"/>
      <c r="AC20" s="800"/>
      <c r="AD20" s="800"/>
      <c r="AE20" s="800"/>
      <c r="AF20" s="800"/>
      <c r="AG20" s="800"/>
    </row>
    <row r="21" spans="1:34" s="1160" customFormat="1" ht="13.5" customHeight="1">
      <c r="B21" s="1657" t="s">
        <v>545</v>
      </c>
      <c r="C21" s="1657"/>
      <c r="D21" s="1657"/>
      <c r="E21" s="1657"/>
      <c r="F21" s="1657"/>
      <c r="G21" s="1657"/>
      <c r="H21" s="1657"/>
      <c r="I21" s="1657"/>
      <c r="J21" s="1657" t="s">
        <v>316</v>
      </c>
      <c r="K21" s="1657"/>
      <c r="L21" s="1657"/>
      <c r="M21" s="1657"/>
      <c r="N21" s="1657"/>
      <c r="O21" s="1657"/>
      <c r="P21" s="1657"/>
      <c r="Q21" s="1657"/>
      <c r="R21" s="1657" t="s">
        <v>1659</v>
      </c>
      <c r="S21" s="1657"/>
      <c r="T21" s="1657"/>
      <c r="U21" s="1657"/>
      <c r="V21" s="1657"/>
      <c r="W21" s="1657"/>
      <c r="X21" s="1657"/>
      <c r="Y21" s="1657"/>
      <c r="Z21" s="1164"/>
      <c r="AA21" s="800"/>
      <c r="AB21" s="800"/>
      <c r="AC21" s="800"/>
      <c r="AD21" s="800"/>
      <c r="AE21" s="800"/>
      <c r="AF21" s="800"/>
      <c r="AG21" s="800"/>
    </row>
    <row r="22" spans="1:34" s="1160" customFormat="1" ht="13.5" customHeight="1">
      <c r="B22" s="1654" t="s">
        <v>1660</v>
      </c>
      <c r="C22" s="1654"/>
      <c r="D22" s="1654"/>
      <c r="E22" s="1654"/>
      <c r="F22" s="1654"/>
      <c r="G22" s="1654"/>
      <c r="H22" s="1654"/>
      <c r="I22" s="1654"/>
      <c r="J22" s="1654" t="s">
        <v>323</v>
      </c>
      <c r="K22" s="1654"/>
      <c r="L22" s="1654"/>
      <c r="M22" s="1654"/>
      <c r="N22" s="1654"/>
      <c r="O22" s="1654"/>
      <c r="P22" s="1654"/>
      <c r="Q22" s="1654"/>
      <c r="R22" s="1654" t="s">
        <v>1661</v>
      </c>
      <c r="S22" s="1654"/>
      <c r="T22" s="1654"/>
      <c r="U22" s="1654"/>
      <c r="V22" s="1654"/>
      <c r="W22" s="1654"/>
      <c r="X22" s="1654"/>
      <c r="Y22" s="1654"/>
      <c r="Z22" s="1164"/>
      <c r="AA22" s="800"/>
      <c r="AB22" s="800"/>
      <c r="AC22" s="800"/>
      <c r="AD22" s="800"/>
      <c r="AE22" s="800"/>
      <c r="AF22" s="800"/>
      <c r="AG22" s="800"/>
    </row>
    <row r="23" spans="1:34" s="1160" customFormat="1" ht="13.5" customHeight="1">
      <c r="B23" s="1654" t="s">
        <v>1662</v>
      </c>
      <c r="C23" s="1654"/>
      <c r="D23" s="1654"/>
      <c r="E23" s="1654"/>
      <c r="F23" s="1654"/>
      <c r="G23" s="1654"/>
      <c r="H23" s="1654"/>
      <c r="I23" s="1654"/>
      <c r="J23" s="1654" t="s">
        <v>330</v>
      </c>
      <c r="K23" s="1654"/>
      <c r="L23" s="1654"/>
      <c r="M23" s="1654"/>
      <c r="N23" s="1654"/>
      <c r="O23" s="1654"/>
      <c r="P23" s="1654"/>
      <c r="Q23" s="1654"/>
      <c r="R23" s="1659" t="s">
        <v>363</v>
      </c>
      <c r="S23" s="1660"/>
      <c r="T23" s="1660"/>
      <c r="U23" s="1660"/>
      <c r="V23" s="1660"/>
      <c r="W23" s="1660"/>
      <c r="X23" s="1660"/>
      <c r="Y23" s="1661"/>
      <c r="Z23" s="1164"/>
      <c r="AA23" s="800"/>
      <c r="AB23" s="800"/>
      <c r="AC23" s="800"/>
      <c r="AD23" s="800"/>
      <c r="AE23" s="800"/>
      <c r="AF23" s="800"/>
      <c r="AG23" s="800"/>
    </row>
    <row r="24" spans="1:34" s="1160" customFormat="1" ht="13.5" customHeight="1">
      <c r="B24" s="1654" t="s">
        <v>1238</v>
      </c>
      <c r="C24" s="1654"/>
      <c r="D24" s="1654"/>
      <c r="E24" s="1654"/>
      <c r="F24" s="1654"/>
      <c r="G24" s="1654"/>
      <c r="H24" s="1654"/>
      <c r="I24" s="1654"/>
      <c r="J24" s="1654" t="s">
        <v>1663</v>
      </c>
      <c r="K24" s="1654"/>
      <c r="L24" s="1654"/>
      <c r="M24" s="1654"/>
      <c r="N24" s="1654"/>
      <c r="O24" s="1654"/>
      <c r="P24" s="1654"/>
      <c r="Q24" s="1654"/>
      <c r="R24" s="1659" t="s">
        <v>1646</v>
      </c>
      <c r="S24" s="1660"/>
      <c r="T24" s="1660"/>
      <c r="U24" s="1660"/>
      <c r="V24" s="1660"/>
      <c r="W24" s="1660"/>
      <c r="X24" s="1660"/>
      <c r="Y24" s="1661"/>
      <c r="Z24" s="1164"/>
      <c r="AA24" s="800"/>
      <c r="AB24" s="800"/>
      <c r="AC24" s="800"/>
      <c r="AD24" s="800"/>
      <c r="AE24" s="800"/>
      <c r="AF24" s="800"/>
      <c r="AG24" s="800"/>
    </row>
    <row r="25" spans="1:34" s="1160" customFormat="1" ht="13.5" customHeight="1">
      <c r="B25" s="1653" t="s">
        <v>546</v>
      </c>
      <c r="C25" s="1653"/>
      <c r="D25" s="1653"/>
      <c r="E25" s="1653"/>
      <c r="F25" s="1653"/>
      <c r="G25" s="1653"/>
      <c r="H25" s="1653"/>
      <c r="I25" s="1653"/>
      <c r="J25" s="1662" t="s">
        <v>338</v>
      </c>
      <c r="K25" s="1663"/>
      <c r="L25" s="1663"/>
      <c r="M25" s="1663"/>
      <c r="N25" s="1663"/>
      <c r="O25" s="1663"/>
      <c r="P25" s="1663"/>
      <c r="Q25" s="1664"/>
      <c r="R25" s="1654" t="s">
        <v>1647</v>
      </c>
      <c r="S25" s="1654"/>
      <c r="T25" s="1654"/>
      <c r="U25" s="1654"/>
      <c r="V25" s="1654"/>
      <c r="W25" s="1654"/>
      <c r="X25" s="1654"/>
      <c r="Y25" s="1654"/>
      <c r="Z25" s="1164"/>
      <c r="AA25" s="800"/>
      <c r="AB25" s="800"/>
      <c r="AC25" s="800"/>
      <c r="AD25" s="800"/>
      <c r="AE25" s="800"/>
      <c r="AF25" s="800"/>
      <c r="AG25" s="800"/>
    </row>
    <row r="26" spans="1:34" s="1160" customFormat="1" ht="13.5" customHeight="1">
      <c r="B26" s="1187"/>
      <c r="C26" s="1187"/>
      <c r="D26" s="1187"/>
      <c r="E26" s="1187"/>
      <c r="F26" s="1187"/>
      <c r="G26" s="1187"/>
      <c r="H26" s="1187"/>
      <c r="I26" s="1187"/>
      <c r="R26" s="1654" t="s">
        <v>1664</v>
      </c>
      <c r="S26" s="1654"/>
      <c r="T26" s="1654"/>
      <c r="U26" s="1654"/>
      <c r="V26" s="1654"/>
      <c r="W26" s="1654"/>
      <c r="X26" s="1654"/>
      <c r="Y26" s="1654"/>
      <c r="Z26" s="1164"/>
      <c r="AA26" s="800"/>
      <c r="AB26" s="800"/>
      <c r="AC26" s="800"/>
      <c r="AD26" s="800"/>
      <c r="AE26" s="800"/>
      <c r="AF26" s="800"/>
      <c r="AG26" s="800"/>
    </row>
    <row r="27" spans="1:34" s="1160" customFormat="1" ht="13.5" customHeight="1">
      <c r="B27" s="1190"/>
      <c r="C27" s="1190"/>
      <c r="D27" s="1190"/>
      <c r="E27" s="1190"/>
      <c r="F27" s="1190"/>
      <c r="G27" s="1190"/>
      <c r="H27" s="1190"/>
      <c r="I27" s="1190"/>
      <c r="R27" s="1654" t="s">
        <v>368</v>
      </c>
      <c r="S27" s="1654"/>
      <c r="T27" s="1654"/>
      <c r="U27" s="1654"/>
      <c r="V27" s="1654"/>
      <c r="W27" s="1654"/>
      <c r="X27" s="1654"/>
      <c r="Y27" s="1654"/>
      <c r="Z27" s="1164"/>
      <c r="AA27" s="800"/>
      <c r="AB27" s="800"/>
      <c r="AC27" s="800"/>
      <c r="AD27" s="800"/>
      <c r="AE27" s="800"/>
      <c r="AF27" s="800"/>
      <c r="AG27" s="800"/>
    </row>
    <row r="28" spans="1:34" s="1160" customFormat="1" ht="13.5" customHeight="1">
      <c r="B28" s="1165"/>
      <c r="C28" s="1165"/>
      <c r="D28" s="1165"/>
      <c r="E28" s="1165"/>
      <c r="F28" s="1165"/>
      <c r="G28" s="1165"/>
      <c r="H28" s="1165"/>
      <c r="I28" s="1165"/>
      <c r="J28" s="1165"/>
      <c r="K28" s="1165"/>
      <c r="L28" s="1165"/>
      <c r="M28" s="1165"/>
      <c r="N28" s="1165"/>
      <c r="O28" s="1165"/>
      <c r="P28" s="1165"/>
      <c r="Q28" s="1165"/>
      <c r="R28" s="1653" t="s">
        <v>370</v>
      </c>
      <c r="S28" s="1653"/>
      <c r="T28" s="1653"/>
      <c r="U28" s="1653"/>
      <c r="V28" s="1653"/>
      <c r="W28" s="1653"/>
      <c r="X28" s="1653"/>
      <c r="Y28" s="1653"/>
    </row>
    <row r="29" spans="1:34" s="1160" customFormat="1" ht="15" customHeight="1">
      <c r="R29" s="1166"/>
      <c r="S29" s="1166"/>
      <c r="T29" s="1166"/>
      <c r="U29" s="1166"/>
      <c r="V29" s="1166"/>
      <c r="W29" s="1166"/>
      <c r="X29" s="1166"/>
      <c r="Y29" s="1166"/>
    </row>
    <row r="30" spans="1:34" s="1160" customFormat="1" ht="18.75" customHeight="1">
      <c r="B30" s="1192" t="s">
        <v>1665</v>
      </c>
      <c r="C30" s="1506" t="s">
        <v>1666</v>
      </c>
      <c r="D30" s="1506"/>
      <c r="E30" s="1506"/>
      <c r="F30" s="1506"/>
      <c r="G30" s="1506"/>
      <c r="H30" s="1506"/>
      <c r="I30" s="1506"/>
      <c r="J30" s="1506"/>
      <c r="K30" s="1506"/>
      <c r="L30" s="1506"/>
      <c r="M30" s="1506"/>
      <c r="N30" s="1506"/>
      <c r="O30" s="1506"/>
      <c r="P30" s="1506"/>
      <c r="Q30" s="1507"/>
      <c r="R30" s="1161"/>
      <c r="S30" s="1161"/>
      <c r="T30" s="1161"/>
      <c r="U30" s="1161"/>
      <c r="V30" s="1161"/>
      <c r="W30" s="1161"/>
      <c r="X30" s="1161"/>
      <c r="Y30" s="1161"/>
      <c r="Z30" s="1161"/>
      <c r="AA30" s="1161"/>
      <c r="AB30" s="1161"/>
      <c r="AC30" s="1161"/>
      <c r="AD30" s="1161"/>
      <c r="AE30" s="1161"/>
      <c r="AF30" s="1161"/>
      <c r="AG30" s="1161"/>
      <c r="AH30" s="1161"/>
    </row>
    <row r="31" spans="1:34" s="1160" customFormat="1" ht="13.5" customHeight="1">
      <c r="A31" s="1162"/>
      <c r="B31" s="1562" t="s">
        <v>222</v>
      </c>
      <c r="C31" s="1562"/>
      <c r="D31" s="1562"/>
      <c r="E31" s="1562"/>
      <c r="F31" s="1562"/>
      <c r="G31" s="1562"/>
      <c r="H31" s="1562"/>
      <c r="I31" s="1646"/>
      <c r="J31" s="1592" t="s">
        <v>230</v>
      </c>
      <c r="K31" s="1562"/>
      <c r="L31" s="1562"/>
      <c r="M31" s="1562"/>
      <c r="N31" s="1562"/>
      <c r="O31" s="1562"/>
      <c r="P31" s="1562"/>
      <c r="Q31" s="1562"/>
      <c r="R31" s="1164"/>
      <c r="S31" s="800"/>
      <c r="T31" s="800"/>
      <c r="U31" s="800"/>
      <c r="V31" s="800"/>
      <c r="W31" s="800"/>
      <c r="X31" s="800"/>
      <c r="Y31" s="800"/>
      <c r="Z31" s="800"/>
      <c r="AA31" s="800"/>
      <c r="AB31" s="800"/>
      <c r="AC31" s="800"/>
      <c r="AD31" s="800"/>
      <c r="AE31" s="800"/>
      <c r="AF31" s="800"/>
      <c r="AG31" s="800"/>
      <c r="AH31" s="1162"/>
    </row>
    <row r="32" spans="1:34" s="1160" customFormat="1" ht="15" customHeight="1"/>
    <row r="33" spans="1:34" s="1160" customFormat="1" ht="18.75" customHeight="1">
      <c r="B33" s="1192" t="s">
        <v>1667</v>
      </c>
      <c r="C33" s="1506" t="s">
        <v>1668</v>
      </c>
      <c r="D33" s="1506"/>
      <c r="E33" s="1506"/>
      <c r="F33" s="1506"/>
      <c r="G33" s="1506"/>
      <c r="H33" s="1506"/>
      <c r="I33" s="1506"/>
      <c r="J33" s="1506"/>
      <c r="K33" s="1506"/>
      <c r="L33" s="1506"/>
      <c r="M33" s="1506"/>
      <c r="N33" s="1506"/>
      <c r="O33" s="1506"/>
      <c r="P33" s="1506"/>
      <c r="Q33" s="1506"/>
      <c r="R33" s="1506"/>
      <c r="S33" s="1506"/>
      <c r="T33" s="1506"/>
      <c r="U33" s="1506"/>
      <c r="V33" s="1506"/>
      <c r="W33" s="1506"/>
      <c r="X33" s="1506"/>
      <c r="Y33" s="1506"/>
      <c r="Z33" s="1506"/>
      <c r="AA33" s="1506"/>
      <c r="AB33" s="1506"/>
      <c r="AC33" s="1506"/>
      <c r="AD33" s="1506"/>
      <c r="AE33" s="1506"/>
      <c r="AF33" s="1506"/>
      <c r="AG33" s="1507"/>
      <c r="AH33" s="1161"/>
    </row>
    <row r="34" spans="1:34" s="1160" customFormat="1" ht="13.5" customHeight="1">
      <c r="A34" s="1162"/>
      <c r="B34" s="1665" t="s">
        <v>1669</v>
      </c>
      <c r="C34" s="1666"/>
      <c r="D34" s="1666"/>
      <c r="E34" s="1666"/>
      <c r="F34" s="1666"/>
      <c r="G34" s="1666"/>
      <c r="H34" s="1666"/>
      <c r="I34" s="1666"/>
      <c r="J34" s="1666" t="s">
        <v>1270</v>
      </c>
      <c r="K34" s="1666"/>
      <c r="L34" s="1666"/>
      <c r="M34" s="1666"/>
      <c r="N34" s="1666"/>
      <c r="O34" s="1666"/>
      <c r="P34" s="1666"/>
      <c r="Q34" s="1666"/>
      <c r="R34" s="1666" t="s">
        <v>1175</v>
      </c>
      <c r="S34" s="1666"/>
      <c r="T34" s="1666"/>
      <c r="U34" s="1666"/>
      <c r="V34" s="1666"/>
      <c r="W34" s="1666"/>
      <c r="X34" s="1666"/>
      <c r="Y34" s="1667"/>
      <c r="Z34" s="1571" t="s">
        <v>509</v>
      </c>
      <c r="AA34" s="1658"/>
      <c r="AB34" s="1658"/>
      <c r="AC34" s="1658"/>
      <c r="AD34" s="1658"/>
      <c r="AE34" s="1658"/>
      <c r="AF34" s="1658"/>
      <c r="AG34" s="1658"/>
      <c r="AH34" s="1162"/>
    </row>
    <row r="35" spans="1:34" s="1160" customFormat="1" ht="13.5" customHeight="1">
      <c r="B35" s="1650" t="s">
        <v>185</v>
      </c>
      <c r="C35" s="1651"/>
      <c r="D35" s="1651"/>
      <c r="E35" s="1651"/>
      <c r="F35" s="1651"/>
      <c r="G35" s="1651"/>
      <c r="H35" s="1651"/>
      <c r="I35" s="1651"/>
      <c r="J35" s="1651" t="s">
        <v>1179</v>
      </c>
      <c r="K35" s="1651"/>
      <c r="L35" s="1651"/>
      <c r="M35" s="1651"/>
      <c r="N35" s="1651"/>
      <c r="O35" s="1651"/>
      <c r="P35" s="1651"/>
      <c r="Q35" s="1651"/>
      <c r="R35" s="1651" t="s">
        <v>195</v>
      </c>
      <c r="S35" s="1651"/>
      <c r="T35" s="1651"/>
      <c r="U35" s="1651"/>
      <c r="V35" s="1651"/>
      <c r="W35" s="1651"/>
      <c r="X35" s="1651"/>
      <c r="Y35" s="1652"/>
      <c r="Z35" s="1167"/>
      <c r="AA35" s="1168"/>
      <c r="AB35" s="1168"/>
      <c r="AC35" s="1168"/>
      <c r="AD35" s="1168"/>
      <c r="AE35" s="1168"/>
      <c r="AF35" s="1168"/>
      <c r="AG35" s="1168"/>
    </row>
    <row r="36" spans="1:34" s="1160" customFormat="1" ht="15" customHeight="1"/>
    <row r="37" spans="1:34" s="1160" customFormat="1" ht="18.75" customHeight="1">
      <c r="B37" s="1192" t="s">
        <v>1670</v>
      </c>
      <c r="C37" s="1506" t="s">
        <v>1671</v>
      </c>
      <c r="D37" s="1506"/>
      <c r="E37" s="1506"/>
      <c r="F37" s="1506"/>
      <c r="G37" s="1506"/>
      <c r="H37" s="1506"/>
      <c r="I37" s="1506"/>
      <c r="J37" s="1506"/>
      <c r="K37" s="1506"/>
      <c r="L37" s="1506"/>
      <c r="M37" s="1506"/>
      <c r="N37" s="1506"/>
      <c r="O37" s="1506"/>
      <c r="P37" s="1506"/>
      <c r="Q37" s="1506"/>
      <c r="R37" s="1506"/>
      <c r="S37" s="1506"/>
      <c r="T37" s="1506"/>
      <c r="U37" s="1506"/>
      <c r="V37" s="1506"/>
      <c r="W37" s="1506"/>
      <c r="X37" s="1506"/>
      <c r="Y37" s="1506"/>
      <c r="Z37" s="1506"/>
      <c r="AA37" s="1506"/>
      <c r="AB37" s="1506"/>
      <c r="AC37" s="1506"/>
      <c r="AD37" s="1506"/>
      <c r="AE37" s="1506"/>
      <c r="AF37" s="1506"/>
      <c r="AG37" s="1507"/>
      <c r="AH37" s="1161"/>
    </row>
    <row r="38" spans="1:34" s="1160" customFormat="1" ht="15" customHeight="1">
      <c r="A38" s="1170"/>
      <c r="B38" s="1621" t="s">
        <v>1788</v>
      </c>
      <c r="C38" s="1621"/>
      <c r="D38" s="1621"/>
      <c r="E38" s="1621"/>
      <c r="F38" s="1621"/>
      <c r="G38" s="1621"/>
      <c r="H38" s="1621"/>
      <c r="I38" s="1621"/>
      <c r="J38" s="1621" t="s">
        <v>1789</v>
      </c>
      <c r="K38" s="1621"/>
      <c r="L38" s="1621"/>
      <c r="M38" s="1621"/>
      <c r="N38" s="1621"/>
      <c r="O38" s="1621"/>
      <c r="P38" s="1621"/>
      <c r="Q38" s="1621"/>
      <c r="R38" s="1621" t="s">
        <v>1184</v>
      </c>
      <c r="S38" s="1621"/>
      <c r="T38" s="1621"/>
      <c r="U38" s="1621"/>
      <c r="V38" s="1621"/>
      <c r="W38" s="1621"/>
      <c r="X38" s="1621"/>
      <c r="Y38" s="1621"/>
      <c r="Z38" s="1621" t="s">
        <v>1198</v>
      </c>
      <c r="AA38" s="1621"/>
      <c r="AB38" s="1621"/>
      <c r="AC38" s="1621"/>
      <c r="AD38" s="1621"/>
      <c r="AE38" s="1621"/>
      <c r="AF38" s="1621"/>
      <c r="AG38" s="1621"/>
    </row>
    <row r="39" spans="1:34" s="1160" customFormat="1" ht="13.5" customHeight="1">
      <c r="A39" s="1170"/>
      <c r="B39" s="1657" t="s">
        <v>1672</v>
      </c>
      <c r="C39" s="1657"/>
      <c r="D39" s="1657"/>
      <c r="E39" s="1657"/>
      <c r="F39" s="1657"/>
      <c r="G39" s="1657"/>
      <c r="H39" s="1657"/>
      <c r="I39" s="1657"/>
      <c r="J39" s="1657" t="s">
        <v>1673</v>
      </c>
      <c r="K39" s="1657"/>
      <c r="L39" s="1657"/>
      <c r="M39" s="1657"/>
      <c r="N39" s="1657"/>
      <c r="O39" s="1657"/>
      <c r="P39" s="1657"/>
      <c r="Q39" s="1657"/>
      <c r="R39" s="1657" t="s">
        <v>1185</v>
      </c>
      <c r="S39" s="1657"/>
      <c r="T39" s="1657"/>
      <c r="U39" s="1657"/>
      <c r="V39" s="1657"/>
      <c r="W39" s="1657"/>
      <c r="X39" s="1657"/>
      <c r="Y39" s="1657"/>
      <c r="Z39" s="1657" t="s">
        <v>219</v>
      </c>
      <c r="AA39" s="1657"/>
      <c r="AB39" s="1657"/>
      <c r="AC39" s="1657"/>
      <c r="AD39" s="1657"/>
      <c r="AE39" s="1657"/>
      <c r="AF39" s="1657"/>
      <c r="AG39" s="1657"/>
    </row>
    <row r="40" spans="1:34" s="1160" customFormat="1" ht="13.5" customHeight="1">
      <c r="A40" s="1170"/>
      <c r="B40" s="1654" t="s">
        <v>1674</v>
      </c>
      <c r="C40" s="1654"/>
      <c r="D40" s="1654"/>
      <c r="E40" s="1654"/>
      <c r="F40" s="1654"/>
      <c r="G40" s="1654"/>
      <c r="H40" s="1654"/>
      <c r="I40" s="1654"/>
      <c r="J40" s="1654" t="s">
        <v>191</v>
      </c>
      <c r="K40" s="1654"/>
      <c r="L40" s="1654"/>
      <c r="M40" s="1654"/>
      <c r="N40" s="1654"/>
      <c r="O40" s="1654"/>
      <c r="P40" s="1654"/>
      <c r="Q40" s="1654"/>
      <c r="R40" s="1654" t="s">
        <v>1186</v>
      </c>
      <c r="S40" s="1654"/>
      <c r="T40" s="1654"/>
      <c r="U40" s="1654"/>
      <c r="V40" s="1654"/>
      <c r="W40" s="1654"/>
      <c r="X40" s="1654"/>
      <c r="Y40" s="1654"/>
      <c r="Z40" s="1654" t="s">
        <v>260</v>
      </c>
      <c r="AA40" s="1654"/>
      <c r="AB40" s="1654"/>
      <c r="AC40" s="1654"/>
      <c r="AD40" s="1654"/>
      <c r="AE40" s="1654"/>
      <c r="AF40" s="1654"/>
      <c r="AG40" s="1654"/>
    </row>
    <row r="41" spans="1:34" s="1160" customFormat="1" ht="13.5" customHeight="1">
      <c r="A41" s="1170"/>
      <c r="B41" s="1654" t="s">
        <v>1675</v>
      </c>
      <c r="C41" s="1654"/>
      <c r="D41" s="1654"/>
      <c r="E41" s="1654"/>
      <c r="F41" s="1654"/>
      <c r="G41" s="1654"/>
      <c r="H41" s="1654"/>
      <c r="I41" s="1654"/>
      <c r="J41" s="1654" t="s">
        <v>196</v>
      </c>
      <c r="K41" s="1654"/>
      <c r="L41" s="1654"/>
      <c r="M41" s="1654"/>
      <c r="N41" s="1654"/>
      <c r="O41" s="1654"/>
      <c r="P41" s="1654"/>
      <c r="Q41" s="1654"/>
      <c r="R41" s="1654" t="s">
        <v>1188</v>
      </c>
      <c r="S41" s="1654"/>
      <c r="T41" s="1654"/>
      <c r="U41" s="1654"/>
      <c r="V41" s="1654"/>
      <c r="W41" s="1654"/>
      <c r="X41" s="1654"/>
      <c r="Y41" s="1654"/>
      <c r="Z41" s="1654" t="s">
        <v>532</v>
      </c>
      <c r="AA41" s="1654"/>
      <c r="AB41" s="1654"/>
      <c r="AC41" s="1654"/>
      <c r="AD41" s="1654"/>
      <c r="AE41" s="1654"/>
      <c r="AF41" s="1654"/>
      <c r="AG41" s="1654"/>
    </row>
    <row r="42" spans="1:34" s="1160" customFormat="1" ht="13.5" customHeight="1">
      <c r="A42" s="1170"/>
      <c r="B42" s="1654" t="s">
        <v>1676</v>
      </c>
      <c r="C42" s="1654"/>
      <c r="D42" s="1654"/>
      <c r="E42" s="1654"/>
      <c r="F42" s="1654"/>
      <c r="G42" s="1654"/>
      <c r="H42" s="1654"/>
      <c r="I42" s="1654"/>
      <c r="J42" s="1654" t="s">
        <v>1677</v>
      </c>
      <c r="K42" s="1654"/>
      <c r="L42" s="1654"/>
      <c r="M42" s="1654"/>
      <c r="N42" s="1654"/>
      <c r="O42" s="1654"/>
      <c r="P42" s="1654"/>
      <c r="Q42" s="1654"/>
      <c r="R42" s="1654" t="s">
        <v>1189</v>
      </c>
      <c r="S42" s="1654"/>
      <c r="T42" s="1654"/>
      <c r="U42" s="1654"/>
      <c r="V42" s="1654"/>
      <c r="W42" s="1654"/>
      <c r="X42" s="1654"/>
      <c r="Y42" s="1654"/>
      <c r="Z42" s="1659" t="s">
        <v>1210</v>
      </c>
      <c r="AA42" s="1660"/>
      <c r="AB42" s="1660"/>
      <c r="AC42" s="1660"/>
      <c r="AD42" s="1660"/>
      <c r="AE42" s="1660"/>
      <c r="AF42" s="1660"/>
      <c r="AG42" s="1661"/>
    </row>
    <row r="43" spans="1:34" s="1160" customFormat="1" ht="13.5" customHeight="1">
      <c r="A43" s="1170"/>
      <c r="B43" s="1654"/>
      <c r="C43" s="1654"/>
      <c r="D43" s="1654"/>
      <c r="E43" s="1654"/>
      <c r="F43" s="1654"/>
      <c r="G43" s="1654"/>
      <c r="H43" s="1654"/>
      <c r="I43" s="1654"/>
      <c r="J43" s="1654" t="s">
        <v>202</v>
      </c>
      <c r="K43" s="1654"/>
      <c r="L43" s="1654"/>
      <c r="M43" s="1654"/>
      <c r="N43" s="1654"/>
      <c r="O43" s="1654"/>
      <c r="P43" s="1654"/>
      <c r="Q43" s="1654"/>
      <c r="R43" s="1654" t="s">
        <v>1194</v>
      </c>
      <c r="S43" s="1654"/>
      <c r="T43" s="1654"/>
      <c r="U43" s="1654"/>
      <c r="V43" s="1654"/>
      <c r="W43" s="1654"/>
      <c r="X43" s="1654"/>
      <c r="Y43" s="1654"/>
      <c r="Z43" s="1654" t="s">
        <v>1678</v>
      </c>
      <c r="AA43" s="1654"/>
      <c r="AB43" s="1654"/>
      <c r="AC43" s="1654"/>
      <c r="AD43" s="1654"/>
      <c r="AE43" s="1654"/>
      <c r="AF43" s="1654"/>
      <c r="AG43" s="1654"/>
    </row>
    <row r="44" spans="1:34" s="1160" customFormat="1" ht="13.5" customHeight="1">
      <c r="A44" s="1170"/>
      <c r="B44" s="1654"/>
      <c r="C44" s="1654"/>
      <c r="D44" s="1654"/>
      <c r="E44" s="1654"/>
      <c r="F44" s="1654"/>
      <c r="G44" s="1654"/>
      <c r="H44" s="1654"/>
      <c r="I44" s="1654"/>
      <c r="J44" s="1659" t="s">
        <v>1679</v>
      </c>
      <c r="K44" s="1660"/>
      <c r="L44" s="1660"/>
      <c r="M44" s="1660"/>
      <c r="N44" s="1660"/>
      <c r="O44" s="1660"/>
      <c r="P44" s="1660"/>
      <c r="Q44" s="1661"/>
      <c r="R44" s="1654"/>
      <c r="S44" s="1654"/>
      <c r="T44" s="1654"/>
      <c r="U44" s="1654"/>
      <c r="V44" s="1654"/>
      <c r="W44" s="1654"/>
      <c r="X44" s="1654"/>
      <c r="Y44" s="1654"/>
      <c r="Z44" s="1654"/>
      <c r="AA44" s="1654"/>
      <c r="AB44" s="1654"/>
      <c r="AC44" s="1654"/>
      <c r="AD44" s="1654"/>
      <c r="AE44" s="1654"/>
      <c r="AF44" s="1654"/>
      <c r="AG44" s="1654"/>
    </row>
    <row r="45" spans="1:34" s="1160" customFormat="1" ht="13.5" customHeight="1">
      <c r="A45" s="1170"/>
      <c r="B45" s="1654"/>
      <c r="C45" s="1654"/>
      <c r="D45" s="1654"/>
      <c r="E45" s="1654"/>
      <c r="F45" s="1654"/>
      <c r="G45" s="1654"/>
      <c r="H45" s="1654"/>
      <c r="I45" s="1654"/>
      <c r="J45" s="1659" t="s">
        <v>207</v>
      </c>
      <c r="K45" s="1660"/>
      <c r="L45" s="1660"/>
      <c r="M45" s="1660"/>
      <c r="N45" s="1660"/>
      <c r="O45" s="1660"/>
      <c r="P45" s="1660"/>
      <c r="Q45" s="1661"/>
      <c r="R45" s="1654"/>
      <c r="S45" s="1654"/>
      <c r="T45" s="1654"/>
      <c r="U45" s="1654"/>
      <c r="V45" s="1654"/>
      <c r="W45" s="1654"/>
      <c r="X45" s="1654"/>
      <c r="Y45" s="1654"/>
      <c r="Z45" s="1654"/>
      <c r="AA45" s="1654"/>
      <c r="AB45" s="1654"/>
      <c r="AC45" s="1654"/>
      <c r="AD45" s="1654"/>
      <c r="AE45" s="1654"/>
      <c r="AF45" s="1654"/>
      <c r="AG45" s="1654"/>
    </row>
    <row r="46" spans="1:34" s="1160" customFormat="1" ht="13.5" customHeight="1">
      <c r="A46" s="1169"/>
      <c r="B46" s="1653"/>
      <c r="C46" s="1653"/>
      <c r="D46" s="1653"/>
      <c r="E46" s="1653"/>
      <c r="F46" s="1653"/>
      <c r="G46" s="1653"/>
      <c r="H46" s="1653"/>
      <c r="I46" s="1653"/>
      <c r="J46" s="1662" t="s">
        <v>522</v>
      </c>
      <c r="K46" s="1663"/>
      <c r="L46" s="1663"/>
      <c r="M46" s="1663"/>
      <c r="N46" s="1663"/>
      <c r="O46" s="1663"/>
      <c r="P46" s="1663"/>
      <c r="Q46" s="1664"/>
      <c r="R46" s="1653"/>
      <c r="S46" s="1653"/>
      <c r="T46" s="1653"/>
      <c r="U46" s="1653"/>
      <c r="V46" s="1653"/>
      <c r="W46" s="1653"/>
      <c r="X46" s="1653"/>
      <c r="Y46" s="1653"/>
      <c r="Z46" s="1653"/>
      <c r="AA46" s="1653"/>
      <c r="AB46" s="1653"/>
      <c r="AC46" s="1653"/>
      <c r="AD46" s="1653"/>
      <c r="AE46" s="1653"/>
      <c r="AF46" s="1653"/>
      <c r="AG46" s="1653"/>
    </row>
    <row r="47" spans="1:34" s="1160" customFormat="1" ht="15" customHeight="1">
      <c r="A47" s="1169"/>
      <c r="B47" s="1621" t="s">
        <v>1215</v>
      </c>
      <c r="C47" s="1621"/>
      <c r="D47" s="1621"/>
      <c r="E47" s="1621"/>
      <c r="F47" s="1621"/>
      <c r="G47" s="1621"/>
      <c r="H47" s="1621"/>
      <c r="I47" s="1621"/>
      <c r="J47" s="1621" t="s">
        <v>1221</v>
      </c>
      <c r="K47" s="1621"/>
      <c r="L47" s="1621"/>
      <c r="M47" s="1621"/>
      <c r="N47" s="1621"/>
      <c r="O47" s="1621"/>
      <c r="P47" s="1621"/>
      <c r="Q47" s="1621"/>
      <c r="R47" s="1621" t="s">
        <v>1223</v>
      </c>
      <c r="S47" s="1621"/>
      <c r="T47" s="1621"/>
      <c r="U47" s="1621"/>
      <c r="V47" s="1621"/>
      <c r="W47" s="1621"/>
      <c r="X47" s="1621"/>
      <c r="Y47" s="1621"/>
      <c r="Z47" s="1171"/>
      <c r="AA47" s="1172"/>
      <c r="AB47" s="1172"/>
      <c r="AC47" s="1172"/>
      <c r="AD47" s="1172"/>
      <c r="AE47" s="1172"/>
      <c r="AF47" s="1172"/>
      <c r="AG47" s="1172"/>
    </row>
    <row r="48" spans="1:34" s="1160" customFormat="1" ht="13.5" customHeight="1">
      <c r="A48" s="1169"/>
      <c r="B48" s="1657" t="s">
        <v>274</v>
      </c>
      <c r="C48" s="1657"/>
      <c r="D48" s="1657"/>
      <c r="E48" s="1657"/>
      <c r="F48" s="1657"/>
      <c r="G48" s="1657"/>
      <c r="H48" s="1657"/>
      <c r="I48" s="1657"/>
      <c r="J48" s="1658" t="s">
        <v>346</v>
      </c>
      <c r="K48" s="1658"/>
      <c r="L48" s="1658"/>
      <c r="M48" s="1658"/>
      <c r="N48" s="1658"/>
      <c r="O48" s="1658"/>
      <c r="P48" s="1658"/>
      <c r="Q48" s="1658"/>
      <c r="R48" s="1657" t="s">
        <v>291</v>
      </c>
      <c r="S48" s="1657"/>
      <c r="T48" s="1657"/>
      <c r="U48" s="1657"/>
      <c r="V48" s="1657"/>
      <c r="W48" s="1657"/>
      <c r="X48" s="1657"/>
      <c r="Y48" s="1657"/>
      <c r="Z48" s="1164"/>
      <c r="AA48" s="800"/>
      <c r="AB48" s="800"/>
      <c r="AC48" s="800"/>
      <c r="AD48" s="800"/>
      <c r="AE48" s="800"/>
      <c r="AF48" s="800"/>
      <c r="AG48" s="800"/>
    </row>
    <row r="49" spans="1:34" s="1160" customFormat="1" ht="13.5" customHeight="1">
      <c r="A49" s="1169"/>
      <c r="B49" s="1654" t="s">
        <v>276</v>
      </c>
      <c r="C49" s="1654"/>
      <c r="D49" s="1654"/>
      <c r="E49" s="1654"/>
      <c r="F49" s="1654"/>
      <c r="G49" s="1654"/>
      <c r="H49" s="1654"/>
      <c r="I49" s="1654"/>
      <c r="J49" s="1186"/>
      <c r="K49" s="1187"/>
      <c r="L49" s="1187"/>
      <c r="M49" s="1187"/>
      <c r="N49" s="1187"/>
      <c r="O49" s="1187"/>
      <c r="P49" s="1187"/>
      <c r="Q49" s="1188"/>
      <c r="R49" s="1654" t="s">
        <v>1226</v>
      </c>
      <c r="S49" s="1654"/>
      <c r="T49" s="1654"/>
      <c r="U49" s="1654"/>
      <c r="V49" s="1654"/>
      <c r="W49" s="1654"/>
      <c r="X49" s="1654"/>
      <c r="Y49" s="1654"/>
      <c r="Z49" s="1164"/>
      <c r="AA49" s="800"/>
      <c r="AB49" s="800"/>
      <c r="AC49" s="800"/>
      <c r="AD49" s="800"/>
      <c r="AE49" s="800"/>
      <c r="AF49" s="800"/>
      <c r="AG49" s="800"/>
    </row>
    <row r="50" spans="1:34" s="1160" customFormat="1" ht="13.5" customHeight="1">
      <c r="A50" s="1169"/>
      <c r="B50" s="1654" t="s">
        <v>1816</v>
      </c>
      <c r="C50" s="1654"/>
      <c r="D50" s="1654"/>
      <c r="E50" s="1654"/>
      <c r="F50" s="1654"/>
      <c r="G50" s="1654"/>
      <c r="H50" s="1654"/>
      <c r="I50" s="1654"/>
      <c r="J50" s="1189"/>
      <c r="K50" s="1190"/>
      <c r="L50" s="1190"/>
      <c r="M50" s="1190"/>
      <c r="N50" s="1190"/>
      <c r="O50" s="1190"/>
      <c r="P50" s="1190"/>
      <c r="Q50" s="1191"/>
      <c r="R50" s="1654" t="s">
        <v>357</v>
      </c>
      <c r="S50" s="1654"/>
      <c r="T50" s="1654"/>
      <c r="U50" s="1654"/>
      <c r="V50" s="1654"/>
      <c r="W50" s="1654"/>
      <c r="X50" s="1654"/>
      <c r="Y50" s="1654"/>
      <c r="Z50" s="1164"/>
      <c r="AA50" s="800"/>
      <c r="AB50" s="800"/>
      <c r="AC50" s="800"/>
      <c r="AD50" s="800"/>
      <c r="AE50" s="800"/>
      <c r="AF50" s="800"/>
      <c r="AG50" s="800"/>
    </row>
    <row r="51" spans="1:34" s="1160" customFormat="1" ht="13.5" customHeight="1">
      <c r="A51" s="1169"/>
      <c r="B51" s="1654" t="s">
        <v>282</v>
      </c>
      <c r="C51" s="1654"/>
      <c r="D51" s="1654"/>
      <c r="E51" s="1654"/>
      <c r="F51" s="1654"/>
      <c r="G51" s="1654"/>
      <c r="H51" s="1654"/>
      <c r="I51" s="1654"/>
      <c r="J51" s="1189"/>
      <c r="K51" s="1190"/>
      <c r="L51" s="1190"/>
      <c r="M51" s="1190"/>
      <c r="N51" s="1190"/>
      <c r="O51" s="1190"/>
      <c r="P51" s="1190"/>
      <c r="Q51" s="1191"/>
      <c r="R51" s="1654" t="s">
        <v>1228</v>
      </c>
      <c r="S51" s="1654"/>
      <c r="T51" s="1654"/>
      <c r="U51" s="1654"/>
      <c r="V51" s="1654"/>
      <c r="W51" s="1654"/>
      <c r="X51" s="1654"/>
      <c r="Y51" s="1654"/>
      <c r="Z51" s="1164"/>
      <c r="AA51" s="800"/>
      <c r="AB51" s="800"/>
      <c r="AC51" s="800"/>
      <c r="AD51" s="800"/>
      <c r="AE51" s="800"/>
      <c r="AF51" s="800"/>
      <c r="AG51" s="800"/>
    </row>
    <row r="52" spans="1:34" s="1160" customFormat="1" ht="13.5" customHeight="1">
      <c r="A52" s="1169"/>
      <c r="B52" s="1653" t="s">
        <v>286</v>
      </c>
      <c r="C52" s="1653"/>
      <c r="D52" s="1653"/>
      <c r="E52" s="1653"/>
      <c r="F52" s="1653"/>
      <c r="G52" s="1653"/>
      <c r="H52" s="1653"/>
      <c r="I52" s="1653"/>
      <c r="J52" s="1189"/>
      <c r="K52" s="1190"/>
      <c r="L52" s="1190"/>
      <c r="M52" s="1190"/>
      <c r="N52" s="1190"/>
      <c r="O52" s="1190"/>
      <c r="P52" s="1190"/>
      <c r="Q52" s="1191"/>
      <c r="R52" s="1653" t="s">
        <v>294</v>
      </c>
      <c r="S52" s="1653"/>
      <c r="T52" s="1653"/>
      <c r="U52" s="1653"/>
      <c r="V52" s="1653"/>
      <c r="W52" s="1653"/>
      <c r="X52" s="1653"/>
      <c r="Y52" s="1653"/>
      <c r="Z52" s="1164"/>
      <c r="AA52" s="800"/>
      <c r="AB52" s="800"/>
      <c r="AC52" s="800"/>
      <c r="AD52" s="800"/>
      <c r="AE52" s="800"/>
      <c r="AF52" s="800"/>
      <c r="AG52" s="800"/>
    </row>
    <row r="53" spans="1:34" s="1160" customFormat="1" ht="15" customHeight="1"/>
    <row r="54" spans="1:34" s="1160" customFormat="1" ht="18.75" customHeight="1">
      <c r="B54" s="1192" t="s">
        <v>1680</v>
      </c>
      <c r="C54" s="1506" t="s">
        <v>1681</v>
      </c>
      <c r="D54" s="1506"/>
      <c r="E54" s="1506"/>
      <c r="F54" s="1506"/>
      <c r="G54" s="1506"/>
      <c r="H54" s="1506"/>
      <c r="I54" s="1506"/>
      <c r="J54" s="1506"/>
      <c r="K54" s="1506"/>
      <c r="L54" s="1506"/>
      <c r="M54" s="1506"/>
      <c r="N54" s="1506"/>
      <c r="O54" s="1506"/>
      <c r="P54" s="1506"/>
      <c r="Q54" s="1506"/>
      <c r="R54" s="1506"/>
      <c r="S54" s="1506"/>
      <c r="T54" s="1506"/>
      <c r="U54" s="1506"/>
      <c r="V54" s="1506"/>
      <c r="W54" s="1506"/>
      <c r="X54" s="1506"/>
      <c r="Y54" s="1507"/>
      <c r="Z54" s="1161"/>
      <c r="AA54" s="1161"/>
      <c r="AB54" s="1161"/>
      <c r="AC54" s="1161"/>
      <c r="AD54" s="1161"/>
      <c r="AE54" s="1161"/>
      <c r="AF54" s="1161"/>
      <c r="AG54" s="1161"/>
      <c r="AH54" s="1161"/>
    </row>
    <row r="55" spans="1:34" s="1160" customFormat="1" ht="13.5" customHeight="1">
      <c r="A55" s="1162"/>
      <c r="B55" s="1569" t="s">
        <v>1192</v>
      </c>
      <c r="C55" s="1570"/>
      <c r="D55" s="1570"/>
      <c r="E55" s="1570"/>
      <c r="F55" s="1570"/>
      <c r="G55" s="1570"/>
      <c r="H55" s="1570"/>
      <c r="I55" s="1570"/>
      <c r="J55" s="1570" t="s">
        <v>1195</v>
      </c>
      <c r="K55" s="1570"/>
      <c r="L55" s="1570"/>
      <c r="M55" s="1570"/>
      <c r="N55" s="1570"/>
      <c r="O55" s="1570"/>
      <c r="P55" s="1570"/>
      <c r="Q55" s="1570"/>
      <c r="R55" s="1570" t="s">
        <v>1682</v>
      </c>
      <c r="S55" s="1570"/>
      <c r="T55" s="1570"/>
      <c r="U55" s="1570"/>
      <c r="V55" s="1570"/>
      <c r="W55" s="1570"/>
      <c r="X55" s="1570"/>
      <c r="Y55" s="1571"/>
      <c r="Z55" s="800"/>
      <c r="AA55" s="800"/>
      <c r="AB55" s="800"/>
      <c r="AC55" s="800"/>
      <c r="AD55" s="800"/>
      <c r="AE55" s="800"/>
      <c r="AF55" s="800"/>
      <c r="AG55" s="800"/>
      <c r="AH55" s="1162"/>
    </row>
    <row r="56" spans="1:34" s="1160" customFormat="1" ht="15" customHeight="1"/>
    <row r="57" spans="1:34" s="1160" customFormat="1" ht="18.75" customHeight="1">
      <c r="B57" s="1192" t="s">
        <v>1683</v>
      </c>
      <c r="C57" s="1596" t="s">
        <v>1684</v>
      </c>
      <c r="D57" s="1596"/>
      <c r="E57" s="1596"/>
      <c r="F57" s="1596"/>
      <c r="G57" s="1596"/>
      <c r="H57" s="1596"/>
      <c r="I57" s="1596"/>
      <c r="J57" s="1596"/>
      <c r="K57" s="1596"/>
      <c r="L57" s="1596"/>
      <c r="M57" s="1596"/>
      <c r="N57" s="1596"/>
      <c r="O57" s="1596"/>
      <c r="P57" s="1596"/>
      <c r="Q57" s="1596"/>
      <c r="R57" s="1596"/>
      <c r="S57" s="1596"/>
      <c r="T57" s="1596"/>
      <c r="U57" s="1596"/>
      <c r="V57" s="1596"/>
      <c r="W57" s="1596"/>
      <c r="X57" s="1596"/>
      <c r="Y57" s="1596"/>
      <c r="Z57" s="1596"/>
      <c r="AA57" s="1596"/>
      <c r="AB57" s="1596"/>
      <c r="AC57" s="1596"/>
      <c r="AD57" s="1596"/>
      <c r="AE57" s="1596"/>
      <c r="AF57" s="1596"/>
      <c r="AG57" s="1597"/>
      <c r="AH57" s="1161"/>
    </row>
    <row r="58" spans="1:34" s="1160" customFormat="1" ht="15" customHeight="1">
      <c r="A58" s="800"/>
      <c r="B58" s="1563" t="s">
        <v>1685</v>
      </c>
      <c r="C58" s="1572"/>
      <c r="D58" s="1572"/>
      <c r="E58" s="1572"/>
      <c r="F58" s="1572"/>
      <c r="G58" s="1572"/>
      <c r="H58" s="1572"/>
      <c r="I58" s="1572"/>
      <c r="J58" s="1563" t="s">
        <v>1686</v>
      </c>
      <c r="K58" s="1572"/>
      <c r="L58" s="1572"/>
      <c r="M58" s="1572"/>
      <c r="N58" s="1572"/>
      <c r="O58" s="1572"/>
      <c r="P58" s="1572"/>
      <c r="Q58" s="1572"/>
      <c r="R58" s="1572"/>
      <c r="S58" s="1572"/>
      <c r="T58" s="1572"/>
      <c r="U58" s="1572"/>
      <c r="V58" s="1572"/>
      <c r="W58" s="1572"/>
      <c r="X58" s="1572"/>
      <c r="Y58" s="1572"/>
      <c r="Z58" s="1572"/>
      <c r="AA58" s="1572"/>
      <c r="AB58" s="1572"/>
      <c r="AC58" s="1572"/>
      <c r="AD58" s="1572"/>
      <c r="AE58" s="1572"/>
      <c r="AF58" s="1572"/>
      <c r="AG58" s="1595"/>
    </row>
    <row r="59" spans="1:34" s="1160" customFormat="1" ht="13.5" customHeight="1">
      <c r="A59" s="800"/>
      <c r="B59" s="1562" t="s">
        <v>1196</v>
      </c>
      <c r="C59" s="1562"/>
      <c r="D59" s="1562"/>
      <c r="E59" s="1562"/>
      <c r="F59" s="1562"/>
      <c r="G59" s="1562"/>
      <c r="H59" s="1562"/>
      <c r="I59" s="1562"/>
      <c r="J59" s="1566" t="s">
        <v>1687</v>
      </c>
      <c r="K59" s="1567"/>
      <c r="L59" s="1567"/>
      <c r="M59" s="1567"/>
      <c r="N59" s="1567"/>
      <c r="O59" s="1567"/>
      <c r="P59" s="1567"/>
      <c r="Q59" s="1567"/>
      <c r="R59" s="1568" t="s">
        <v>1202</v>
      </c>
      <c r="S59" s="1568"/>
      <c r="T59" s="1568"/>
      <c r="U59" s="1568"/>
      <c r="V59" s="1568"/>
      <c r="W59" s="1568"/>
      <c r="X59" s="1568"/>
      <c r="Y59" s="1568"/>
      <c r="Z59" s="1568" t="s">
        <v>1207</v>
      </c>
      <c r="AA59" s="1568"/>
      <c r="AB59" s="1568"/>
      <c r="AC59" s="1568"/>
      <c r="AD59" s="1568"/>
      <c r="AE59" s="1568"/>
      <c r="AF59" s="1568"/>
      <c r="AG59" s="1598"/>
    </row>
    <row r="60" spans="1:34" s="1160" customFormat="1" ht="15" customHeight="1">
      <c r="A60" s="800"/>
      <c r="B60" s="1204"/>
      <c r="C60" s="1204"/>
      <c r="D60" s="1204"/>
      <c r="E60" s="1204"/>
      <c r="F60" s="1204"/>
      <c r="G60" s="1204"/>
      <c r="H60" s="1204"/>
      <c r="I60" s="1204"/>
      <c r="J60" s="1599" t="s">
        <v>1197</v>
      </c>
      <c r="K60" s="1600"/>
      <c r="L60" s="1600"/>
      <c r="M60" s="1600"/>
      <c r="N60" s="1600"/>
      <c r="O60" s="1600"/>
      <c r="P60" s="1600"/>
      <c r="Q60" s="1600"/>
      <c r="R60" s="1594" t="s">
        <v>1214</v>
      </c>
      <c r="S60" s="1594"/>
      <c r="T60" s="1594"/>
      <c r="U60" s="1594"/>
      <c r="V60" s="1594"/>
      <c r="W60" s="1594"/>
      <c r="X60" s="1594"/>
      <c r="Y60" s="1594"/>
      <c r="Z60" s="1594" t="s">
        <v>1688</v>
      </c>
      <c r="AA60" s="1594"/>
      <c r="AB60" s="1594"/>
      <c r="AC60" s="1594"/>
      <c r="AD60" s="1594"/>
      <c r="AE60" s="1594"/>
      <c r="AF60" s="1594"/>
      <c r="AG60" s="1601"/>
    </row>
    <row r="61" spans="1:34" s="1160" customFormat="1" ht="13.5" customHeight="1">
      <c r="A61" s="800"/>
      <c r="B61" s="1204"/>
      <c r="C61" s="1204"/>
      <c r="D61" s="1204"/>
      <c r="E61" s="1204"/>
      <c r="F61" s="1204"/>
      <c r="G61" s="1204"/>
      <c r="H61" s="1204"/>
      <c r="I61" s="1205"/>
      <c r="J61" s="1561" t="s">
        <v>1218</v>
      </c>
      <c r="K61" s="1561"/>
      <c r="L61" s="1561"/>
      <c r="M61" s="1561"/>
      <c r="N61" s="1561"/>
      <c r="O61" s="1561"/>
      <c r="P61" s="1561"/>
      <c r="Q61" s="1561"/>
      <c r="R61" s="1175"/>
      <c r="S61" s="1176"/>
      <c r="T61" s="1176"/>
      <c r="U61" s="1176"/>
      <c r="V61" s="1176"/>
      <c r="W61" s="1176"/>
      <c r="X61" s="1176"/>
      <c r="Y61" s="1176"/>
      <c r="Z61" s="1176"/>
      <c r="AA61" s="1176"/>
      <c r="AB61" s="1176"/>
      <c r="AC61" s="1176"/>
      <c r="AD61" s="1176"/>
      <c r="AE61" s="1176"/>
      <c r="AF61" s="1176"/>
      <c r="AG61" s="1176"/>
    </row>
    <row r="62" spans="1:34" s="1160" customFormat="1" ht="15" customHeight="1">
      <c r="A62" s="1173"/>
    </row>
    <row r="63" spans="1:34" s="1160" customFormat="1" ht="18.75" customHeight="1">
      <c r="B63" s="1192" t="s">
        <v>523</v>
      </c>
      <c r="C63" s="1506" t="s">
        <v>1785</v>
      </c>
      <c r="D63" s="1506"/>
      <c r="E63" s="1506"/>
      <c r="F63" s="1506"/>
      <c r="G63" s="1506"/>
      <c r="H63" s="1506"/>
      <c r="I63" s="1506"/>
      <c r="J63" s="1506"/>
      <c r="K63" s="1506"/>
      <c r="L63" s="1506"/>
      <c r="M63" s="1506"/>
      <c r="N63" s="1506"/>
      <c r="O63" s="1506"/>
      <c r="P63" s="1506"/>
      <c r="Q63" s="1506"/>
      <c r="R63" s="1506"/>
      <c r="S63" s="1506"/>
      <c r="T63" s="1506"/>
      <c r="U63" s="1506"/>
      <c r="V63" s="1506"/>
      <c r="W63" s="1506"/>
      <c r="X63" s="1506"/>
      <c r="Y63" s="1506"/>
      <c r="Z63" s="1506"/>
      <c r="AA63" s="1506"/>
      <c r="AB63" s="1506"/>
      <c r="AC63" s="1506"/>
      <c r="AD63" s="1506"/>
      <c r="AE63" s="1506"/>
      <c r="AF63" s="1506"/>
      <c r="AG63" s="1507"/>
      <c r="AH63" s="1161"/>
    </row>
    <row r="64" spans="1:34" s="1160" customFormat="1" ht="15" customHeight="1">
      <c r="A64" s="1162"/>
      <c r="B64" s="1563" t="s">
        <v>1689</v>
      </c>
      <c r="C64" s="1564"/>
      <c r="D64" s="1564"/>
      <c r="E64" s="1564"/>
      <c r="F64" s="1564"/>
      <c r="G64" s="1564"/>
      <c r="H64" s="1564"/>
      <c r="I64" s="1564"/>
      <c r="J64" s="1564"/>
      <c r="K64" s="1564"/>
      <c r="L64" s="1564"/>
      <c r="M64" s="1564"/>
      <c r="N64" s="1564"/>
      <c r="O64" s="1564"/>
      <c r="P64" s="1564"/>
      <c r="Q64" s="1564"/>
      <c r="R64" s="1564"/>
      <c r="S64" s="1564"/>
      <c r="T64" s="1564"/>
      <c r="U64" s="1564"/>
      <c r="V64" s="1564"/>
      <c r="W64" s="1564"/>
      <c r="X64" s="1564"/>
      <c r="Y64" s="1565"/>
      <c r="Z64" s="1563" t="s">
        <v>1690</v>
      </c>
      <c r="AA64" s="1564"/>
      <c r="AB64" s="1564"/>
      <c r="AC64" s="1564"/>
      <c r="AD64" s="1564"/>
      <c r="AE64" s="1564"/>
      <c r="AF64" s="1564"/>
      <c r="AG64" s="1565"/>
      <c r="AH64" s="1162"/>
    </row>
    <row r="65" spans="1:34" s="1160" customFormat="1" ht="15" customHeight="1">
      <c r="A65" s="1162"/>
      <c r="B65" s="1645" t="s">
        <v>223</v>
      </c>
      <c r="C65" s="1590"/>
      <c r="D65" s="1590"/>
      <c r="E65" s="1590"/>
      <c r="F65" s="1590"/>
      <c r="G65" s="1590"/>
      <c r="H65" s="1590"/>
      <c r="I65" s="1590"/>
      <c r="J65" s="1590" t="s">
        <v>231</v>
      </c>
      <c r="K65" s="1590"/>
      <c r="L65" s="1590"/>
      <c r="M65" s="1590"/>
      <c r="N65" s="1590"/>
      <c r="O65" s="1590"/>
      <c r="P65" s="1590"/>
      <c r="Q65" s="1590"/>
      <c r="R65" s="1590" t="s">
        <v>240</v>
      </c>
      <c r="S65" s="1590"/>
      <c r="T65" s="1590"/>
      <c r="U65" s="1590"/>
      <c r="V65" s="1590"/>
      <c r="W65" s="1590"/>
      <c r="X65" s="1590"/>
      <c r="Y65" s="1592"/>
      <c r="Z65" s="1562" t="s">
        <v>1208</v>
      </c>
      <c r="AA65" s="1562"/>
      <c r="AB65" s="1562"/>
      <c r="AC65" s="1562"/>
      <c r="AD65" s="1562"/>
      <c r="AE65" s="1562"/>
      <c r="AF65" s="1562"/>
      <c r="AG65" s="1562"/>
      <c r="AH65" s="1162"/>
    </row>
    <row r="66" spans="1:34" s="1160" customFormat="1" ht="15" customHeight="1"/>
    <row r="67" spans="1:34" s="1160" customFormat="1" ht="18.75" customHeight="1">
      <c r="B67" s="1192" t="s">
        <v>527</v>
      </c>
      <c r="C67" s="1506" t="s">
        <v>1786</v>
      </c>
      <c r="D67" s="1506"/>
      <c r="E67" s="1506"/>
      <c r="F67" s="1506"/>
      <c r="G67" s="1506"/>
      <c r="H67" s="1506"/>
      <c r="I67" s="1506"/>
      <c r="J67" s="1506"/>
      <c r="K67" s="1506"/>
      <c r="L67" s="1506"/>
      <c r="M67" s="1506"/>
      <c r="N67" s="1506"/>
      <c r="O67" s="1506"/>
      <c r="P67" s="1506"/>
      <c r="Q67" s="1506"/>
      <c r="R67" s="1506"/>
      <c r="S67" s="1506"/>
      <c r="T67" s="1506"/>
      <c r="U67" s="1506"/>
      <c r="V67" s="1506"/>
      <c r="W67" s="1506"/>
      <c r="X67" s="1506"/>
      <c r="Y67" s="1506"/>
      <c r="Z67" s="1506"/>
      <c r="AA67" s="1506"/>
      <c r="AB67" s="1506"/>
      <c r="AC67" s="1506"/>
      <c r="AD67" s="1506"/>
      <c r="AE67" s="1506"/>
      <c r="AF67" s="1506"/>
      <c r="AG67" s="1507"/>
      <c r="AH67" s="1161"/>
    </row>
    <row r="68" spans="1:34" s="1160" customFormat="1" ht="15" customHeight="1">
      <c r="B68" s="1588" t="s">
        <v>241</v>
      </c>
      <c r="C68" s="1589"/>
      <c r="D68" s="1589"/>
      <c r="E68" s="1589"/>
      <c r="F68" s="1589"/>
      <c r="G68" s="1589"/>
      <c r="H68" s="1589"/>
      <c r="I68" s="1589"/>
      <c r="J68" s="1589" t="s">
        <v>1197</v>
      </c>
      <c r="K68" s="1589"/>
      <c r="L68" s="1589"/>
      <c r="M68" s="1589"/>
      <c r="N68" s="1589"/>
      <c r="O68" s="1589"/>
      <c r="P68" s="1589"/>
      <c r="Q68" s="1589"/>
      <c r="R68" s="1590" t="s">
        <v>1200</v>
      </c>
      <c r="S68" s="1590"/>
      <c r="T68" s="1590"/>
      <c r="U68" s="1590"/>
      <c r="V68" s="1590"/>
      <c r="W68" s="1590"/>
      <c r="X68" s="1590"/>
      <c r="Y68" s="1590"/>
      <c r="Z68" s="1590" t="s">
        <v>1201</v>
      </c>
      <c r="AA68" s="1590"/>
      <c r="AB68" s="1590"/>
      <c r="AC68" s="1590"/>
      <c r="AD68" s="1590"/>
      <c r="AE68" s="1590"/>
      <c r="AF68" s="1590"/>
      <c r="AG68" s="1592"/>
    </row>
    <row r="69" spans="1:34" s="1160" customFormat="1" ht="15" customHeight="1">
      <c r="B69" s="1593" t="s">
        <v>1203</v>
      </c>
      <c r="C69" s="1594"/>
      <c r="D69" s="1594"/>
      <c r="E69" s="1594"/>
      <c r="F69" s="1594"/>
      <c r="G69" s="1594"/>
      <c r="H69" s="1594"/>
      <c r="I69" s="1594"/>
      <c r="J69" s="1594" t="s">
        <v>1209</v>
      </c>
      <c r="K69" s="1594"/>
      <c r="L69" s="1594"/>
      <c r="M69" s="1594"/>
      <c r="N69" s="1594"/>
      <c r="O69" s="1594"/>
      <c r="P69" s="1594"/>
      <c r="Q69" s="1601"/>
      <c r="R69" s="1164"/>
      <c r="S69" s="800"/>
      <c r="T69" s="800"/>
      <c r="U69" s="800"/>
      <c r="V69" s="800"/>
      <c r="W69" s="800"/>
      <c r="X69" s="800"/>
      <c r="Y69" s="800"/>
      <c r="Z69" s="800"/>
      <c r="AA69" s="800"/>
      <c r="AB69" s="800"/>
      <c r="AC69" s="800"/>
      <c r="AD69" s="800"/>
      <c r="AE69" s="800"/>
      <c r="AF69" s="800"/>
      <c r="AG69" s="800"/>
    </row>
    <row r="70" spans="1:34" s="1160" customFormat="1" ht="15" customHeight="1">
      <c r="B70" s="1166"/>
      <c r="C70" s="1166"/>
      <c r="D70" s="1166"/>
      <c r="E70" s="1166"/>
      <c r="F70" s="1166"/>
      <c r="G70" s="1166"/>
      <c r="H70" s="1166"/>
      <c r="I70" s="1166"/>
      <c r="J70" s="1166"/>
      <c r="K70" s="1166"/>
      <c r="L70" s="1166"/>
      <c r="M70" s="1166"/>
      <c r="N70" s="1166"/>
      <c r="O70" s="1166"/>
      <c r="P70" s="1166"/>
      <c r="Q70" s="1166"/>
      <c r="R70" s="800"/>
      <c r="S70" s="800"/>
      <c r="T70" s="800"/>
      <c r="U70" s="800"/>
      <c r="V70" s="800"/>
      <c r="W70" s="800"/>
      <c r="X70" s="800"/>
      <c r="Y70" s="800"/>
      <c r="Z70" s="800"/>
      <c r="AA70" s="800"/>
      <c r="AB70" s="800"/>
      <c r="AC70" s="800"/>
      <c r="AD70" s="800"/>
      <c r="AE70" s="800"/>
      <c r="AF70" s="800"/>
      <c r="AG70" s="800"/>
    </row>
    <row r="71" spans="1:34" s="1160" customFormat="1" ht="18.75" customHeight="1">
      <c r="A71" s="1161"/>
      <c r="B71" s="1192" t="s">
        <v>528</v>
      </c>
      <c r="C71" s="1506" t="s">
        <v>1787</v>
      </c>
      <c r="D71" s="1506"/>
      <c r="E71" s="1506"/>
      <c r="F71" s="1506"/>
      <c r="G71" s="1506"/>
      <c r="H71" s="1506"/>
      <c r="I71" s="1506"/>
      <c r="J71" s="1506"/>
      <c r="K71" s="1506"/>
      <c r="L71" s="1506"/>
      <c r="M71" s="1506"/>
      <c r="N71" s="1506"/>
      <c r="O71" s="1506"/>
      <c r="P71" s="1506"/>
      <c r="Q71" s="1506"/>
      <c r="R71" s="1506"/>
      <c r="S71" s="1506"/>
      <c r="T71" s="1506"/>
      <c r="U71" s="1506"/>
      <c r="V71" s="1506"/>
      <c r="W71" s="1506"/>
      <c r="X71" s="1506"/>
      <c r="Y71" s="1507"/>
      <c r="Z71" s="1161"/>
      <c r="AA71" s="1161"/>
      <c r="AB71" s="1161"/>
      <c r="AC71" s="1161"/>
      <c r="AD71" s="1161"/>
      <c r="AE71" s="1161"/>
      <c r="AF71" s="1161"/>
      <c r="AG71" s="1161"/>
      <c r="AH71" s="1161"/>
    </row>
    <row r="72" spans="1:34" s="1160" customFormat="1" ht="15" customHeight="1">
      <c r="A72" s="1162"/>
      <c r="B72" s="1645" t="s">
        <v>224</v>
      </c>
      <c r="C72" s="1590"/>
      <c r="D72" s="1590"/>
      <c r="E72" s="1590"/>
      <c r="F72" s="1590"/>
      <c r="G72" s="1590"/>
      <c r="H72" s="1590"/>
      <c r="I72" s="1590"/>
      <c r="J72" s="1590" t="s">
        <v>232</v>
      </c>
      <c r="K72" s="1590"/>
      <c r="L72" s="1590"/>
      <c r="M72" s="1590"/>
      <c r="N72" s="1590"/>
      <c r="O72" s="1590"/>
      <c r="P72" s="1590"/>
      <c r="Q72" s="1590"/>
      <c r="R72" s="1590" t="s">
        <v>242</v>
      </c>
      <c r="S72" s="1590"/>
      <c r="T72" s="1590"/>
      <c r="U72" s="1590"/>
      <c r="V72" s="1590"/>
      <c r="W72" s="1590"/>
      <c r="X72" s="1590"/>
      <c r="Y72" s="1592"/>
      <c r="Z72" s="1164"/>
      <c r="AA72" s="800"/>
      <c r="AB72" s="800"/>
      <c r="AC72" s="800"/>
      <c r="AD72" s="800"/>
      <c r="AE72" s="800"/>
      <c r="AF72" s="800"/>
      <c r="AG72" s="800"/>
      <c r="AH72" s="1162"/>
    </row>
    <row r="73" spans="1:34" s="1160" customFormat="1" ht="15" customHeight="1"/>
    <row r="74" spans="1:34" s="1160" customFormat="1" ht="18.75" customHeight="1">
      <c r="B74" s="1192" t="s">
        <v>935</v>
      </c>
      <c r="C74" s="1506" t="s">
        <v>1790</v>
      </c>
      <c r="D74" s="1506"/>
      <c r="E74" s="1506"/>
      <c r="F74" s="1506"/>
      <c r="G74" s="1506"/>
      <c r="H74" s="1506"/>
      <c r="I74" s="1506"/>
      <c r="J74" s="1506"/>
      <c r="K74" s="1506"/>
      <c r="L74" s="1506"/>
      <c r="M74" s="1506"/>
      <c r="N74" s="1506"/>
      <c r="O74" s="1506"/>
      <c r="P74" s="1506"/>
      <c r="Q74" s="1507"/>
      <c r="R74" s="1161"/>
      <c r="S74" s="1161"/>
      <c r="T74" s="1161"/>
      <c r="U74" s="1161"/>
      <c r="V74" s="1161"/>
      <c r="W74" s="1161"/>
      <c r="X74" s="1161"/>
      <c r="Y74" s="1161"/>
      <c r="Z74" s="1161"/>
      <c r="AA74" s="1161"/>
      <c r="AB74" s="1161"/>
      <c r="AC74" s="1161"/>
      <c r="AD74" s="1161"/>
      <c r="AE74" s="1161"/>
      <c r="AF74" s="1161"/>
      <c r="AG74" s="1161"/>
      <c r="AH74" s="1161"/>
    </row>
    <row r="75" spans="1:34" s="1160" customFormat="1" ht="15" customHeight="1">
      <c r="A75" s="1162"/>
      <c r="B75" s="1645" t="s">
        <v>1193</v>
      </c>
      <c r="C75" s="1590"/>
      <c r="D75" s="1590"/>
      <c r="E75" s="1590"/>
      <c r="F75" s="1590"/>
      <c r="G75" s="1590"/>
      <c r="H75" s="1590"/>
      <c r="I75" s="1590"/>
      <c r="J75" s="1590" t="s">
        <v>233</v>
      </c>
      <c r="K75" s="1590"/>
      <c r="L75" s="1590"/>
      <c r="M75" s="1590"/>
      <c r="N75" s="1590"/>
      <c r="O75" s="1590"/>
      <c r="P75" s="1590"/>
      <c r="Q75" s="1592"/>
      <c r="R75" s="1164"/>
      <c r="S75" s="800"/>
      <c r="T75" s="800"/>
      <c r="U75" s="800"/>
      <c r="V75" s="800"/>
      <c r="W75" s="800"/>
      <c r="X75" s="800"/>
      <c r="Y75" s="800"/>
      <c r="Z75" s="800"/>
      <c r="AA75" s="800"/>
      <c r="AB75" s="800"/>
      <c r="AC75" s="800"/>
      <c r="AD75" s="800"/>
      <c r="AE75" s="800"/>
      <c r="AF75" s="800"/>
      <c r="AG75" s="800"/>
      <c r="AH75" s="1162"/>
    </row>
    <row r="76" spans="1:34" s="1160" customFormat="1" ht="15" customHeight="1"/>
    <row r="77" spans="1:34" s="1160" customFormat="1" ht="18.75" customHeight="1">
      <c r="B77" s="1192" t="s">
        <v>1792</v>
      </c>
      <c r="C77" s="1506" t="s">
        <v>1791</v>
      </c>
      <c r="D77" s="1506"/>
      <c r="E77" s="1506"/>
      <c r="F77" s="1506"/>
      <c r="G77" s="1506"/>
      <c r="H77" s="1506"/>
      <c r="I77" s="1506"/>
      <c r="J77" s="1506"/>
      <c r="K77" s="1506"/>
      <c r="L77" s="1506"/>
      <c r="M77" s="1506"/>
      <c r="N77" s="1506"/>
      <c r="O77" s="1506"/>
      <c r="P77" s="1506"/>
      <c r="Q77" s="1507"/>
      <c r="R77" s="1161"/>
      <c r="S77" s="1161"/>
      <c r="T77" s="1161"/>
      <c r="U77" s="1161"/>
      <c r="V77" s="1161"/>
      <c r="W77" s="1161"/>
      <c r="X77" s="1161"/>
      <c r="Y77" s="1161"/>
      <c r="Z77" s="1161"/>
      <c r="AA77" s="1161"/>
      <c r="AB77" s="1161"/>
      <c r="AC77" s="1161"/>
      <c r="AD77" s="1161"/>
      <c r="AE77" s="1161"/>
      <c r="AF77" s="1161"/>
      <c r="AG77" s="1161"/>
      <c r="AH77" s="1161"/>
    </row>
    <row r="78" spans="1:34" s="1160" customFormat="1" ht="15" customHeight="1">
      <c r="A78" s="1162"/>
      <c r="B78" s="1621" t="s">
        <v>1691</v>
      </c>
      <c r="C78" s="1621"/>
      <c r="D78" s="1621"/>
      <c r="E78" s="1621"/>
      <c r="F78" s="1621"/>
      <c r="G78" s="1621"/>
      <c r="H78" s="1621"/>
      <c r="I78" s="1621"/>
      <c r="J78" s="1621" t="s">
        <v>1275</v>
      </c>
      <c r="K78" s="1621"/>
      <c r="L78" s="1621"/>
      <c r="M78" s="1621"/>
      <c r="N78" s="1621"/>
      <c r="O78" s="1621"/>
      <c r="P78" s="1621"/>
      <c r="Q78" s="1563"/>
      <c r="R78" s="1164"/>
      <c r="S78" s="800"/>
      <c r="T78" s="800"/>
      <c r="U78" s="800"/>
      <c r="V78" s="800"/>
      <c r="W78" s="800"/>
      <c r="X78" s="800"/>
      <c r="Y78" s="800"/>
      <c r="Z78" s="800"/>
      <c r="AA78" s="800"/>
      <c r="AB78" s="800"/>
      <c r="AC78" s="800"/>
      <c r="AD78" s="800"/>
      <c r="AE78" s="800"/>
      <c r="AF78" s="800"/>
      <c r="AG78" s="800"/>
      <c r="AH78" s="1162"/>
    </row>
    <row r="79" spans="1:34" s="1160" customFormat="1" ht="15" customHeight="1">
      <c r="B79" s="1657" t="s">
        <v>234</v>
      </c>
      <c r="C79" s="1657"/>
      <c r="D79" s="1657"/>
      <c r="E79" s="1657"/>
      <c r="F79" s="1657"/>
      <c r="G79" s="1657"/>
      <c r="H79" s="1657"/>
      <c r="I79" s="1657"/>
      <c r="J79" s="1657" t="s">
        <v>1185</v>
      </c>
      <c r="K79" s="1657"/>
      <c r="L79" s="1657"/>
      <c r="M79" s="1657"/>
      <c r="N79" s="1657"/>
      <c r="O79" s="1657"/>
      <c r="P79" s="1657"/>
      <c r="Q79" s="1657"/>
      <c r="R79" s="1164"/>
      <c r="S79" s="800"/>
      <c r="T79" s="800"/>
      <c r="U79" s="800"/>
      <c r="V79" s="800"/>
      <c r="W79" s="800"/>
      <c r="X79" s="800"/>
      <c r="Y79" s="800"/>
      <c r="Z79" s="800"/>
      <c r="AA79" s="800"/>
      <c r="AB79" s="800"/>
      <c r="AC79" s="800"/>
      <c r="AD79" s="800"/>
      <c r="AE79" s="800"/>
      <c r="AF79" s="800"/>
      <c r="AG79" s="800"/>
    </row>
    <row r="80" spans="1:34" s="1160" customFormat="1" ht="15" customHeight="1">
      <c r="B80" s="1654" t="s">
        <v>1692</v>
      </c>
      <c r="C80" s="1654"/>
      <c r="D80" s="1654"/>
      <c r="E80" s="1654"/>
      <c r="F80" s="1654"/>
      <c r="G80" s="1654"/>
      <c r="H80" s="1654"/>
      <c r="I80" s="1654"/>
      <c r="J80" s="1654" t="s">
        <v>1188</v>
      </c>
      <c r="K80" s="1654"/>
      <c r="L80" s="1654"/>
      <c r="M80" s="1654"/>
      <c r="N80" s="1654"/>
      <c r="O80" s="1654"/>
      <c r="P80" s="1654"/>
      <c r="Q80" s="1654"/>
      <c r="R80" s="1164"/>
      <c r="S80" s="800"/>
      <c r="T80" s="800"/>
      <c r="U80" s="800"/>
      <c r="V80" s="800"/>
      <c r="W80" s="800"/>
      <c r="X80" s="800"/>
      <c r="Y80" s="800"/>
      <c r="Z80" s="800"/>
      <c r="AA80" s="800"/>
      <c r="AB80" s="800"/>
      <c r="AC80" s="800"/>
      <c r="AD80" s="800"/>
      <c r="AE80" s="800"/>
      <c r="AF80" s="800"/>
      <c r="AG80" s="800"/>
    </row>
    <row r="81" spans="1:34" s="1160" customFormat="1" ht="15" customHeight="1">
      <c r="B81" s="1654" t="s">
        <v>207</v>
      </c>
      <c r="C81" s="1654"/>
      <c r="D81" s="1654"/>
      <c r="E81" s="1654"/>
      <c r="F81" s="1654"/>
      <c r="G81" s="1654"/>
      <c r="H81" s="1654"/>
      <c r="I81" s="1654"/>
      <c r="J81" s="1654" t="s">
        <v>1217</v>
      </c>
      <c r="K81" s="1654"/>
      <c r="L81" s="1654"/>
      <c r="M81" s="1654"/>
      <c r="N81" s="1654"/>
      <c r="O81" s="1654"/>
      <c r="P81" s="1654"/>
      <c r="Q81" s="1654"/>
      <c r="R81" s="1164"/>
      <c r="S81" s="800"/>
      <c r="T81" s="800"/>
      <c r="U81" s="800"/>
      <c r="V81" s="800"/>
      <c r="W81" s="800"/>
      <c r="X81" s="800"/>
      <c r="Y81" s="800"/>
      <c r="Z81" s="800"/>
      <c r="AA81" s="800"/>
      <c r="AB81" s="800"/>
      <c r="AC81" s="800"/>
      <c r="AD81" s="800"/>
      <c r="AE81" s="800"/>
      <c r="AF81" s="800"/>
      <c r="AG81" s="800"/>
    </row>
    <row r="82" spans="1:34" s="1160" customFormat="1" ht="15" customHeight="1">
      <c r="B82" s="1653" t="s">
        <v>1693</v>
      </c>
      <c r="C82" s="1653"/>
      <c r="D82" s="1653"/>
      <c r="E82" s="1653"/>
      <c r="F82" s="1653"/>
      <c r="G82" s="1653"/>
      <c r="H82" s="1653"/>
      <c r="I82" s="1653"/>
      <c r="J82" s="1654" t="s">
        <v>1189</v>
      </c>
      <c r="K82" s="1654"/>
      <c r="L82" s="1654"/>
      <c r="M82" s="1654"/>
      <c r="N82" s="1654"/>
      <c r="O82" s="1654"/>
      <c r="P82" s="1654"/>
      <c r="Q82" s="1654"/>
      <c r="R82" s="1164"/>
      <c r="S82" s="800"/>
      <c r="T82" s="800"/>
      <c r="U82" s="800"/>
      <c r="V82" s="800"/>
      <c r="W82" s="800"/>
      <c r="X82" s="800"/>
      <c r="Y82" s="800"/>
      <c r="Z82" s="800"/>
      <c r="AA82" s="800"/>
      <c r="AB82" s="800"/>
      <c r="AC82" s="800"/>
      <c r="AD82" s="800"/>
      <c r="AE82" s="800"/>
      <c r="AF82" s="800"/>
      <c r="AG82" s="800"/>
    </row>
    <row r="83" spans="1:34" s="1160" customFormat="1" ht="15" customHeight="1">
      <c r="B83" s="1655"/>
      <c r="C83" s="1656"/>
      <c r="D83" s="1656"/>
      <c r="E83" s="1656"/>
      <c r="F83" s="1656"/>
      <c r="G83" s="1656"/>
      <c r="H83" s="1656"/>
      <c r="I83" s="1656"/>
      <c r="J83" s="1653" t="s">
        <v>1194</v>
      </c>
      <c r="K83" s="1653"/>
      <c r="L83" s="1653"/>
      <c r="M83" s="1653"/>
      <c r="N83" s="1653"/>
      <c r="O83" s="1653"/>
      <c r="P83" s="1653"/>
      <c r="Q83" s="1653"/>
      <c r="R83" s="1164"/>
      <c r="S83" s="800"/>
      <c r="T83" s="800"/>
      <c r="U83" s="800"/>
      <c r="V83" s="800"/>
      <c r="W83" s="800"/>
      <c r="X83" s="800"/>
      <c r="Y83" s="800"/>
      <c r="Z83" s="800"/>
      <c r="AA83" s="800"/>
      <c r="AB83" s="800"/>
      <c r="AC83" s="800"/>
      <c r="AD83" s="800"/>
      <c r="AE83" s="800"/>
      <c r="AF83" s="800"/>
      <c r="AG83" s="800"/>
    </row>
    <row r="84" spans="1:34" s="1160" customFormat="1" ht="15" customHeight="1"/>
    <row r="85" spans="1:34" s="1160" customFormat="1" ht="18.75" customHeight="1">
      <c r="B85" s="1192" t="s">
        <v>1259</v>
      </c>
      <c r="C85" s="1506" t="s">
        <v>1793</v>
      </c>
      <c r="D85" s="1506"/>
      <c r="E85" s="1506"/>
      <c r="F85" s="1506"/>
      <c r="G85" s="1506"/>
      <c r="H85" s="1506"/>
      <c r="I85" s="1506"/>
      <c r="J85" s="1506"/>
      <c r="K85" s="1506"/>
      <c r="L85" s="1506"/>
      <c r="M85" s="1506"/>
      <c r="N85" s="1506"/>
      <c r="O85" s="1506"/>
      <c r="P85" s="1506"/>
      <c r="Q85" s="1506"/>
      <c r="R85" s="1506"/>
      <c r="S85" s="1506"/>
      <c r="T85" s="1506"/>
      <c r="U85" s="1506"/>
      <c r="V85" s="1506"/>
      <c r="W85" s="1506"/>
      <c r="X85" s="1506"/>
      <c r="Y85" s="1507"/>
      <c r="Z85" s="1161"/>
      <c r="AA85" s="1161"/>
      <c r="AB85" s="1161"/>
      <c r="AC85" s="1161"/>
      <c r="AD85" s="1161"/>
      <c r="AE85" s="1161"/>
      <c r="AF85" s="1161"/>
      <c r="AG85" s="1161"/>
      <c r="AH85" s="1161"/>
    </row>
    <row r="86" spans="1:34" s="1160" customFormat="1" ht="15" customHeight="1">
      <c r="A86" s="1162"/>
      <c r="B86" s="1645" t="s">
        <v>226</v>
      </c>
      <c r="C86" s="1590"/>
      <c r="D86" s="1590"/>
      <c r="E86" s="1590"/>
      <c r="F86" s="1590"/>
      <c r="G86" s="1590"/>
      <c r="H86" s="1590"/>
      <c r="I86" s="1590"/>
      <c r="J86" s="1590" t="s">
        <v>235</v>
      </c>
      <c r="K86" s="1590"/>
      <c r="L86" s="1590"/>
      <c r="M86" s="1590"/>
      <c r="N86" s="1590"/>
      <c r="O86" s="1590"/>
      <c r="P86" s="1590"/>
      <c r="Q86" s="1590"/>
      <c r="R86" s="1590" t="s">
        <v>244</v>
      </c>
      <c r="S86" s="1590"/>
      <c r="T86" s="1590"/>
      <c r="U86" s="1590"/>
      <c r="V86" s="1590"/>
      <c r="W86" s="1590"/>
      <c r="X86" s="1590"/>
      <c r="Y86" s="1592"/>
      <c r="Z86" s="1164"/>
      <c r="AA86" s="800"/>
      <c r="AB86" s="800"/>
      <c r="AC86" s="800"/>
      <c r="AD86" s="800"/>
      <c r="AE86" s="800"/>
      <c r="AF86" s="800"/>
      <c r="AG86" s="800"/>
      <c r="AH86" s="1162"/>
    </row>
    <row r="87" spans="1:34" s="1160" customFormat="1" ht="15" customHeight="1"/>
    <row r="88" spans="1:34" s="1160" customFormat="1" ht="18.75" customHeight="1">
      <c r="B88" s="1192" t="s">
        <v>1795</v>
      </c>
      <c r="C88" s="1506" t="s">
        <v>1794</v>
      </c>
      <c r="D88" s="1506"/>
      <c r="E88" s="1506"/>
      <c r="F88" s="1506"/>
      <c r="G88" s="1506"/>
      <c r="H88" s="1506"/>
      <c r="I88" s="1506"/>
      <c r="J88" s="1506"/>
      <c r="K88" s="1506"/>
      <c r="L88" s="1506"/>
      <c r="M88" s="1506"/>
      <c r="N88" s="1506"/>
      <c r="O88" s="1506"/>
      <c r="P88" s="1506"/>
      <c r="Q88" s="1506"/>
      <c r="R88" s="1506"/>
      <c r="S88" s="1506"/>
      <c r="T88" s="1506"/>
      <c r="U88" s="1506"/>
      <c r="V88" s="1506"/>
      <c r="W88" s="1506"/>
      <c r="X88" s="1506"/>
      <c r="Y88" s="1507"/>
      <c r="Z88" s="1161"/>
      <c r="AA88" s="1161"/>
      <c r="AB88" s="1161"/>
      <c r="AC88" s="1161"/>
      <c r="AD88" s="1161"/>
      <c r="AE88" s="1161"/>
      <c r="AF88" s="1161"/>
      <c r="AG88" s="1161"/>
      <c r="AH88" s="1161"/>
    </row>
    <row r="89" spans="1:34" s="1160" customFormat="1" ht="15" customHeight="1">
      <c r="A89" s="1162"/>
      <c r="B89" s="1645" t="s">
        <v>227</v>
      </c>
      <c r="C89" s="1590"/>
      <c r="D89" s="1590"/>
      <c r="E89" s="1590"/>
      <c r="F89" s="1590"/>
      <c r="G89" s="1590"/>
      <c r="H89" s="1590"/>
      <c r="I89" s="1590"/>
      <c r="J89" s="1590" t="s">
        <v>1694</v>
      </c>
      <c r="K89" s="1590"/>
      <c r="L89" s="1590"/>
      <c r="M89" s="1590"/>
      <c r="N89" s="1590"/>
      <c r="O89" s="1590"/>
      <c r="P89" s="1590"/>
      <c r="Q89" s="1590"/>
      <c r="R89" s="1590" t="s">
        <v>245</v>
      </c>
      <c r="S89" s="1590"/>
      <c r="T89" s="1590"/>
      <c r="U89" s="1590"/>
      <c r="V89" s="1590"/>
      <c r="W89" s="1590"/>
      <c r="X89" s="1590"/>
      <c r="Y89" s="1592"/>
      <c r="Z89" s="1164"/>
      <c r="AA89" s="800"/>
      <c r="AB89" s="800"/>
      <c r="AC89" s="800"/>
      <c r="AD89" s="800"/>
      <c r="AE89" s="800"/>
      <c r="AF89" s="800"/>
      <c r="AG89" s="800"/>
      <c r="AH89" s="1162"/>
    </row>
    <row r="90" spans="1:34" s="1160" customFormat="1" ht="15" customHeight="1"/>
    <row r="91" spans="1:34" s="1160" customFormat="1" ht="18.75" customHeight="1">
      <c r="B91" s="1192" t="s">
        <v>1264</v>
      </c>
      <c r="C91" s="1506" t="s">
        <v>1796</v>
      </c>
      <c r="D91" s="1506"/>
      <c r="E91" s="1506"/>
      <c r="F91" s="1506"/>
      <c r="G91" s="1506"/>
      <c r="H91" s="1506"/>
      <c r="I91" s="1506"/>
      <c r="J91" s="1506"/>
      <c r="K91" s="1506"/>
      <c r="L91" s="1506"/>
      <c r="M91" s="1506"/>
      <c r="N91" s="1506"/>
      <c r="O91" s="1506"/>
      <c r="P91" s="1506"/>
      <c r="Q91" s="1506"/>
      <c r="R91" s="1506"/>
      <c r="S91" s="1506"/>
      <c r="T91" s="1506"/>
      <c r="U91" s="1506"/>
      <c r="V91" s="1506"/>
      <c r="W91" s="1506"/>
      <c r="X91" s="1506"/>
      <c r="Y91" s="1506"/>
      <c r="Z91" s="1506"/>
      <c r="AA91" s="1506"/>
      <c r="AB91" s="1506"/>
      <c r="AC91" s="1506"/>
      <c r="AD91" s="1506"/>
      <c r="AE91" s="1506"/>
      <c r="AF91" s="1506"/>
      <c r="AG91" s="1507"/>
      <c r="AH91" s="1161"/>
    </row>
    <row r="92" spans="1:34" s="1160" customFormat="1" ht="15" customHeight="1">
      <c r="B92" s="1648" t="s">
        <v>241</v>
      </c>
      <c r="C92" s="1649"/>
      <c r="D92" s="1649"/>
      <c r="E92" s="1649"/>
      <c r="F92" s="1649"/>
      <c r="G92" s="1649"/>
      <c r="H92" s="1649"/>
      <c r="I92" s="1649"/>
      <c r="J92" s="1570" t="s">
        <v>237</v>
      </c>
      <c r="K92" s="1570"/>
      <c r="L92" s="1570"/>
      <c r="M92" s="1570"/>
      <c r="N92" s="1570"/>
      <c r="O92" s="1570"/>
      <c r="P92" s="1570"/>
      <c r="Q92" s="1570"/>
      <c r="R92" s="1570" t="s">
        <v>246</v>
      </c>
      <c r="S92" s="1570"/>
      <c r="T92" s="1570"/>
      <c r="U92" s="1570"/>
      <c r="V92" s="1570"/>
      <c r="W92" s="1570"/>
      <c r="X92" s="1570"/>
      <c r="Y92" s="1570"/>
      <c r="Z92" s="1570" t="s">
        <v>255</v>
      </c>
      <c r="AA92" s="1570"/>
      <c r="AB92" s="1570"/>
      <c r="AC92" s="1570"/>
      <c r="AD92" s="1570"/>
      <c r="AE92" s="1570"/>
      <c r="AF92" s="1570"/>
      <c r="AG92" s="1571"/>
    </row>
    <row r="93" spans="1:34" s="1160" customFormat="1" ht="15" customHeight="1">
      <c r="B93" s="1650" t="s">
        <v>259</v>
      </c>
      <c r="C93" s="1651"/>
      <c r="D93" s="1651"/>
      <c r="E93" s="1651"/>
      <c r="F93" s="1651"/>
      <c r="G93" s="1651"/>
      <c r="H93" s="1651"/>
      <c r="I93" s="1652"/>
      <c r="J93" s="1167"/>
      <c r="K93" s="1168"/>
      <c r="L93" s="1168"/>
      <c r="M93" s="1168"/>
      <c r="N93" s="1168"/>
      <c r="O93" s="1168"/>
      <c r="P93" s="1168"/>
      <c r="Q93" s="1168"/>
      <c r="R93" s="1168"/>
      <c r="S93" s="1168"/>
      <c r="T93" s="1168"/>
      <c r="U93" s="1168"/>
      <c r="V93" s="1168"/>
      <c r="W93" s="1168"/>
      <c r="X93" s="1168"/>
      <c r="Y93" s="1168"/>
      <c r="Z93" s="1174"/>
      <c r="AA93" s="1174"/>
      <c r="AB93" s="1174"/>
      <c r="AC93" s="1174"/>
      <c r="AD93" s="1174"/>
      <c r="AE93" s="1174"/>
      <c r="AF93" s="1174"/>
      <c r="AG93" s="1174"/>
    </row>
    <row r="94" spans="1:34" s="1160" customFormat="1" ht="15" customHeight="1"/>
    <row r="95" spans="1:34" s="1160" customFormat="1" ht="18.75" customHeight="1">
      <c r="B95" s="1192" t="s">
        <v>952</v>
      </c>
      <c r="C95" s="1506" t="s">
        <v>1797</v>
      </c>
      <c r="D95" s="1506"/>
      <c r="E95" s="1506"/>
      <c r="F95" s="1506"/>
      <c r="G95" s="1506"/>
      <c r="H95" s="1506"/>
      <c r="I95" s="1506"/>
      <c r="J95" s="1506"/>
      <c r="K95" s="1506"/>
      <c r="L95" s="1506"/>
      <c r="M95" s="1506"/>
      <c r="N95" s="1506"/>
      <c r="O95" s="1506"/>
      <c r="P95" s="1506"/>
      <c r="Q95" s="1507"/>
      <c r="R95" s="1161"/>
      <c r="S95" s="1161"/>
      <c r="T95" s="1161"/>
      <c r="U95" s="1161"/>
      <c r="V95" s="1161"/>
      <c r="W95" s="1161"/>
      <c r="X95" s="1161"/>
      <c r="Y95" s="1161"/>
      <c r="Z95" s="1161"/>
      <c r="AA95" s="1161"/>
      <c r="AB95" s="1161"/>
      <c r="AC95" s="1161"/>
      <c r="AD95" s="1161"/>
      <c r="AE95" s="1161"/>
      <c r="AF95" s="1161"/>
      <c r="AG95" s="1161"/>
      <c r="AH95" s="1161"/>
    </row>
    <row r="96" spans="1:34" s="1160" customFormat="1" ht="15" customHeight="1">
      <c r="A96" s="1162"/>
      <c r="B96" s="1646" t="s">
        <v>720</v>
      </c>
      <c r="C96" s="1647"/>
      <c r="D96" s="1647"/>
      <c r="E96" s="1647"/>
      <c r="F96" s="1647"/>
      <c r="G96" s="1647"/>
      <c r="H96" s="1647"/>
      <c r="I96" s="1647"/>
      <c r="J96" s="1647"/>
      <c r="K96" s="1647"/>
      <c r="L96" s="1647"/>
      <c r="M96" s="1647"/>
      <c r="N96" s="1647"/>
      <c r="O96" s="1647"/>
      <c r="P96" s="1647"/>
      <c r="Q96" s="1647"/>
      <c r="R96" s="1164"/>
      <c r="S96" s="800"/>
      <c r="T96" s="800"/>
      <c r="U96" s="800"/>
      <c r="V96" s="800"/>
      <c r="W96" s="800"/>
      <c r="X96" s="800"/>
      <c r="Y96" s="800"/>
      <c r="Z96" s="800"/>
      <c r="AA96" s="800"/>
      <c r="AB96" s="800"/>
      <c r="AC96" s="800"/>
      <c r="AD96" s="800"/>
      <c r="AE96" s="800"/>
      <c r="AF96" s="800"/>
      <c r="AG96" s="800"/>
      <c r="AH96" s="1162"/>
    </row>
    <row r="97" spans="1:34" s="1160" customFormat="1" ht="15" customHeight="1"/>
    <row r="98" spans="1:34" s="1160" customFormat="1" ht="18.75" customHeight="1">
      <c r="B98" s="1192" t="s">
        <v>1266</v>
      </c>
      <c r="C98" s="1506" t="s">
        <v>1798</v>
      </c>
      <c r="D98" s="1506"/>
      <c r="E98" s="1506"/>
      <c r="F98" s="1506"/>
      <c r="G98" s="1506"/>
      <c r="H98" s="1506"/>
      <c r="I98" s="1506"/>
      <c r="J98" s="1506"/>
      <c r="K98" s="1506"/>
      <c r="L98" s="1506"/>
      <c r="M98" s="1506"/>
      <c r="N98" s="1506"/>
      <c r="O98" s="1506"/>
      <c r="P98" s="1506"/>
      <c r="Q98" s="1506"/>
      <c r="R98" s="1506"/>
      <c r="S98" s="1506"/>
      <c r="T98" s="1506"/>
      <c r="U98" s="1506"/>
      <c r="V98" s="1506"/>
      <c r="W98" s="1506"/>
      <c r="X98" s="1506"/>
      <c r="Y98" s="1506"/>
      <c r="Z98" s="1506"/>
      <c r="AA98" s="1506"/>
      <c r="AB98" s="1506"/>
      <c r="AC98" s="1506"/>
      <c r="AD98" s="1506"/>
      <c r="AE98" s="1506"/>
      <c r="AF98" s="1506"/>
      <c r="AG98" s="1507"/>
      <c r="AH98" s="1161"/>
    </row>
    <row r="99" spans="1:34" s="1160" customFormat="1" ht="15" customHeight="1">
      <c r="A99" s="1162"/>
      <c r="B99" s="1645" t="s">
        <v>313</v>
      </c>
      <c r="C99" s="1590"/>
      <c r="D99" s="1590"/>
      <c r="E99" s="1590"/>
      <c r="F99" s="1590"/>
      <c r="G99" s="1590"/>
      <c r="H99" s="1590"/>
      <c r="I99" s="1590"/>
      <c r="J99" s="1590" t="s">
        <v>319</v>
      </c>
      <c r="K99" s="1590"/>
      <c r="L99" s="1590"/>
      <c r="M99" s="1590"/>
      <c r="N99" s="1590"/>
      <c r="O99" s="1590"/>
      <c r="P99" s="1590"/>
      <c r="Q99" s="1590"/>
      <c r="R99" s="1590" t="s">
        <v>325</v>
      </c>
      <c r="S99" s="1590"/>
      <c r="T99" s="1590"/>
      <c r="U99" s="1590"/>
      <c r="V99" s="1590"/>
      <c r="W99" s="1590"/>
      <c r="X99" s="1590"/>
      <c r="Y99" s="1590"/>
      <c r="Z99" s="1590" t="s">
        <v>332</v>
      </c>
      <c r="AA99" s="1590"/>
      <c r="AB99" s="1590"/>
      <c r="AC99" s="1590"/>
      <c r="AD99" s="1590"/>
      <c r="AE99" s="1590"/>
      <c r="AF99" s="1590"/>
      <c r="AG99" s="1592"/>
      <c r="AH99" s="1162"/>
    </row>
    <row r="100" spans="1:34" s="1160" customFormat="1" ht="15" customHeight="1"/>
    <row r="101" spans="1:34" s="1160" customFormat="1" ht="18.75" customHeight="1">
      <c r="B101" s="1192" t="s">
        <v>1800</v>
      </c>
      <c r="C101" s="1506" t="s">
        <v>1799</v>
      </c>
      <c r="D101" s="1506"/>
      <c r="E101" s="1506"/>
      <c r="F101" s="1506"/>
      <c r="G101" s="1506"/>
      <c r="H101" s="1506"/>
      <c r="I101" s="1506"/>
      <c r="J101" s="1506"/>
      <c r="K101" s="1506"/>
      <c r="L101" s="1506"/>
      <c r="M101" s="1506"/>
      <c r="N101" s="1506"/>
      <c r="O101" s="1506"/>
      <c r="P101" s="1506"/>
      <c r="Q101" s="1506"/>
      <c r="R101" s="1506"/>
      <c r="S101" s="1506"/>
      <c r="T101" s="1506"/>
      <c r="U101" s="1506"/>
      <c r="V101" s="1506"/>
      <c r="W101" s="1506"/>
      <c r="X101" s="1506"/>
      <c r="Y101" s="1506"/>
      <c r="Z101" s="1506"/>
      <c r="AA101" s="1506"/>
      <c r="AB101" s="1506"/>
      <c r="AC101" s="1506"/>
      <c r="AD101" s="1506"/>
      <c r="AE101" s="1506"/>
      <c r="AF101" s="1506"/>
      <c r="AG101" s="1507"/>
      <c r="AH101" s="1161"/>
    </row>
    <row r="102" spans="1:34" s="1160" customFormat="1" ht="15" customHeight="1">
      <c r="B102" s="1645" t="s">
        <v>314</v>
      </c>
      <c r="C102" s="1590"/>
      <c r="D102" s="1590"/>
      <c r="E102" s="1590"/>
      <c r="F102" s="1590"/>
      <c r="G102" s="1590"/>
      <c r="H102" s="1590"/>
      <c r="I102" s="1590"/>
      <c r="J102" s="1590" t="s">
        <v>320</v>
      </c>
      <c r="K102" s="1590"/>
      <c r="L102" s="1590"/>
      <c r="M102" s="1590"/>
      <c r="N102" s="1590"/>
      <c r="O102" s="1590"/>
      <c r="P102" s="1590"/>
      <c r="Q102" s="1590"/>
      <c r="R102" s="1590" t="s">
        <v>326</v>
      </c>
      <c r="S102" s="1590"/>
      <c r="T102" s="1590"/>
      <c r="U102" s="1590"/>
      <c r="V102" s="1590"/>
      <c r="W102" s="1590"/>
      <c r="X102" s="1590"/>
      <c r="Y102" s="1590"/>
      <c r="Z102" s="1590" t="s">
        <v>333</v>
      </c>
      <c r="AA102" s="1590"/>
      <c r="AB102" s="1590"/>
      <c r="AC102" s="1590"/>
      <c r="AD102" s="1590"/>
      <c r="AE102" s="1590"/>
      <c r="AF102" s="1590"/>
      <c r="AG102" s="1592"/>
    </row>
    <row r="103" spans="1:34" s="1160" customFormat="1" ht="15" customHeight="1"/>
    <row r="104" spans="1:34" s="1160" customFormat="1" ht="18.75" customHeight="1">
      <c r="B104" s="1192" t="s">
        <v>957</v>
      </c>
      <c r="C104" s="1506" t="s">
        <v>1801</v>
      </c>
      <c r="D104" s="1506"/>
      <c r="E104" s="1506"/>
      <c r="F104" s="1506"/>
      <c r="G104" s="1506"/>
      <c r="H104" s="1506"/>
      <c r="I104" s="1506"/>
      <c r="J104" s="1506"/>
      <c r="K104" s="1506"/>
      <c r="L104" s="1506"/>
      <c r="M104" s="1506"/>
      <c r="N104" s="1506"/>
      <c r="O104" s="1506"/>
      <c r="P104" s="1506"/>
      <c r="Q104" s="1506"/>
      <c r="R104" s="1506"/>
      <c r="S104" s="1506"/>
      <c r="T104" s="1506"/>
      <c r="U104" s="1506"/>
      <c r="V104" s="1506"/>
      <c r="W104" s="1506"/>
      <c r="X104" s="1506"/>
      <c r="Y104" s="1506"/>
      <c r="Z104" s="1506"/>
      <c r="AA104" s="1506"/>
      <c r="AB104" s="1506"/>
      <c r="AC104" s="1506"/>
      <c r="AD104" s="1506"/>
      <c r="AE104" s="1506"/>
      <c r="AF104" s="1506"/>
      <c r="AG104" s="1507"/>
      <c r="AH104" s="1161"/>
    </row>
    <row r="105" spans="1:34" s="1160" customFormat="1" ht="15" customHeight="1">
      <c r="A105" s="1162"/>
      <c r="B105" s="1588" t="s">
        <v>1695</v>
      </c>
      <c r="C105" s="1589"/>
      <c r="D105" s="1589"/>
      <c r="E105" s="1589"/>
      <c r="F105" s="1589"/>
      <c r="G105" s="1589"/>
      <c r="H105" s="1589"/>
      <c r="I105" s="1589"/>
      <c r="J105" s="1589" t="s">
        <v>1696</v>
      </c>
      <c r="K105" s="1589"/>
      <c r="L105" s="1589"/>
      <c r="M105" s="1589"/>
      <c r="N105" s="1589"/>
      <c r="O105" s="1589"/>
      <c r="P105" s="1589"/>
      <c r="Q105" s="1589"/>
      <c r="R105" s="1590" t="s">
        <v>1697</v>
      </c>
      <c r="S105" s="1590"/>
      <c r="T105" s="1590"/>
      <c r="U105" s="1590"/>
      <c r="V105" s="1590"/>
      <c r="W105" s="1590"/>
      <c r="X105" s="1590"/>
      <c r="Y105" s="1590"/>
      <c r="Z105" s="1590" t="s">
        <v>334</v>
      </c>
      <c r="AA105" s="1590"/>
      <c r="AB105" s="1590"/>
      <c r="AC105" s="1590"/>
      <c r="AD105" s="1590"/>
      <c r="AE105" s="1590"/>
      <c r="AF105" s="1590"/>
      <c r="AG105" s="1592"/>
      <c r="AH105" s="1162"/>
    </row>
    <row r="106" spans="1:34" s="1160" customFormat="1" ht="15" customHeight="1">
      <c r="B106" s="1593" t="s">
        <v>341</v>
      </c>
      <c r="C106" s="1594"/>
      <c r="D106" s="1594"/>
      <c r="E106" s="1594"/>
      <c r="F106" s="1594"/>
      <c r="G106" s="1594"/>
      <c r="H106" s="1594"/>
      <c r="I106" s="1594"/>
      <c r="J106" s="1594" t="s">
        <v>1698</v>
      </c>
      <c r="K106" s="1594"/>
      <c r="L106" s="1594"/>
      <c r="M106" s="1594"/>
      <c r="N106" s="1594"/>
      <c r="O106" s="1594"/>
      <c r="P106" s="1594"/>
      <c r="Q106" s="1601"/>
    </row>
    <row r="107" spans="1:34" s="1160" customFormat="1" ht="15" customHeight="1"/>
    <row r="108" spans="1:34" s="1160" customFormat="1" ht="18.75" customHeight="1">
      <c r="B108" s="1192" t="s">
        <v>1803</v>
      </c>
      <c r="C108" s="1506" t="s">
        <v>1802</v>
      </c>
      <c r="D108" s="1506"/>
      <c r="E108" s="1506"/>
      <c r="F108" s="1506"/>
      <c r="G108" s="1506"/>
      <c r="H108" s="1506"/>
      <c r="I108" s="1506"/>
      <c r="J108" s="1506"/>
      <c r="K108" s="1506"/>
      <c r="L108" s="1506"/>
      <c r="M108" s="1506"/>
      <c r="N108" s="1506"/>
      <c r="O108" s="1506"/>
      <c r="P108" s="1506"/>
      <c r="Q108" s="1506"/>
      <c r="R108" s="1506"/>
      <c r="S108" s="1506"/>
      <c r="T108" s="1506"/>
      <c r="U108" s="1506"/>
      <c r="V108" s="1506"/>
      <c r="W108" s="1506"/>
      <c r="X108" s="1506"/>
      <c r="Y108" s="1506"/>
      <c r="Z108" s="1506"/>
      <c r="AA108" s="1506"/>
      <c r="AB108" s="1506"/>
      <c r="AC108" s="1506"/>
      <c r="AD108" s="1506"/>
      <c r="AE108" s="1506"/>
      <c r="AF108" s="1506"/>
      <c r="AG108" s="1507"/>
      <c r="AH108" s="1161"/>
    </row>
    <row r="109" spans="1:34" s="1160" customFormat="1" ht="15" customHeight="1">
      <c r="A109" s="1162"/>
      <c r="B109" s="1621" t="s">
        <v>1245</v>
      </c>
      <c r="C109" s="1621"/>
      <c r="D109" s="1621"/>
      <c r="E109" s="1621"/>
      <c r="F109" s="1621"/>
      <c r="G109" s="1621"/>
      <c r="H109" s="1621"/>
      <c r="I109" s="1621"/>
      <c r="J109" s="1621"/>
      <c r="K109" s="1621"/>
      <c r="L109" s="1621"/>
      <c r="M109" s="1621"/>
      <c r="N109" s="1621"/>
      <c r="O109" s="1621"/>
      <c r="P109" s="1621"/>
      <c r="Q109" s="1621"/>
      <c r="R109" s="1621"/>
      <c r="S109" s="1621"/>
      <c r="T109" s="1621"/>
      <c r="U109" s="1621"/>
      <c r="V109" s="1621"/>
      <c r="W109" s="1621"/>
      <c r="X109" s="1621"/>
      <c r="Y109" s="1621"/>
      <c r="Z109" s="1621"/>
      <c r="AA109" s="1621"/>
      <c r="AB109" s="1621"/>
      <c r="AC109" s="1621"/>
      <c r="AD109" s="1621"/>
      <c r="AE109" s="1621"/>
      <c r="AF109" s="1621"/>
      <c r="AG109" s="1621"/>
      <c r="AH109" s="1162"/>
    </row>
    <row r="110" spans="1:34" s="1160" customFormat="1" ht="15" customHeight="1">
      <c r="A110" s="1162"/>
      <c r="B110" s="1588" t="s">
        <v>1817</v>
      </c>
      <c r="C110" s="1589"/>
      <c r="D110" s="1589"/>
      <c r="E110" s="1589"/>
      <c r="F110" s="1589"/>
      <c r="G110" s="1589"/>
      <c r="H110" s="1589"/>
      <c r="I110" s="1589"/>
      <c r="J110" s="1590" t="s">
        <v>1061</v>
      </c>
      <c r="K110" s="1590"/>
      <c r="L110" s="1590"/>
      <c r="M110" s="1590"/>
      <c r="N110" s="1590"/>
      <c r="O110" s="1590"/>
      <c r="P110" s="1590"/>
      <c r="Q110" s="1590"/>
      <c r="R110" s="1590" t="s">
        <v>1064</v>
      </c>
      <c r="S110" s="1590"/>
      <c r="T110" s="1590"/>
      <c r="U110" s="1590"/>
      <c r="V110" s="1590"/>
      <c r="W110" s="1590"/>
      <c r="X110" s="1590"/>
      <c r="Y110" s="1590"/>
      <c r="Z110" s="1590" t="s">
        <v>1261</v>
      </c>
      <c r="AA110" s="1590"/>
      <c r="AB110" s="1590"/>
      <c r="AC110" s="1590"/>
      <c r="AD110" s="1590"/>
      <c r="AE110" s="1590"/>
      <c r="AF110" s="1590"/>
      <c r="AG110" s="1592"/>
      <c r="AH110" s="1162"/>
    </row>
    <row r="111" spans="1:34" s="1160" customFormat="1" ht="15" customHeight="1">
      <c r="A111" s="1162"/>
      <c r="B111" s="1642" t="s">
        <v>1069</v>
      </c>
      <c r="C111" s="1643"/>
      <c r="D111" s="1643"/>
      <c r="E111" s="1643"/>
      <c r="F111" s="1643"/>
      <c r="G111" s="1643"/>
      <c r="H111" s="1643"/>
      <c r="I111" s="1644"/>
      <c r="J111" s="1166"/>
      <c r="K111" s="1166"/>
      <c r="L111" s="1166"/>
      <c r="M111" s="1166"/>
      <c r="N111" s="1166"/>
      <c r="O111" s="1166"/>
      <c r="P111" s="1166"/>
      <c r="Q111" s="1166"/>
      <c r="R111" s="1166"/>
      <c r="S111" s="1166"/>
      <c r="T111" s="1166"/>
      <c r="U111" s="1166"/>
      <c r="V111" s="1166"/>
      <c r="W111" s="1166"/>
      <c r="X111" s="1166"/>
      <c r="Y111" s="1166"/>
      <c r="Z111" s="1166"/>
      <c r="AA111" s="1166"/>
      <c r="AB111" s="1166"/>
      <c r="AC111" s="1166"/>
      <c r="AD111" s="1166"/>
      <c r="AE111" s="1166"/>
      <c r="AF111" s="1166"/>
      <c r="AG111" s="1166"/>
      <c r="AH111" s="1162"/>
    </row>
    <row r="112" spans="1:34" s="1160" customFormat="1" ht="15" customHeight="1"/>
    <row r="113" spans="1:45" s="1160" customFormat="1" ht="18.75" customHeight="1">
      <c r="B113" s="1192" t="s">
        <v>1804</v>
      </c>
      <c r="C113" s="1506" t="s">
        <v>1847</v>
      </c>
      <c r="D113" s="1506"/>
      <c r="E113" s="1506"/>
      <c r="F113" s="1506"/>
      <c r="G113" s="1506"/>
      <c r="H113" s="1506"/>
      <c r="I113" s="1506"/>
      <c r="J113" s="1506"/>
      <c r="K113" s="1506"/>
      <c r="L113" s="1506"/>
      <c r="M113" s="1506"/>
      <c r="N113" s="1506"/>
      <c r="O113" s="1506"/>
      <c r="P113" s="1506"/>
      <c r="Q113" s="1506"/>
      <c r="R113" s="1506"/>
      <c r="S113" s="1506"/>
      <c r="T113" s="1506"/>
      <c r="U113" s="1506"/>
      <c r="V113" s="1506"/>
      <c r="W113" s="1506"/>
      <c r="X113" s="1506"/>
      <c r="Y113" s="1506"/>
      <c r="Z113" s="1506"/>
      <c r="AA113" s="1506"/>
      <c r="AB113" s="1506"/>
      <c r="AC113" s="1506"/>
      <c r="AD113" s="1506"/>
      <c r="AE113" s="1506"/>
      <c r="AF113" s="1506"/>
      <c r="AG113" s="1507"/>
      <c r="AH113" s="1161"/>
    </row>
    <row r="114" spans="1:45" s="1160" customFormat="1" ht="15" customHeight="1">
      <c r="A114" s="1162"/>
      <c r="B114" s="1563" t="s">
        <v>1243</v>
      </c>
      <c r="C114" s="1572"/>
      <c r="D114" s="1572"/>
      <c r="E114" s="1572"/>
      <c r="F114" s="1572"/>
      <c r="G114" s="1572"/>
      <c r="H114" s="1572"/>
      <c r="I114" s="1572"/>
      <c r="J114" s="1572"/>
      <c r="K114" s="1572"/>
      <c r="L114" s="1572"/>
      <c r="M114" s="1572"/>
      <c r="N114" s="1572"/>
      <c r="O114" s="1572"/>
      <c r="P114" s="1572"/>
      <c r="Q114" s="1572"/>
      <c r="R114" s="1572"/>
      <c r="S114" s="1572"/>
      <c r="T114" s="1572"/>
      <c r="U114" s="1572"/>
      <c r="V114" s="1572"/>
      <c r="W114" s="1572"/>
      <c r="X114" s="1572"/>
      <c r="Y114" s="1572"/>
      <c r="Z114" s="1572"/>
      <c r="AA114" s="1572"/>
      <c r="AB114" s="1572"/>
      <c r="AC114" s="1572"/>
      <c r="AD114" s="1572"/>
      <c r="AE114" s="1572"/>
      <c r="AF114" s="1572"/>
      <c r="AG114" s="1595"/>
      <c r="AH114" s="1162"/>
    </row>
    <row r="115" spans="1:45" s="1160" customFormat="1" ht="15" customHeight="1">
      <c r="A115" s="1162"/>
      <c r="B115" s="1645" t="s">
        <v>19</v>
      </c>
      <c r="C115" s="1590"/>
      <c r="D115" s="1590"/>
      <c r="E115" s="1590"/>
      <c r="F115" s="1590"/>
      <c r="G115" s="1590"/>
      <c r="H115" s="1590"/>
      <c r="I115" s="1590"/>
      <c r="J115" s="1590" t="s">
        <v>317</v>
      </c>
      <c r="K115" s="1590"/>
      <c r="L115" s="1590"/>
      <c r="M115" s="1590"/>
      <c r="N115" s="1590"/>
      <c r="O115" s="1590"/>
      <c r="P115" s="1590"/>
      <c r="Q115" s="1590"/>
      <c r="R115" s="1590" t="s">
        <v>324</v>
      </c>
      <c r="S115" s="1590"/>
      <c r="T115" s="1590"/>
      <c r="U115" s="1590"/>
      <c r="V115" s="1590"/>
      <c r="W115" s="1590"/>
      <c r="X115" s="1590"/>
      <c r="Y115" s="1590"/>
      <c r="Z115" s="1590" t="s">
        <v>331</v>
      </c>
      <c r="AA115" s="1590"/>
      <c r="AB115" s="1590"/>
      <c r="AC115" s="1590"/>
      <c r="AD115" s="1590"/>
      <c r="AE115" s="1590"/>
      <c r="AF115" s="1590"/>
      <c r="AG115" s="1592"/>
      <c r="AH115" s="1162"/>
    </row>
    <row r="116" spans="1:45" s="1160" customFormat="1" ht="15" customHeight="1">
      <c r="A116" s="1162"/>
      <c r="B116" s="1563" t="s">
        <v>1260</v>
      </c>
      <c r="C116" s="1572"/>
      <c r="D116" s="1572"/>
      <c r="E116" s="1572"/>
      <c r="F116" s="1572"/>
      <c r="G116" s="1572"/>
      <c r="H116" s="1572"/>
      <c r="I116" s="1572"/>
      <c r="J116" s="1572"/>
      <c r="K116" s="1572"/>
      <c r="L116" s="1572"/>
      <c r="M116" s="1572"/>
      <c r="N116" s="1572"/>
      <c r="O116" s="1572"/>
      <c r="P116" s="1572"/>
      <c r="Q116" s="1572"/>
      <c r="R116" s="1572"/>
      <c r="S116" s="1572"/>
      <c r="T116" s="1572"/>
      <c r="U116" s="1572"/>
      <c r="V116" s="1572"/>
      <c r="W116" s="1572"/>
      <c r="X116" s="1572"/>
      <c r="Y116" s="1572"/>
      <c r="Z116" s="1572"/>
      <c r="AA116" s="1572"/>
      <c r="AB116" s="1572"/>
      <c r="AC116" s="1572"/>
      <c r="AD116" s="1572"/>
      <c r="AE116" s="1572"/>
      <c r="AF116" s="1572"/>
      <c r="AG116" s="1595"/>
      <c r="AH116" s="1162"/>
    </row>
    <row r="117" spans="1:45" s="1160" customFormat="1" ht="15" customHeight="1">
      <c r="B117" s="1588" t="s">
        <v>344</v>
      </c>
      <c r="C117" s="1589"/>
      <c r="D117" s="1589"/>
      <c r="E117" s="1589"/>
      <c r="F117" s="1589"/>
      <c r="G117" s="1589"/>
      <c r="H117" s="1589"/>
      <c r="I117" s="1589"/>
      <c r="J117" s="1590" t="s">
        <v>355</v>
      </c>
      <c r="K117" s="1590"/>
      <c r="L117" s="1590"/>
      <c r="M117" s="1590"/>
      <c r="N117" s="1590"/>
      <c r="O117" s="1590"/>
      <c r="P117" s="1590"/>
      <c r="Q117" s="1590"/>
      <c r="R117" s="1590" t="s">
        <v>360</v>
      </c>
      <c r="S117" s="1590"/>
      <c r="T117" s="1590"/>
      <c r="U117" s="1590"/>
      <c r="V117" s="1590"/>
      <c r="W117" s="1590"/>
      <c r="X117" s="1590"/>
      <c r="Y117" s="1590"/>
      <c r="Z117" s="1590" t="s">
        <v>364</v>
      </c>
      <c r="AA117" s="1590"/>
      <c r="AB117" s="1590"/>
      <c r="AC117" s="1590"/>
      <c r="AD117" s="1590"/>
      <c r="AE117" s="1590"/>
      <c r="AF117" s="1590"/>
      <c r="AG117" s="1592"/>
    </row>
    <row r="118" spans="1:45" s="1160" customFormat="1" ht="15" customHeight="1">
      <c r="B118" s="1641" t="s">
        <v>551</v>
      </c>
      <c r="C118" s="1641"/>
      <c r="D118" s="1641"/>
      <c r="E118" s="1641"/>
      <c r="F118" s="1641"/>
      <c r="G118" s="1641"/>
      <c r="H118" s="1641"/>
      <c r="I118" s="1641"/>
      <c r="J118" s="1175"/>
      <c r="K118" s="1176"/>
      <c r="L118" s="1176"/>
      <c r="M118" s="1176"/>
      <c r="N118" s="1176"/>
      <c r="O118" s="1176"/>
      <c r="P118" s="1176"/>
      <c r="Q118" s="1176"/>
      <c r="R118" s="1177"/>
      <c r="S118" s="1177"/>
      <c r="T118" s="1177"/>
      <c r="U118" s="1177"/>
      <c r="V118" s="1177"/>
      <c r="W118" s="1177"/>
      <c r="X118" s="1177"/>
      <c r="Y118" s="1177"/>
      <c r="Z118" s="1177"/>
      <c r="AA118" s="1177"/>
      <c r="AB118" s="1177"/>
      <c r="AC118" s="1177"/>
      <c r="AD118" s="1177"/>
      <c r="AE118" s="1177"/>
      <c r="AF118" s="1177"/>
      <c r="AG118" s="1177"/>
    </row>
    <row r="119" spans="1:45" s="1160" customFormat="1" ht="15" customHeight="1"/>
    <row r="120" spans="1:45" s="1160" customFormat="1" ht="18.75" customHeight="1">
      <c r="B120" s="1192" t="s">
        <v>1805</v>
      </c>
      <c r="C120" s="1506" t="s">
        <v>1848</v>
      </c>
      <c r="D120" s="1506"/>
      <c r="E120" s="1506"/>
      <c r="F120" s="1506"/>
      <c r="G120" s="1506"/>
      <c r="H120" s="1506"/>
      <c r="I120" s="1506"/>
      <c r="J120" s="1506"/>
      <c r="K120" s="1506"/>
      <c r="L120" s="1506"/>
      <c r="M120" s="1506"/>
      <c r="N120" s="1506"/>
      <c r="O120" s="1506"/>
      <c r="P120" s="1506"/>
      <c r="Q120" s="1506"/>
      <c r="R120" s="1506"/>
      <c r="S120" s="1506"/>
      <c r="T120" s="1506"/>
      <c r="U120" s="1506"/>
      <c r="V120" s="1506"/>
      <c r="W120" s="1506"/>
      <c r="X120" s="1506"/>
      <c r="Y120" s="1506"/>
      <c r="Z120" s="1506"/>
      <c r="AA120" s="1506"/>
      <c r="AB120" s="1506"/>
      <c r="AC120" s="1506"/>
      <c r="AD120" s="1506"/>
      <c r="AE120" s="1506"/>
      <c r="AF120" s="1506"/>
      <c r="AG120" s="1507"/>
      <c r="AH120" s="1161"/>
    </row>
    <row r="121" spans="1:45" s="1160" customFormat="1" ht="15" customHeight="1">
      <c r="B121" s="1677" t="s">
        <v>1260</v>
      </c>
      <c r="C121" s="1678"/>
      <c r="D121" s="1678"/>
      <c r="E121" s="1678"/>
      <c r="F121" s="1678"/>
      <c r="G121" s="1678"/>
      <c r="H121" s="1678"/>
      <c r="I121" s="1678"/>
      <c r="J121" s="1678"/>
      <c r="K121" s="1678"/>
      <c r="L121" s="1678"/>
      <c r="M121" s="1678"/>
      <c r="N121" s="1678"/>
      <c r="O121" s="1678"/>
      <c r="P121" s="1678"/>
      <c r="Q121" s="1678"/>
      <c r="R121" s="1678"/>
      <c r="S121" s="1678"/>
      <c r="T121" s="1678"/>
      <c r="U121" s="1678"/>
      <c r="V121" s="1678"/>
      <c r="W121" s="1678"/>
      <c r="X121" s="1678"/>
      <c r="Y121" s="1678"/>
      <c r="Z121" s="1678"/>
      <c r="AA121" s="1678"/>
      <c r="AB121" s="1678"/>
      <c r="AC121" s="1678"/>
      <c r="AD121" s="1678"/>
      <c r="AE121" s="1678"/>
      <c r="AF121" s="1678"/>
      <c r="AG121" s="1679"/>
    </row>
    <row r="122" spans="1:45" s="1160" customFormat="1" ht="15" customHeight="1">
      <c r="B122" s="1645" t="s">
        <v>345</v>
      </c>
      <c r="C122" s="1590"/>
      <c r="D122" s="1590"/>
      <c r="E122" s="1590"/>
      <c r="F122" s="1590"/>
      <c r="G122" s="1590"/>
      <c r="H122" s="1590"/>
      <c r="I122" s="1590"/>
      <c r="J122" s="1590" t="s">
        <v>356</v>
      </c>
      <c r="K122" s="1590"/>
      <c r="L122" s="1590"/>
      <c r="M122" s="1590"/>
      <c r="N122" s="1590"/>
      <c r="O122" s="1590"/>
      <c r="P122" s="1590"/>
      <c r="Q122" s="1590"/>
      <c r="R122" s="1676" t="s">
        <v>361</v>
      </c>
      <c r="S122" s="1590"/>
      <c r="T122" s="1590"/>
      <c r="U122" s="1590"/>
      <c r="V122" s="1590"/>
      <c r="W122" s="1590"/>
      <c r="X122" s="1590"/>
      <c r="Y122" s="1590"/>
      <c r="Z122" s="1590" t="s">
        <v>365</v>
      </c>
      <c r="AA122" s="1590"/>
      <c r="AB122" s="1590"/>
      <c r="AC122" s="1590"/>
      <c r="AD122" s="1590"/>
      <c r="AE122" s="1590"/>
      <c r="AF122" s="1590"/>
      <c r="AG122" s="1592"/>
    </row>
    <row r="123" spans="1:45" s="1160" customFormat="1" ht="15" customHeight="1"/>
    <row r="124" spans="1:45" s="1160" customFormat="1" ht="18.75" customHeight="1" thickBot="1">
      <c r="B124" s="1555" t="s">
        <v>1811</v>
      </c>
      <c r="C124" s="1555"/>
      <c r="D124" s="1555"/>
      <c r="E124" s="1555"/>
      <c r="F124" s="1555"/>
      <c r="G124" s="1555"/>
      <c r="H124" s="1555"/>
      <c r="I124" s="1555"/>
      <c r="J124" s="1555"/>
      <c r="K124" s="1555"/>
      <c r="L124" s="1555"/>
      <c r="M124" s="1555"/>
      <c r="N124" s="1555"/>
      <c r="O124" s="1555"/>
      <c r="P124" s="1555"/>
      <c r="Q124" s="1555"/>
      <c r="R124" s="1555"/>
      <c r="S124" s="1555"/>
      <c r="T124" s="1555"/>
      <c r="U124" s="1555"/>
      <c r="V124" s="1555"/>
      <c r="W124" s="1555"/>
      <c r="X124" s="1555"/>
      <c r="Y124" s="1555"/>
      <c r="Z124" s="1555"/>
      <c r="AA124" s="1555"/>
      <c r="AB124" s="1555"/>
      <c r="AC124" s="1555"/>
      <c r="AD124" s="1555"/>
      <c r="AE124" s="1555"/>
      <c r="AF124" s="1555"/>
      <c r="AG124" s="1555"/>
      <c r="AH124" s="1161"/>
    </row>
    <row r="125" spans="1:45" s="1160" customFormat="1" ht="11.25" customHeight="1" thickTop="1">
      <c r="B125" s="1158"/>
      <c r="D125" s="1158"/>
      <c r="E125" s="1158"/>
      <c r="F125" s="1158"/>
      <c r="G125" s="1158"/>
      <c r="H125" s="1158"/>
      <c r="I125" s="1158"/>
      <c r="J125" s="1158"/>
      <c r="K125" s="1158"/>
      <c r="L125" s="1158"/>
      <c r="M125" s="1158"/>
      <c r="N125" s="1158"/>
      <c r="O125" s="1158"/>
      <c r="P125" s="1158"/>
      <c r="Q125" s="1158"/>
      <c r="R125" s="1158"/>
      <c r="S125" s="1158"/>
      <c r="T125" s="1158"/>
      <c r="U125" s="1158"/>
      <c r="V125" s="1158"/>
      <c r="W125" s="1158"/>
      <c r="X125" s="1158"/>
      <c r="Y125" s="1158"/>
      <c r="Z125" s="1158"/>
      <c r="AA125" s="1158"/>
      <c r="AB125" s="1158"/>
      <c r="AC125" s="1158"/>
      <c r="AD125" s="1158"/>
      <c r="AE125" s="1158"/>
      <c r="AF125" s="1158"/>
      <c r="AG125" s="1158"/>
      <c r="AH125" s="1158"/>
    </row>
    <row r="126" spans="1:45" s="1160" customFormat="1" ht="42" customHeight="1">
      <c r="B126" s="1554" t="s">
        <v>1809</v>
      </c>
      <c r="C126" s="1554"/>
      <c r="D126" s="1554"/>
      <c r="E126" s="1554"/>
      <c r="F126" s="1554"/>
      <c r="G126" s="1554"/>
      <c r="H126" s="1554"/>
      <c r="I126" s="1554"/>
      <c r="J126" s="1554"/>
      <c r="K126" s="1554"/>
      <c r="L126" s="1554"/>
      <c r="M126" s="1554"/>
      <c r="N126" s="1554"/>
      <c r="O126" s="1554"/>
      <c r="P126" s="1554"/>
      <c r="Q126" s="1554"/>
      <c r="R126" s="1554"/>
      <c r="S126" s="1554"/>
      <c r="T126" s="1554"/>
      <c r="U126" s="1554"/>
      <c r="V126" s="1554"/>
      <c r="W126" s="1554"/>
      <c r="X126" s="1554"/>
      <c r="Y126" s="1554"/>
      <c r="Z126" s="1554"/>
      <c r="AA126" s="1554"/>
      <c r="AB126" s="1554"/>
      <c r="AC126" s="1554"/>
      <c r="AD126" s="1554"/>
      <c r="AE126" s="1554"/>
      <c r="AF126" s="1554"/>
      <c r="AG126" s="1554"/>
      <c r="AH126" s="1158"/>
    </row>
    <row r="127" spans="1:45" s="1160" customFormat="1" ht="7.5" customHeight="1">
      <c r="A127" s="1158"/>
      <c r="B127" s="1158"/>
      <c r="D127" s="1158"/>
      <c r="E127" s="1158"/>
      <c r="F127" s="1158"/>
      <c r="G127" s="1158"/>
      <c r="H127" s="1158"/>
      <c r="I127" s="1158"/>
      <c r="J127" s="1158"/>
      <c r="K127" s="1158"/>
      <c r="L127" s="1158"/>
      <c r="M127" s="1158"/>
      <c r="N127" s="1158"/>
      <c r="O127" s="1158"/>
      <c r="P127" s="1158"/>
      <c r="Q127" s="1158"/>
      <c r="R127" s="1158"/>
      <c r="S127" s="1158"/>
      <c r="T127" s="1158"/>
      <c r="U127" s="1158"/>
      <c r="V127" s="1158"/>
      <c r="W127" s="1158"/>
      <c r="X127" s="1158"/>
      <c r="Y127" s="1158"/>
      <c r="Z127" s="1158"/>
      <c r="AA127" s="1158"/>
      <c r="AB127" s="1158"/>
      <c r="AC127" s="1158"/>
      <c r="AD127" s="1158"/>
      <c r="AE127" s="1158"/>
      <c r="AF127" s="1158"/>
      <c r="AG127" s="1158"/>
      <c r="AH127" s="1158"/>
    </row>
    <row r="128" spans="1:45" s="1160" customFormat="1" ht="15" customHeight="1">
      <c r="A128" s="1178"/>
      <c r="B128" s="1510" t="s">
        <v>180</v>
      </c>
      <c r="C128" s="1510"/>
      <c r="D128" s="1510"/>
      <c r="E128" s="1510"/>
      <c r="F128" s="1510"/>
      <c r="G128" s="1510"/>
      <c r="H128" s="1510"/>
      <c r="I128" s="1510"/>
      <c r="J128" s="1510" t="s">
        <v>154</v>
      </c>
      <c r="K128" s="1510"/>
      <c r="L128" s="1510"/>
      <c r="M128" s="1510"/>
      <c r="N128" s="1510"/>
      <c r="O128" s="1510"/>
      <c r="P128" s="1510"/>
      <c r="Q128" s="1510" t="s">
        <v>1704</v>
      </c>
      <c r="R128" s="1510"/>
      <c r="S128" s="1510"/>
      <c r="T128" s="1510"/>
      <c r="U128" s="1510"/>
      <c r="V128" s="1510"/>
      <c r="W128" s="1510"/>
      <c r="X128" s="1510"/>
      <c r="Y128" s="1510"/>
      <c r="Z128" s="1510"/>
      <c r="AA128" s="1510"/>
      <c r="AB128" s="1510"/>
      <c r="AC128" s="1510"/>
      <c r="AD128" s="1510"/>
      <c r="AE128" s="1510"/>
      <c r="AF128" s="1510"/>
      <c r="AG128" s="1510"/>
      <c r="AK128" s="1620"/>
      <c r="AL128" s="1620"/>
      <c r="AM128" s="1620"/>
      <c r="AN128" s="1620"/>
      <c r="AO128" s="1620"/>
      <c r="AP128" s="1620"/>
      <c r="AQ128" s="1620"/>
      <c r="AR128" s="1620"/>
      <c r="AS128" s="1620"/>
    </row>
    <row r="129" spans="1:47" s="1160" customFormat="1" ht="15" customHeight="1">
      <c r="A129" s="1159"/>
      <c r="B129" s="1194"/>
      <c r="C129" s="1195"/>
      <c r="D129" s="1509" t="s">
        <v>1190</v>
      </c>
      <c r="E129" s="1510"/>
      <c r="F129" s="1510"/>
      <c r="G129" s="1510"/>
      <c r="H129" s="1510"/>
      <c r="I129" s="1510"/>
      <c r="J129" s="1511" t="s">
        <v>239</v>
      </c>
      <c r="K129" s="1511"/>
      <c r="L129" s="1511"/>
      <c r="M129" s="1511"/>
      <c r="N129" s="1511"/>
      <c r="O129" s="1511"/>
      <c r="P129" s="1511"/>
      <c r="Q129" s="1512" t="s">
        <v>1705</v>
      </c>
      <c r="R129" s="1512"/>
      <c r="S129" s="1512"/>
      <c r="T129" s="1512"/>
      <c r="U129" s="1512"/>
      <c r="V129" s="1512"/>
      <c r="W129" s="1512"/>
      <c r="X129" s="1512"/>
      <c r="Y129" s="1512"/>
      <c r="Z129" s="1512"/>
      <c r="AA129" s="1512"/>
      <c r="AB129" s="1512"/>
      <c r="AC129" s="1512"/>
      <c r="AD129" s="1512"/>
      <c r="AE129" s="1512"/>
      <c r="AF129" s="1512"/>
      <c r="AG129" s="1512"/>
    </row>
    <row r="130" spans="1:47" s="1160" customFormat="1" ht="15" customHeight="1">
      <c r="B130" s="1196"/>
      <c r="C130" s="1197"/>
      <c r="D130" s="1509"/>
      <c r="E130" s="1510"/>
      <c r="F130" s="1510"/>
      <c r="G130" s="1510"/>
      <c r="H130" s="1510"/>
      <c r="I130" s="1510"/>
      <c r="J130" s="1488" t="s">
        <v>249</v>
      </c>
      <c r="K130" s="1489"/>
      <c r="L130" s="1489"/>
      <c r="M130" s="1489"/>
      <c r="N130" s="1489"/>
      <c r="O130" s="1489"/>
      <c r="P130" s="1490"/>
      <c r="Q130" s="1514" t="s">
        <v>1705</v>
      </c>
      <c r="R130" s="1514"/>
      <c r="S130" s="1514"/>
      <c r="T130" s="1514"/>
      <c r="U130" s="1514"/>
      <c r="V130" s="1514"/>
      <c r="W130" s="1514"/>
      <c r="X130" s="1514"/>
      <c r="Y130" s="1514"/>
      <c r="Z130" s="1514"/>
      <c r="AA130" s="1514"/>
      <c r="AB130" s="1514"/>
      <c r="AC130" s="1514"/>
      <c r="AD130" s="1514"/>
      <c r="AE130" s="1514"/>
      <c r="AF130" s="1514"/>
      <c r="AG130" s="1514"/>
    </row>
    <row r="131" spans="1:47" s="1160" customFormat="1" ht="15" customHeight="1">
      <c r="B131" s="1196"/>
      <c r="C131" s="1197"/>
      <c r="D131" s="1509"/>
      <c r="E131" s="1510"/>
      <c r="F131" s="1510"/>
      <c r="G131" s="1510"/>
      <c r="H131" s="1510"/>
      <c r="I131" s="1510"/>
      <c r="J131" s="1513" t="s">
        <v>250</v>
      </c>
      <c r="K131" s="1513"/>
      <c r="L131" s="1513"/>
      <c r="M131" s="1513"/>
      <c r="N131" s="1513"/>
      <c r="O131" s="1513"/>
      <c r="P131" s="1513"/>
      <c r="Q131" s="1491" t="s">
        <v>1706</v>
      </c>
      <c r="R131" s="1492"/>
      <c r="S131" s="1492"/>
      <c r="T131" s="1492"/>
      <c r="U131" s="1492"/>
      <c r="V131" s="1492"/>
      <c r="W131" s="1492"/>
      <c r="X131" s="1492"/>
      <c r="Y131" s="1492"/>
      <c r="Z131" s="1492"/>
      <c r="AA131" s="1492"/>
      <c r="AB131" s="1492"/>
      <c r="AC131" s="1492"/>
      <c r="AD131" s="1492"/>
      <c r="AE131" s="1492"/>
      <c r="AF131" s="1492"/>
      <c r="AG131" s="1493"/>
    </row>
    <row r="132" spans="1:47" s="1160" customFormat="1" ht="15" customHeight="1">
      <c r="B132" s="1196"/>
      <c r="C132" s="1197"/>
      <c r="D132" s="1509"/>
      <c r="E132" s="1510"/>
      <c r="F132" s="1510"/>
      <c r="G132" s="1510"/>
      <c r="H132" s="1510"/>
      <c r="I132" s="1510"/>
      <c r="J132" s="1513" t="s">
        <v>252</v>
      </c>
      <c r="K132" s="1513"/>
      <c r="L132" s="1513"/>
      <c r="M132" s="1513"/>
      <c r="N132" s="1513"/>
      <c r="O132" s="1513"/>
      <c r="P132" s="1513"/>
      <c r="Q132" s="1514" t="s">
        <v>1707</v>
      </c>
      <c r="R132" s="1514"/>
      <c r="S132" s="1514"/>
      <c r="T132" s="1514"/>
      <c r="U132" s="1514"/>
      <c r="V132" s="1514"/>
      <c r="W132" s="1514"/>
      <c r="X132" s="1514"/>
      <c r="Y132" s="1514"/>
      <c r="Z132" s="1514"/>
      <c r="AA132" s="1514"/>
      <c r="AB132" s="1514"/>
      <c r="AC132" s="1514"/>
      <c r="AD132" s="1514"/>
      <c r="AE132" s="1514"/>
      <c r="AF132" s="1514"/>
      <c r="AG132" s="1514"/>
    </row>
    <row r="133" spans="1:47" s="1160" customFormat="1" ht="15" customHeight="1">
      <c r="B133" s="1196"/>
      <c r="C133" s="1197"/>
      <c r="D133" s="1509"/>
      <c r="E133" s="1510"/>
      <c r="F133" s="1510"/>
      <c r="G133" s="1510"/>
      <c r="H133" s="1510"/>
      <c r="I133" s="1510"/>
      <c r="J133" s="1513" t="s">
        <v>1206</v>
      </c>
      <c r="K133" s="1513"/>
      <c r="L133" s="1513"/>
      <c r="M133" s="1513"/>
      <c r="N133" s="1513"/>
      <c r="O133" s="1513"/>
      <c r="P133" s="1513"/>
      <c r="Q133" s="1514" t="s">
        <v>1708</v>
      </c>
      <c r="R133" s="1514"/>
      <c r="S133" s="1514"/>
      <c r="T133" s="1514"/>
      <c r="U133" s="1514"/>
      <c r="V133" s="1514"/>
      <c r="W133" s="1514"/>
      <c r="X133" s="1514"/>
      <c r="Y133" s="1514"/>
      <c r="Z133" s="1514"/>
      <c r="AA133" s="1514"/>
      <c r="AB133" s="1514"/>
      <c r="AC133" s="1514"/>
      <c r="AD133" s="1514"/>
      <c r="AE133" s="1514"/>
      <c r="AF133" s="1514"/>
      <c r="AG133" s="1514"/>
      <c r="AN133" s="1203"/>
      <c r="AO133" s="1203"/>
      <c r="AP133" s="1203"/>
      <c r="AQ133" s="1203"/>
      <c r="AR133" s="1203"/>
      <c r="AS133" s="1203"/>
      <c r="AT133" s="1203"/>
      <c r="AU133" s="1182"/>
    </row>
    <row r="134" spans="1:47" s="1160" customFormat="1" ht="15" customHeight="1">
      <c r="B134" s="1196"/>
      <c r="C134" s="1197"/>
      <c r="D134" s="1509"/>
      <c r="E134" s="1510"/>
      <c r="F134" s="1510"/>
      <c r="G134" s="1510"/>
      <c r="H134" s="1510"/>
      <c r="I134" s="1510"/>
      <c r="J134" s="1560" t="s">
        <v>261</v>
      </c>
      <c r="K134" s="1560"/>
      <c r="L134" s="1560"/>
      <c r="M134" s="1560"/>
      <c r="N134" s="1560"/>
      <c r="O134" s="1560"/>
      <c r="P134" s="1560"/>
      <c r="Q134" s="1508" t="s">
        <v>1709</v>
      </c>
      <c r="R134" s="1508"/>
      <c r="S134" s="1508"/>
      <c r="T134" s="1508"/>
      <c r="U134" s="1508"/>
      <c r="V134" s="1508"/>
      <c r="W134" s="1508"/>
      <c r="X134" s="1508"/>
      <c r="Y134" s="1508"/>
      <c r="Z134" s="1508"/>
      <c r="AA134" s="1508"/>
      <c r="AB134" s="1508"/>
      <c r="AC134" s="1508"/>
      <c r="AD134" s="1508"/>
      <c r="AE134" s="1508"/>
      <c r="AF134" s="1508"/>
      <c r="AG134" s="1508"/>
    </row>
    <row r="135" spans="1:47" s="1160" customFormat="1" ht="15" customHeight="1">
      <c r="B135" s="1516" t="s">
        <v>1813</v>
      </c>
      <c r="C135" s="1517"/>
      <c r="D135" s="1509" t="s">
        <v>229</v>
      </c>
      <c r="E135" s="1510"/>
      <c r="F135" s="1510"/>
      <c r="G135" s="1510"/>
      <c r="H135" s="1510"/>
      <c r="I135" s="1510"/>
      <c r="J135" s="1511" t="s">
        <v>263</v>
      </c>
      <c r="K135" s="1511"/>
      <c r="L135" s="1511"/>
      <c r="M135" s="1511"/>
      <c r="N135" s="1511"/>
      <c r="O135" s="1511"/>
      <c r="P135" s="1511"/>
      <c r="Q135" s="1512" t="s">
        <v>1710</v>
      </c>
      <c r="R135" s="1512"/>
      <c r="S135" s="1512"/>
      <c r="T135" s="1512"/>
      <c r="U135" s="1512"/>
      <c r="V135" s="1512"/>
      <c r="W135" s="1512"/>
      <c r="X135" s="1512"/>
      <c r="Y135" s="1512"/>
      <c r="Z135" s="1512"/>
      <c r="AA135" s="1512"/>
      <c r="AB135" s="1512"/>
      <c r="AC135" s="1512"/>
      <c r="AD135" s="1512"/>
      <c r="AE135" s="1512"/>
      <c r="AF135" s="1512"/>
      <c r="AG135" s="1512"/>
    </row>
    <row r="136" spans="1:47" s="1160" customFormat="1" ht="15" customHeight="1">
      <c r="B136" s="1518"/>
      <c r="C136" s="1517"/>
      <c r="D136" s="1509"/>
      <c r="E136" s="1510"/>
      <c r="F136" s="1510"/>
      <c r="G136" s="1510"/>
      <c r="H136" s="1510"/>
      <c r="I136" s="1510"/>
      <c r="J136" s="1513" t="s">
        <v>268</v>
      </c>
      <c r="K136" s="1513"/>
      <c r="L136" s="1513"/>
      <c r="M136" s="1513"/>
      <c r="N136" s="1513"/>
      <c r="O136" s="1513"/>
      <c r="P136" s="1513"/>
      <c r="Q136" s="1514" t="s">
        <v>1710</v>
      </c>
      <c r="R136" s="1514"/>
      <c r="S136" s="1514"/>
      <c r="T136" s="1514"/>
      <c r="U136" s="1514"/>
      <c r="V136" s="1514"/>
      <c r="W136" s="1514"/>
      <c r="X136" s="1514"/>
      <c r="Y136" s="1514"/>
      <c r="Z136" s="1514"/>
      <c r="AA136" s="1514"/>
      <c r="AB136" s="1514"/>
      <c r="AC136" s="1514"/>
      <c r="AD136" s="1514"/>
      <c r="AE136" s="1514"/>
      <c r="AF136" s="1514"/>
      <c r="AG136" s="1514"/>
    </row>
    <row r="137" spans="1:47" s="1160" customFormat="1" ht="15" customHeight="1">
      <c r="B137" s="1556" t="s">
        <v>1812</v>
      </c>
      <c r="C137" s="1557"/>
      <c r="D137" s="1509"/>
      <c r="E137" s="1510"/>
      <c r="F137" s="1510"/>
      <c r="G137" s="1510"/>
      <c r="H137" s="1510"/>
      <c r="I137" s="1510"/>
      <c r="J137" s="1560" t="s">
        <v>271</v>
      </c>
      <c r="K137" s="1560"/>
      <c r="L137" s="1560"/>
      <c r="M137" s="1560"/>
      <c r="N137" s="1560"/>
      <c r="O137" s="1560"/>
      <c r="P137" s="1560"/>
      <c r="Q137" s="1508" t="s">
        <v>1710</v>
      </c>
      <c r="R137" s="1508"/>
      <c r="S137" s="1508"/>
      <c r="T137" s="1508"/>
      <c r="U137" s="1508"/>
      <c r="V137" s="1508"/>
      <c r="W137" s="1508"/>
      <c r="X137" s="1508"/>
      <c r="Y137" s="1508"/>
      <c r="Z137" s="1508"/>
      <c r="AA137" s="1508"/>
      <c r="AB137" s="1508"/>
      <c r="AC137" s="1508"/>
      <c r="AD137" s="1508"/>
      <c r="AE137" s="1508"/>
      <c r="AF137" s="1508"/>
      <c r="AG137" s="1508"/>
    </row>
    <row r="138" spans="1:47" s="1160" customFormat="1" ht="15" customHeight="1">
      <c r="B138" s="1556"/>
      <c r="C138" s="1557"/>
      <c r="D138" s="1528" t="s">
        <v>238</v>
      </c>
      <c r="E138" s="1528"/>
      <c r="F138" s="1528"/>
      <c r="G138" s="1528"/>
      <c r="H138" s="1528"/>
      <c r="I138" s="1529"/>
      <c r="J138" s="1511" t="s">
        <v>279</v>
      </c>
      <c r="K138" s="1511"/>
      <c r="L138" s="1511"/>
      <c r="M138" s="1511"/>
      <c r="N138" s="1511"/>
      <c r="O138" s="1511"/>
      <c r="P138" s="1511"/>
      <c r="Q138" s="1512" t="s">
        <v>1711</v>
      </c>
      <c r="R138" s="1512"/>
      <c r="S138" s="1512"/>
      <c r="T138" s="1512"/>
      <c r="U138" s="1512"/>
      <c r="V138" s="1512"/>
      <c r="W138" s="1512"/>
      <c r="X138" s="1512"/>
      <c r="Y138" s="1512"/>
      <c r="Z138" s="1512"/>
      <c r="AA138" s="1512"/>
      <c r="AB138" s="1512"/>
      <c r="AC138" s="1512"/>
      <c r="AD138" s="1512"/>
      <c r="AE138" s="1512"/>
      <c r="AF138" s="1512"/>
      <c r="AG138" s="1512"/>
    </row>
    <row r="139" spans="1:47" s="1160" customFormat="1" ht="15" customHeight="1">
      <c r="B139" s="1556"/>
      <c r="C139" s="1557"/>
      <c r="D139" s="1531"/>
      <c r="E139" s="1531"/>
      <c r="F139" s="1531"/>
      <c r="G139" s="1531"/>
      <c r="H139" s="1531"/>
      <c r="I139" s="1532"/>
      <c r="J139" s="1513" t="s">
        <v>1220</v>
      </c>
      <c r="K139" s="1513"/>
      <c r="L139" s="1513"/>
      <c r="M139" s="1513"/>
      <c r="N139" s="1513"/>
      <c r="O139" s="1513"/>
      <c r="P139" s="1513"/>
      <c r="Q139" s="1514" t="s">
        <v>1712</v>
      </c>
      <c r="R139" s="1514"/>
      <c r="S139" s="1514"/>
      <c r="T139" s="1514"/>
      <c r="U139" s="1514"/>
      <c r="V139" s="1514"/>
      <c r="W139" s="1514"/>
      <c r="X139" s="1514"/>
      <c r="Y139" s="1514"/>
      <c r="Z139" s="1514"/>
      <c r="AA139" s="1514"/>
      <c r="AB139" s="1514"/>
      <c r="AC139" s="1514"/>
      <c r="AD139" s="1514"/>
      <c r="AE139" s="1514"/>
      <c r="AF139" s="1514"/>
      <c r="AG139" s="1514"/>
    </row>
    <row r="140" spans="1:47" s="1160" customFormat="1" ht="15" customHeight="1">
      <c r="B140" s="1556"/>
      <c r="C140" s="1557"/>
      <c r="D140" s="1531"/>
      <c r="E140" s="1531"/>
      <c r="F140" s="1531"/>
      <c r="G140" s="1531"/>
      <c r="H140" s="1531"/>
      <c r="I140" s="1532"/>
      <c r="J140" s="1513" t="s">
        <v>284</v>
      </c>
      <c r="K140" s="1513"/>
      <c r="L140" s="1513"/>
      <c r="M140" s="1513"/>
      <c r="N140" s="1513"/>
      <c r="O140" s="1513"/>
      <c r="P140" s="1513"/>
      <c r="Q140" s="1514" t="s">
        <v>1713</v>
      </c>
      <c r="R140" s="1514"/>
      <c r="S140" s="1514"/>
      <c r="T140" s="1514"/>
      <c r="U140" s="1514"/>
      <c r="V140" s="1514"/>
      <c r="W140" s="1514"/>
      <c r="X140" s="1514"/>
      <c r="Y140" s="1514"/>
      <c r="Z140" s="1514"/>
      <c r="AA140" s="1514"/>
      <c r="AB140" s="1514"/>
      <c r="AC140" s="1514"/>
      <c r="AD140" s="1514"/>
      <c r="AE140" s="1514"/>
      <c r="AF140" s="1514"/>
      <c r="AG140" s="1514"/>
    </row>
    <row r="141" spans="1:47" s="1160" customFormat="1" ht="15" customHeight="1">
      <c r="B141" s="1556"/>
      <c r="C141" s="1557"/>
      <c r="D141" s="1531"/>
      <c r="E141" s="1531"/>
      <c r="F141" s="1531"/>
      <c r="G141" s="1531"/>
      <c r="H141" s="1531"/>
      <c r="I141" s="1532"/>
      <c r="J141" s="1488" t="s">
        <v>1714</v>
      </c>
      <c r="K141" s="1489"/>
      <c r="L141" s="1489"/>
      <c r="M141" s="1489"/>
      <c r="N141" s="1489"/>
      <c r="O141" s="1489"/>
      <c r="P141" s="1490"/>
      <c r="Q141" s="1491" t="s">
        <v>1715</v>
      </c>
      <c r="R141" s="1492"/>
      <c r="S141" s="1492"/>
      <c r="T141" s="1492"/>
      <c r="U141" s="1492"/>
      <c r="V141" s="1492"/>
      <c r="W141" s="1492"/>
      <c r="X141" s="1492"/>
      <c r="Y141" s="1492"/>
      <c r="Z141" s="1492"/>
      <c r="AA141" s="1492"/>
      <c r="AB141" s="1492"/>
      <c r="AC141" s="1492"/>
      <c r="AD141" s="1492"/>
      <c r="AE141" s="1492"/>
      <c r="AF141" s="1492"/>
      <c r="AG141" s="1493"/>
    </row>
    <row r="142" spans="1:47" s="1160" customFormat="1" ht="15" customHeight="1">
      <c r="B142" s="1556"/>
      <c r="C142" s="1557"/>
      <c r="D142" s="1534"/>
      <c r="E142" s="1534"/>
      <c r="F142" s="1534"/>
      <c r="G142" s="1534"/>
      <c r="H142" s="1534"/>
      <c r="I142" s="1535"/>
      <c r="J142" s="1536" t="s">
        <v>1716</v>
      </c>
      <c r="K142" s="1537"/>
      <c r="L142" s="1537"/>
      <c r="M142" s="1537"/>
      <c r="N142" s="1537"/>
      <c r="O142" s="1537"/>
      <c r="P142" s="1538"/>
      <c r="Q142" s="1539" t="s">
        <v>1715</v>
      </c>
      <c r="R142" s="1540"/>
      <c r="S142" s="1540"/>
      <c r="T142" s="1540"/>
      <c r="U142" s="1540"/>
      <c r="V142" s="1540"/>
      <c r="W142" s="1540"/>
      <c r="X142" s="1540"/>
      <c r="Y142" s="1540"/>
      <c r="Z142" s="1540"/>
      <c r="AA142" s="1540"/>
      <c r="AB142" s="1540"/>
      <c r="AC142" s="1540"/>
      <c r="AD142" s="1540"/>
      <c r="AE142" s="1540"/>
      <c r="AF142" s="1540"/>
      <c r="AG142" s="1541"/>
    </row>
    <row r="143" spans="1:47" s="1160" customFormat="1" ht="15" customHeight="1">
      <c r="B143" s="1556"/>
      <c r="C143" s="1557"/>
      <c r="D143" s="1509" t="s">
        <v>248</v>
      </c>
      <c r="E143" s="1510"/>
      <c r="F143" s="1510"/>
      <c r="G143" s="1510"/>
      <c r="H143" s="1510"/>
      <c r="I143" s="1510"/>
      <c r="J143" s="1511" t="s">
        <v>1655</v>
      </c>
      <c r="K143" s="1511"/>
      <c r="L143" s="1511"/>
      <c r="M143" s="1511"/>
      <c r="N143" s="1511"/>
      <c r="O143" s="1511"/>
      <c r="P143" s="1511"/>
      <c r="Q143" s="1512" t="s">
        <v>1717</v>
      </c>
      <c r="R143" s="1512"/>
      <c r="S143" s="1512"/>
      <c r="T143" s="1512"/>
      <c r="U143" s="1512"/>
      <c r="V143" s="1512"/>
      <c r="W143" s="1512"/>
      <c r="X143" s="1512"/>
      <c r="Y143" s="1512"/>
      <c r="Z143" s="1512"/>
      <c r="AA143" s="1512"/>
      <c r="AB143" s="1512"/>
      <c r="AC143" s="1512"/>
      <c r="AD143" s="1512"/>
      <c r="AE143" s="1512"/>
      <c r="AF143" s="1512"/>
      <c r="AG143" s="1512"/>
    </row>
    <row r="144" spans="1:47" s="1160" customFormat="1" ht="15" customHeight="1">
      <c r="B144" s="1556"/>
      <c r="C144" s="1557"/>
      <c r="D144" s="1509"/>
      <c r="E144" s="1510"/>
      <c r="F144" s="1510"/>
      <c r="G144" s="1510"/>
      <c r="H144" s="1510"/>
      <c r="I144" s="1510"/>
      <c r="J144" s="1513" t="s">
        <v>290</v>
      </c>
      <c r="K144" s="1513"/>
      <c r="L144" s="1513"/>
      <c r="M144" s="1513"/>
      <c r="N144" s="1513"/>
      <c r="O144" s="1513"/>
      <c r="P144" s="1513"/>
      <c r="Q144" s="1514" t="s">
        <v>1718</v>
      </c>
      <c r="R144" s="1514"/>
      <c r="S144" s="1514"/>
      <c r="T144" s="1514"/>
      <c r="U144" s="1514"/>
      <c r="V144" s="1514"/>
      <c r="W144" s="1514"/>
      <c r="X144" s="1514"/>
      <c r="Y144" s="1514"/>
      <c r="Z144" s="1514"/>
      <c r="AA144" s="1514"/>
      <c r="AB144" s="1514"/>
      <c r="AC144" s="1514"/>
      <c r="AD144" s="1514"/>
      <c r="AE144" s="1514"/>
      <c r="AF144" s="1514"/>
      <c r="AG144" s="1514"/>
    </row>
    <row r="145" spans="2:33" s="1160" customFormat="1" ht="15" customHeight="1">
      <c r="B145" s="1556"/>
      <c r="C145" s="1557"/>
      <c r="D145" s="1509"/>
      <c r="E145" s="1510"/>
      <c r="F145" s="1510"/>
      <c r="G145" s="1510"/>
      <c r="H145" s="1510"/>
      <c r="I145" s="1510"/>
      <c r="J145" s="1560" t="s">
        <v>541</v>
      </c>
      <c r="K145" s="1560"/>
      <c r="L145" s="1560"/>
      <c r="M145" s="1560"/>
      <c r="N145" s="1560"/>
      <c r="O145" s="1560"/>
      <c r="P145" s="1560"/>
      <c r="Q145" s="1508" t="s">
        <v>1718</v>
      </c>
      <c r="R145" s="1508"/>
      <c r="S145" s="1508"/>
      <c r="T145" s="1508"/>
      <c r="U145" s="1508"/>
      <c r="V145" s="1508"/>
      <c r="W145" s="1508"/>
      <c r="X145" s="1508"/>
      <c r="Y145" s="1508"/>
      <c r="Z145" s="1508"/>
      <c r="AA145" s="1508"/>
      <c r="AB145" s="1508"/>
      <c r="AC145" s="1508"/>
      <c r="AD145" s="1508"/>
      <c r="AE145" s="1508"/>
      <c r="AF145" s="1508"/>
      <c r="AG145" s="1508"/>
    </row>
    <row r="146" spans="2:33" s="1160" customFormat="1" ht="15" customHeight="1">
      <c r="B146" s="1556"/>
      <c r="C146" s="1557"/>
      <c r="D146" s="1509" t="s">
        <v>866</v>
      </c>
      <c r="E146" s="1510"/>
      <c r="F146" s="1510"/>
      <c r="G146" s="1510"/>
      <c r="H146" s="1510"/>
      <c r="I146" s="1510"/>
      <c r="J146" s="1511" t="s">
        <v>545</v>
      </c>
      <c r="K146" s="1511"/>
      <c r="L146" s="1511"/>
      <c r="M146" s="1511"/>
      <c r="N146" s="1511"/>
      <c r="O146" s="1511"/>
      <c r="P146" s="1511"/>
      <c r="Q146" s="1512" t="s">
        <v>1719</v>
      </c>
      <c r="R146" s="1512"/>
      <c r="S146" s="1512"/>
      <c r="T146" s="1512"/>
      <c r="U146" s="1512"/>
      <c r="V146" s="1512"/>
      <c r="W146" s="1512"/>
      <c r="X146" s="1512"/>
      <c r="Y146" s="1512"/>
      <c r="Z146" s="1512"/>
      <c r="AA146" s="1512"/>
      <c r="AB146" s="1512"/>
      <c r="AC146" s="1512"/>
      <c r="AD146" s="1512"/>
      <c r="AE146" s="1512"/>
      <c r="AF146" s="1512"/>
      <c r="AG146" s="1512"/>
    </row>
    <row r="147" spans="2:33" s="1160" customFormat="1" ht="15" customHeight="1">
      <c r="B147" s="1556"/>
      <c r="C147" s="1557"/>
      <c r="D147" s="1509"/>
      <c r="E147" s="1510"/>
      <c r="F147" s="1510"/>
      <c r="G147" s="1510"/>
      <c r="H147" s="1510"/>
      <c r="I147" s="1510"/>
      <c r="J147" s="1513" t="s">
        <v>1660</v>
      </c>
      <c r="K147" s="1513"/>
      <c r="L147" s="1513"/>
      <c r="M147" s="1513"/>
      <c r="N147" s="1513"/>
      <c r="O147" s="1513"/>
      <c r="P147" s="1513"/>
      <c r="Q147" s="1514" t="s">
        <v>1720</v>
      </c>
      <c r="R147" s="1514"/>
      <c r="S147" s="1514"/>
      <c r="T147" s="1514"/>
      <c r="U147" s="1514"/>
      <c r="V147" s="1514"/>
      <c r="W147" s="1514"/>
      <c r="X147" s="1514"/>
      <c r="Y147" s="1514"/>
      <c r="Z147" s="1514"/>
      <c r="AA147" s="1514"/>
      <c r="AB147" s="1514"/>
      <c r="AC147" s="1514"/>
      <c r="AD147" s="1514"/>
      <c r="AE147" s="1514"/>
      <c r="AF147" s="1514"/>
      <c r="AG147" s="1514"/>
    </row>
    <row r="148" spans="2:33" s="1160" customFormat="1" ht="15" customHeight="1">
      <c r="B148" s="1556"/>
      <c r="C148" s="1557"/>
      <c r="D148" s="1509"/>
      <c r="E148" s="1510"/>
      <c r="F148" s="1510"/>
      <c r="G148" s="1510"/>
      <c r="H148" s="1510"/>
      <c r="I148" s="1510"/>
      <c r="J148" s="1638" t="s">
        <v>1842</v>
      </c>
      <c r="K148" s="1639"/>
      <c r="L148" s="1639"/>
      <c r="M148" s="1639"/>
      <c r="N148" s="1639"/>
      <c r="O148" s="1639"/>
      <c r="P148" s="1640"/>
      <c r="Q148" s="1514" t="s">
        <v>1720</v>
      </c>
      <c r="R148" s="1514"/>
      <c r="S148" s="1514"/>
      <c r="T148" s="1514"/>
      <c r="U148" s="1514"/>
      <c r="V148" s="1514"/>
      <c r="W148" s="1514"/>
      <c r="X148" s="1514"/>
      <c r="Y148" s="1514"/>
      <c r="Z148" s="1514"/>
      <c r="AA148" s="1514"/>
      <c r="AB148" s="1514"/>
      <c r="AC148" s="1514"/>
      <c r="AD148" s="1514"/>
      <c r="AE148" s="1514"/>
      <c r="AF148" s="1514"/>
      <c r="AG148" s="1514"/>
    </row>
    <row r="149" spans="2:33" s="1160" customFormat="1" ht="15" customHeight="1">
      <c r="B149" s="1556"/>
      <c r="C149" s="1557"/>
      <c r="D149" s="1509"/>
      <c r="E149" s="1510"/>
      <c r="F149" s="1510"/>
      <c r="G149" s="1510"/>
      <c r="H149" s="1510"/>
      <c r="I149" s="1510"/>
      <c r="J149" s="1488" t="s">
        <v>1238</v>
      </c>
      <c r="K149" s="1489"/>
      <c r="L149" s="1489"/>
      <c r="M149" s="1489"/>
      <c r="N149" s="1489"/>
      <c r="O149" s="1489"/>
      <c r="P149" s="1490"/>
      <c r="Q149" s="1491" t="s">
        <v>1719</v>
      </c>
      <c r="R149" s="1492"/>
      <c r="S149" s="1492"/>
      <c r="T149" s="1492"/>
      <c r="U149" s="1492"/>
      <c r="V149" s="1492"/>
      <c r="W149" s="1492"/>
      <c r="X149" s="1492"/>
      <c r="Y149" s="1492"/>
      <c r="Z149" s="1492"/>
      <c r="AA149" s="1492"/>
      <c r="AB149" s="1492"/>
      <c r="AC149" s="1492"/>
      <c r="AD149" s="1492"/>
      <c r="AE149" s="1492"/>
      <c r="AF149" s="1492"/>
      <c r="AG149" s="1493"/>
    </row>
    <row r="150" spans="2:33" s="1160" customFormat="1" ht="15" customHeight="1">
      <c r="B150" s="1556"/>
      <c r="C150" s="1557"/>
      <c r="D150" s="1509"/>
      <c r="E150" s="1510"/>
      <c r="F150" s="1510"/>
      <c r="G150" s="1510"/>
      <c r="H150" s="1510"/>
      <c r="I150" s="1510"/>
      <c r="J150" s="1560" t="s">
        <v>546</v>
      </c>
      <c r="K150" s="1560"/>
      <c r="L150" s="1560"/>
      <c r="M150" s="1560"/>
      <c r="N150" s="1560"/>
      <c r="O150" s="1560"/>
      <c r="P150" s="1560"/>
      <c r="Q150" s="1508" t="s">
        <v>1721</v>
      </c>
      <c r="R150" s="1508"/>
      <c r="S150" s="1508"/>
      <c r="T150" s="1508"/>
      <c r="U150" s="1508"/>
      <c r="V150" s="1508"/>
      <c r="W150" s="1508"/>
      <c r="X150" s="1508"/>
      <c r="Y150" s="1508"/>
      <c r="Z150" s="1508"/>
      <c r="AA150" s="1508"/>
      <c r="AB150" s="1508"/>
      <c r="AC150" s="1508"/>
      <c r="AD150" s="1508"/>
      <c r="AE150" s="1508"/>
      <c r="AF150" s="1508"/>
      <c r="AG150" s="1508"/>
    </row>
    <row r="151" spans="2:33" s="1160" customFormat="1" ht="15" customHeight="1">
      <c r="B151" s="1556"/>
      <c r="C151" s="1557"/>
      <c r="D151" s="1509" t="s">
        <v>1205</v>
      </c>
      <c r="E151" s="1510"/>
      <c r="F151" s="1510"/>
      <c r="G151" s="1510"/>
      <c r="H151" s="1510"/>
      <c r="I151" s="1510"/>
      <c r="J151" s="1511" t="s">
        <v>316</v>
      </c>
      <c r="K151" s="1511"/>
      <c r="L151" s="1511"/>
      <c r="M151" s="1511"/>
      <c r="N151" s="1511"/>
      <c r="O151" s="1511"/>
      <c r="P151" s="1511"/>
      <c r="Q151" s="1512" t="s">
        <v>1722</v>
      </c>
      <c r="R151" s="1512"/>
      <c r="S151" s="1512"/>
      <c r="T151" s="1512"/>
      <c r="U151" s="1512"/>
      <c r="V151" s="1512"/>
      <c r="W151" s="1512"/>
      <c r="X151" s="1512"/>
      <c r="Y151" s="1512"/>
      <c r="Z151" s="1512"/>
      <c r="AA151" s="1512"/>
      <c r="AB151" s="1512"/>
      <c r="AC151" s="1512"/>
      <c r="AD151" s="1512"/>
      <c r="AE151" s="1512"/>
      <c r="AF151" s="1512"/>
      <c r="AG151" s="1512"/>
    </row>
    <row r="152" spans="2:33" s="1160" customFormat="1" ht="15" customHeight="1">
      <c r="B152" s="1556"/>
      <c r="C152" s="1557"/>
      <c r="D152" s="1509"/>
      <c r="E152" s="1510"/>
      <c r="F152" s="1510"/>
      <c r="G152" s="1510"/>
      <c r="H152" s="1510"/>
      <c r="I152" s="1510"/>
      <c r="J152" s="1513" t="s">
        <v>323</v>
      </c>
      <c r="K152" s="1513"/>
      <c r="L152" s="1513"/>
      <c r="M152" s="1513"/>
      <c r="N152" s="1513"/>
      <c r="O152" s="1513"/>
      <c r="P152" s="1513"/>
      <c r="Q152" s="1514" t="s">
        <v>1722</v>
      </c>
      <c r="R152" s="1514"/>
      <c r="S152" s="1514"/>
      <c r="T152" s="1514"/>
      <c r="U152" s="1514"/>
      <c r="V152" s="1514"/>
      <c r="W152" s="1514"/>
      <c r="X152" s="1514"/>
      <c r="Y152" s="1514"/>
      <c r="Z152" s="1514"/>
      <c r="AA152" s="1514"/>
      <c r="AB152" s="1514"/>
      <c r="AC152" s="1514"/>
      <c r="AD152" s="1514"/>
      <c r="AE152" s="1514"/>
      <c r="AF152" s="1514"/>
      <c r="AG152" s="1514"/>
    </row>
    <row r="153" spans="2:33" s="1160" customFormat="1" ht="15" customHeight="1">
      <c r="B153" s="1556"/>
      <c r="C153" s="1557"/>
      <c r="D153" s="1509"/>
      <c r="E153" s="1510"/>
      <c r="F153" s="1510"/>
      <c r="G153" s="1510"/>
      <c r="H153" s="1510"/>
      <c r="I153" s="1510"/>
      <c r="J153" s="1513" t="s">
        <v>330</v>
      </c>
      <c r="K153" s="1513"/>
      <c r="L153" s="1513"/>
      <c r="M153" s="1513"/>
      <c r="N153" s="1513"/>
      <c r="O153" s="1513"/>
      <c r="P153" s="1513"/>
      <c r="Q153" s="1514" t="s">
        <v>1722</v>
      </c>
      <c r="R153" s="1514"/>
      <c r="S153" s="1514"/>
      <c r="T153" s="1514"/>
      <c r="U153" s="1514"/>
      <c r="V153" s="1514"/>
      <c r="W153" s="1514"/>
      <c r="X153" s="1514"/>
      <c r="Y153" s="1514"/>
      <c r="Z153" s="1514"/>
      <c r="AA153" s="1514"/>
      <c r="AB153" s="1514"/>
      <c r="AC153" s="1514"/>
      <c r="AD153" s="1514"/>
      <c r="AE153" s="1514"/>
      <c r="AF153" s="1514"/>
      <c r="AG153" s="1514"/>
    </row>
    <row r="154" spans="2:33" s="1160" customFormat="1" ht="15" customHeight="1">
      <c r="B154" s="1556"/>
      <c r="C154" s="1557"/>
      <c r="D154" s="1509"/>
      <c r="E154" s="1510"/>
      <c r="F154" s="1510"/>
      <c r="G154" s="1510"/>
      <c r="H154" s="1510"/>
      <c r="I154" s="1510"/>
      <c r="J154" s="1488" t="s">
        <v>1663</v>
      </c>
      <c r="K154" s="1489"/>
      <c r="L154" s="1489"/>
      <c r="M154" s="1489"/>
      <c r="N154" s="1489"/>
      <c r="O154" s="1489"/>
      <c r="P154" s="1490"/>
      <c r="Q154" s="1514" t="s">
        <v>1722</v>
      </c>
      <c r="R154" s="1514"/>
      <c r="S154" s="1514"/>
      <c r="T154" s="1514"/>
      <c r="U154" s="1514"/>
      <c r="V154" s="1514"/>
      <c r="W154" s="1514"/>
      <c r="X154" s="1514"/>
      <c r="Y154" s="1514"/>
      <c r="Z154" s="1514"/>
      <c r="AA154" s="1514"/>
      <c r="AB154" s="1514"/>
      <c r="AC154" s="1514"/>
      <c r="AD154" s="1514"/>
      <c r="AE154" s="1514"/>
      <c r="AF154" s="1514"/>
      <c r="AG154" s="1514"/>
    </row>
    <row r="155" spans="2:33" s="1160" customFormat="1" ht="15" customHeight="1">
      <c r="B155" s="1556"/>
      <c r="C155" s="1557"/>
      <c r="D155" s="1509"/>
      <c r="E155" s="1510"/>
      <c r="F155" s="1510"/>
      <c r="G155" s="1510"/>
      <c r="H155" s="1510"/>
      <c r="I155" s="1510"/>
      <c r="J155" s="1515" t="s">
        <v>338</v>
      </c>
      <c r="K155" s="1515"/>
      <c r="L155" s="1515"/>
      <c r="M155" s="1515"/>
      <c r="N155" s="1515"/>
      <c r="O155" s="1515"/>
      <c r="P155" s="1515"/>
      <c r="Q155" s="1508" t="s">
        <v>1722</v>
      </c>
      <c r="R155" s="1508"/>
      <c r="S155" s="1508"/>
      <c r="T155" s="1508"/>
      <c r="U155" s="1508"/>
      <c r="V155" s="1508"/>
      <c r="W155" s="1508"/>
      <c r="X155" s="1508"/>
      <c r="Y155" s="1508"/>
      <c r="Z155" s="1508"/>
      <c r="AA155" s="1508"/>
      <c r="AB155" s="1508"/>
      <c r="AC155" s="1508"/>
      <c r="AD155" s="1508"/>
      <c r="AE155" s="1508"/>
      <c r="AF155" s="1508"/>
      <c r="AG155" s="1508"/>
    </row>
    <row r="156" spans="2:33" s="1160" customFormat="1" ht="15" customHeight="1">
      <c r="B156" s="1556"/>
      <c r="C156" s="1557"/>
      <c r="D156" s="1509" t="s">
        <v>1211</v>
      </c>
      <c r="E156" s="1510"/>
      <c r="F156" s="1510"/>
      <c r="G156" s="1510"/>
      <c r="H156" s="1510"/>
      <c r="I156" s="1510"/>
      <c r="J156" s="1587" t="s">
        <v>1659</v>
      </c>
      <c r="K156" s="1587"/>
      <c r="L156" s="1587"/>
      <c r="M156" s="1587"/>
      <c r="N156" s="1587"/>
      <c r="O156" s="1587"/>
      <c r="P156" s="1587"/>
      <c r="Q156" s="1512" t="s">
        <v>1722</v>
      </c>
      <c r="R156" s="1512"/>
      <c r="S156" s="1512"/>
      <c r="T156" s="1512"/>
      <c r="U156" s="1512"/>
      <c r="V156" s="1512"/>
      <c r="W156" s="1512"/>
      <c r="X156" s="1512"/>
      <c r="Y156" s="1512"/>
      <c r="Z156" s="1512"/>
      <c r="AA156" s="1512"/>
      <c r="AB156" s="1512"/>
      <c r="AC156" s="1512"/>
      <c r="AD156" s="1512"/>
      <c r="AE156" s="1512"/>
      <c r="AF156" s="1512"/>
      <c r="AG156" s="1512"/>
    </row>
    <row r="157" spans="2:33" s="1160" customFormat="1" ht="15" customHeight="1">
      <c r="B157" s="1556"/>
      <c r="C157" s="1557"/>
      <c r="D157" s="1509"/>
      <c r="E157" s="1510"/>
      <c r="F157" s="1510"/>
      <c r="G157" s="1510"/>
      <c r="H157" s="1510"/>
      <c r="I157" s="1510"/>
      <c r="J157" s="1574" t="s">
        <v>1661</v>
      </c>
      <c r="K157" s="1574"/>
      <c r="L157" s="1574"/>
      <c r="M157" s="1574"/>
      <c r="N157" s="1574"/>
      <c r="O157" s="1574"/>
      <c r="P157" s="1574"/>
      <c r="Q157" s="1514" t="s">
        <v>1722</v>
      </c>
      <c r="R157" s="1514"/>
      <c r="S157" s="1514"/>
      <c r="T157" s="1514"/>
      <c r="U157" s="1514"/>
      <c r="V157" s="1514"/>
      <c r="W157" s="1514"/>
      <c r="X157" s="1514"/>
      <c r="Y157" s="1514"/>
      <c r="Z157" s="1514"/>
      <c r="AA157" s="1514"/>
      <c r="AB157" s="1514"/>
      <c r="AC157" s="1514"/>
      <c r="AD157" s="1514"/>
      <c r="AE157" s="1514"/>
      <c r="AF157" s="1514"/>
      <c r="AG157" s="1514"/>
    </row>
    <row r="158" spans="2:33" s="1160" customFormat="1" ht="15" customHeight="1">
      <c r="B158" s="1556"/>
      <c r="C158" s="1557"/>
      <c r="D158" s="1509"/>
      <c r="E158" s="1510"/>
      <c r="F158" s="1510"/>
      <c r="G158" s="1510"/>
      <c r="H158" s="1510"/>
      <c r="I158" s="1510"/>
      <c r="J158" s="1574" t="s">
        <v>363</v>
      </c>
      <c r="K158" s="1574"/>
      <c r="L158" s="1574"/>
      <c r="M158" s="1574"/>
      <c r="N158" s="1574"/>
      <c r="O158" s="1574"/>
      <c r="P158" s="1574"/>
      <c r="Q158" s="1514" t="s">
        <v>1722</v>
      </c>
      <c r="R158" s="1514"/>
      <c r="S158" s="1514"/>
      <c r="T158" s="1514"/>
      <c r="U158" s="1514"/>
      <c r="V158" s="1514"/>
      <c r="W158" s="1514"/>
      <c r="X158" s="1514"/>
      <c r="Y158" s="1514"/>
      <c r="Z158" s="1514"/>
      <c r="AA158" s="1514"/>
      <c r="AB158" s="1514"/>
      <c r="AC158" s="1514"/>
      <c r="AD158" s="1514"/>
      <c r="AE158" s="1514"/>
      <c r="AF158" s="1514"/>
      <c r="AG158" s="1514"/>
    </row>
    <row r="159" spans="2:33" s="1160" customFormat="1" ht="15" customHeight="1">
      <c r="B159" s="1556"/>
      <c r="C159" s="1557"/>
      <c r="D159" s="1509"/>
      <c r="E159" s="1510"/>
      <c r="F159" s="1510"/>
      <c r="G159" s="1510"/>
      <c r="H159" s="1510"/>
      <c r="I159" s="1510"/>
      <c r="J159" s="1574" t="s">
        <v>1646</v>
      </c>
      <c r="K159" s="1574"/>
      <c r="L159" s="1574"/>
      <c r="M159" s="1574"/>
      <c r="N159" s="1574"/>
      <c r="O159" s="1574"/>
      <c r="P159" s="1574"/>
      <c r="Q159" s="1514" t="s">
        <v>1722</v>
      </c>
      <c r="R159" s="1514"/>
      <c r="S159" s="1514"/>
      <c r="T159" s="1514"/>
      <c r="U159" s="1514"/>
      <c r="V159" s="1514"/>
      <c r="W159" s="1514"/>
      <c r="X159" s="1514"/>
      <c r="Y159" s="1514"/>
      <c r="Z159" s="1514"/>
      <c r="AA159" s="1514"/>
      <c r="AB159" s="1514"/>
      <c r="AC159" s="1514"/>
      <c r="AD159" s="1514"/>
      <c r="AE159" s="1514"/>
      <c r="AF159" s="1514"/>
      <c r="AG159" s="1514"/>
    </row>
    <row r="160" spans="2:33" s="1160" customFormat="1" ht="15" customHeight="1">
      <c r="B160" s="1556"/>
      <c r="C160" s="1557"/>
      <c r="D160" s="1509"/>
      <c r="E160" s="1510"/>
      <c r="F160" s="1510"/>
      <c r="G160" s="1510"/>
      <c r="H160" s="1510"/>
      <c r="I160" s="1510"/>
      <c r="J160" s="1574" t="s">
        <v>1647</v>
      </c>
      <c r="K160" s="1574"/>
      <c r="L160" s="1574"/>
      <c r="M160" s="1574"/>
      <c r="N160" s="1574"/>
      <c r="O160" s="1574"/>
      <c r="P160" s="1574"/>
      <c r="Q160" s="1514" t="s">
        <v>1722</v>
      </c>
      <c r="R160" s="1514"/>
      <c r="S160" s="1514"/>
      <c r="T160" s="1514"/>
      <c r="U160" s="1514"/>
      <c r="V160" s="1514"/>
      <c r="W160" s="1514"/>
      <c r="X160" s="1514"/>
      <c r="Y160" s="1514"/>
      <c r="Z160" s="1514"/>
      <c r="AA160" s="1514"/>
      <c r="AB160" s="1514"/>
      <c r="AC160" s="1514"/>
      <c r="AD160" s="1514"/>
      <c r="AE160" s="1514"/>
      <c r="AF160" s="1514"/>
      <c r="AG160" s="1514"/>
    </row>
    <row r="161" spans="2:49" s="1160" customFormat="1" ht="15" customHeight="1">
      <c r="B161" s="1556"/>
      <c r="C161" s="1557"/>
      <c r="D161" s="1509"/>
      <c r="E161" s="1510"/>
      <c r="F161" s="1510"/>
      <c r="G161" s="1510"/>
      <c r="H161" s="1510"/>
      <c r="I161" s="1510"/>
      <c r="J161" s="1488" t="s">
        <v>1664</v>
      </c>
      <c r="K161" s="1489"/>
      <c r="L161" s="1489"/>
      <c r="M161" s="1489"/>
      <c r="N161" s="1489"/>
      <c r="O161" s="1489"/>
      <c r="P161" s="1490"/>
      <c r="Q161" s="1514" t="s">
        <v>1722</v>
      </c>
      <c r="R161" s="1514"/>
      <c r="S161" s="1514"/>
      <c r="T161" s="1514"/>
      <c r="U161" s="1514"/>
      <c r="V161" s="1514"/>
      <c r="W161" s="1514"/>
      <c r="X161" s="1514"/>
      <c r="Y161" s="1514"/>
      <c r="Z161" s="1514"/>
      <c r="AA161" s="1514"/>
      <c r="AB161" s="1514"/>
      <c r="AC161" s="1514"/>
      <c r="AD161" s="1514"/>
      <c r="AE161" s="1514"/>
      <c r="AF161" s="1514"/>
      <c r="AG161" s="1514"/>
    </row>
    <row r="162" spans="2:49" s="1160" customFormat="1" ht="15" customHeight="1">
      <c r="B162" s="1556"/>
      <c r="C162" s="1557"/>
      <c r="D162" s="1509"/>
      <c r="E162" s="1510"/>
      <c r="F162" s="1510"/>
      <c r="G162" s="1510"/>
      <c r="H162" s="1510"/>
      <c r="I162" s="1510"/>
      <c r="J162" s="1574" t="s">
        <v>368</v>
      </c>
      <c r="K162" s="1574"/>
      <c r="L162" s="1574"/>
      <c r="M162" s="1574"/>
      <c r="N162" s="1574"/>
      <c r="O162" s="1574"/>
      <c r="P162" s="1574"/>
      <c r="Q162" s="1514" t="s">
        <v>1722</v>
      </c>
      <c r="R162" s="1514"/>
      <c r="S162" s="1514"/>
      <c r="T162" s="1514"/>
      <c r="U162" s="1514"/>
      <c r="V162" s="1514"/>
      <c r="W162" s="1514"/>
      <c r="X162" s="1514"/>
      <c r="Y162" s="1514"/>
      <c r="Z162" s="1514"/>
      <c r="AA162" s="1514"/>
      <c r="AB162" s="1514"/>
      <c r="AC162" s="1514"/>
      <c r="AD162" s="1514"/>
      <c r="AE162" s="1514"/>
      <c r="AF162" s="1514"/>
      <c r="AG162" s="1514"/>
    </row>
    <row r="163" spans="2:49" s="1160" customFormat="1" ht="15" customHeight="1">
      <c r="B163" s="1558"/>
      <c r="C163" s="1559"/>
      <c r="D163" s="1509"/>
      <c r="E163" s="1510"/>
      <c r="F163" s="1510"/>
      <c r="G163" s="1510"/>
      <c r="H163" s="1510"/>
      <c r="I163" s="1510"/>
      <c r="J163" s="1515" t="s">
        <v>370</v>
      </c>
      <c r="K163" s="1515"/>
      <c r="L163" s="1515"/>
      <c r="M163" s="1515"/>
      <c r="N163" s="1515"/>
      <c r="O163" s="1515"/>
      <c r="P163" s="1515"/>
      <c r="Q163" s="1508" t="s">
        <v>1722</v>
      </c>
      <c r="R163" s="1508"/>
      <c r="S163" s="1508"/>
      <c r="T163" s="1508"/>
      <c r="U163" s="1508"/>
      <c r="V163" s="1508"/>
      <c r="W163" s="1508"/>
      <c r="X163" s="1508"/>
      <c r="Y163" s="1508"/>
      <c r="Z163" s="1508"/>
      <c r="AA163" s="1508"/>
      <c r="AB163" s="1508"/>
      <c r="AC163" s="1508"/>
      <c r="AD163" s="1508"/>
      <c r="AE163" s="1508"/>
      <c r="AF163" s="1508"/>
      <c r="AG163" s="1508"/>
    </row>
    <row r="164" spans="2:49" s="1160" customFormat="1" ht="15" customHeight="1">
      <c r="B164" s="1618" t="s">
        <v>1723</v>
      </c>
      <c r="C164" s="1619"/>
      <c r="D164" s="1509" t="s">
        <v>213</v>
      </c>
      <c r="E164" s="1510"/>
      <c r="F164" s="1510"/>
      <c r="G164" s="1510"/>
      <c r="H164" s="1510"/>
      <c r="I164" s="1510"/>
      <c r="J164" s="1587" t="s">
        <v>222</v>
      </c>
      <c r="K164" s="1587"/>
      <c r="L164" s="1587"/>
      <c r="M164" s="1587"/>
      <c r="N164" s="1587"/>
      <c r="O164" s="1587"/>
      <c r="P164" s="1587"/>
      <c r="Q164" s="1512" t="s">
        <v>1722</v>
      </c>
      <c r="R164" s="1512"/>
      <c r="S164" s="1512"/>
      <c r="T164" s="1512"/>
      <c r="U164" s="1512"/>
      <c r="V164" s="1512"/>
      <c r="W164" s="1512"/>
      <c r="X164" s="1512"/>
      <c r="Y164" s="1512"/>
      <c r="Z164" s="1512"/>
      <c r="AA164" s="1512"/>
      <c r="AB164" s="1512"/>
      <c r="AC164" s="1512"/>
      <c r="AD164" s="1512"/>
      <c r="AE164" s="1512"/>
      <c r="AF164" s="1512"/>
      <c r="AG164" s="1512"/>
    </row>
    <row r="165" spans="2:49" s="1160" customFormat="1" ht="15" customHeight="1">
      <c r="B165" s="1618"/>
      <c r="C165" s="1619"/>
      <c r="D165" s="1509"/>
      <c r="E165" s="1510"/>
      <c r="F165" s="1510"/>
      <c r="G165" s="1510"/>
      <c r="H165" s="1510"/>
      <c r="I165" s="1510"/>
      <c r="J165" s="1515" t="s">
        <v>230</v>
      </c>
      <c r="K165" s="1515"/>
      <c r="L165" s="1515"/>
      <c r="M165" s="1515"/>
      <c r="N165" s="1515"/>
      <c r="O165" s="1515"/>
      <c r="P165" s="1515"/>
      <c r="Q165" s="1508" t="s">
        <v>1722</v>
      </c>
      <c r="R165" s="1508"/>
      <c r="S165" s="1508"/>
      <c r="T165" s="1508"/>
      <c r="U165" s="1508"/>
      <c r="V165" s="1508"/>
      <c r="W165" s="1508"/>
      <c r="X165" s="1508"/>
      <c r="Y165" s="1508"/>
      <c r="Z165" s="1508"/>
      <c r="AA165" s="1508"/>
      <c r="AB165" s="1508"/>
      <c r="AC165" s="1508"/>
      <c r="AD165" s="1508"/>
      <c r="AE165" s="1508"/>
      <c r="AF165" s="1508"/>
      <c r="AG165" s="1508"/>
    </row>
    <row r="166" spans="2:49" s="1160" customFormat="1" ht="15" customHeight="1">
      <c r="B166" s="1519"/>
      <c r="C166" s="1520"/>
      <c r="D166" s="1527" t="s">
        <v>1724</v>
      </c>
      <c r="E166" s="1528"/>
      <c r="F166" s="1528"/>
      <c r="G166" s="1528"/>
      <c r="H166" s="1528"/>
      <c r="I166" s="1529"/>
      <c r="J166" s="1602" t="s">
        <v>1807</v>
      </c>
      <c r="K166" s="1603"/>
      <c r="L166" s="1603"/>
      <c r="M166" s="1603"/>
      <c r="N166" s="1603"/>
      <c r="O166" s="1603"/>
      <c r="P166" s="1603"/>
      <c r="Q166" s="1603"/>
      <c r="R166" s="1603"/>
      <c r="S166" s="1603"/>
      <c r="T166" s="1603"/>
      <c r="U166" s="1603"/>
      <c r="V166" s="1603"/>
      <c r="W166" s="1603"/>
      <c r="X166" s="1603"/>
      <c r="Y166" s="1603"/>
      <c r="Z166" s="1603"/>
      <c r="AA166" s="1603"/>
      <c r="AB166" s="1603"/>
      <c r="AC166" s="1603"/>
      <c r="AD166" s="1603"/>
      <c r="AE166" s="1603"/>
      <c r="AF166" s="1603"/>
      <c r="AG166" s="1604"/>
    </row>
    <row r="167" spans="2:49" s="1160" customFormat="1" ht="15" customHeight="1">
      <c r="B167" s="1521"/>
      <c r="C167" s="1522"/>
      <c r="D167" s="1530"/>
      <c r="E167" s="1531"/>
      <c r="F167" s="1531"/>
      <c r="G167" s="1531"/>
      <c r="H167" s="1531"/>
      <c r="I167" s="1532"/>
      <c r="J167" s="1587" t="s">
        <v>1725</v>
      </c>
      <c r="K167" s="1587"/>
      <c r="L167" s="1587"/>
      <c r="M167" s="1587"/>
      <c r="N167" s="1587"/>
      <c r="O167" s="1587"/>
      <c r="P167" s="1587"/>
      <c r="Q167" s="1512" t="s">
        <v>1726</v>
      </c>
      <c r="R167" s="1512"/>
      <c r="S167" s="1512"/>
      <c r="T167" s="1512"/>
      <c r="U167" s="1512"/>
      <c r="V167" s="1512"/>
      <c r="W167" s="1512"/>
      <c r="X167" s="1512"/>
      <c r="Y167" s="1512"/>
      <c r="Z167" s="1512"/>
      <c r="AA167" s="1512"/>
      <c r="AB167" s="1512"/>
      <c r="AC167" s="1512"/>
      <c r="AD167" s="1512"/>
      <c r="AE167" s="1512"/>
      <c r="AF167" s="1512"/>
      <c r="AG167" s="1512"/>
    </row>
    <row r="168" spans="2:49" s="1160" customFormat="1" ht="15" customHeight="1">
      <c r="B168" s="1521"/>
      <c r="C168" s="1522"/>
      <c r="D168" s="1530"/>
      <c r="E168" s="1531"/>
      <c r="F168" s="1531"/>
      <c r="G168" s="1531"/>
      <c r="H168" s="1531"/>
      <c r="I168" s="1532"/>
      <c r="J168" s="1574" t="s">
        <v>1727</v>
      </c>
      <c r="K168" s="1574"/>
      <c r="L168" s="1574"/>
      <c r="M168" s="1574"/>
      <c r="N168" s="1574"/>
      <c r="O168" s="1574"/>
      <c r="P168" s="1574"/>
      <c r="Q168" s="1514" t="s">
        <v>1728</v>
      </c>
      <c r="R168" s="1514"/>
      <c r="S168" s="1514"/>
      <c r="T168" s="1514"/>
      <c r="U168" s="1514"/>
      <c r="V168" s="1514"/>
      <c r="W168" s="1514"/>
      <c r="X168" s="1514"/>
      <c r="Y168" s="1514"/>
      <c r="Z168" s="1514"/>
      <c r="AA168" s="1514"/>
      <c r="AB168" s="1514"/>
      <c r="AC168" s="1514"/>
      <c r="AD168" s="1514"/>
      <c r="AE168" s="1514"/>
      <c r="AF168" s="1514"/>
      <c r="AG168" s="1514"/>
    </row>
    <row r="169" spans="2:49" s="1160" customFormat="1" ht="15" customHeight="1">
      <c r="B169" s="1521"/>
      <c r="C169" s="1522"/>
      <c r="D169" s="1530"/>
      <c r="E169" s="1531"/>
      <c r="F169" s="1531"/>
      <c r="G169" s="1531"/>
      <c r="H169" s="1531"/>
      <c r="I169" s="1532"/>
      <c r="J169" s="1574" t="s">
        <v>1729</v>
      </c>
      <c r="K169" s="1574"/>
      <c r="L169" s="1574"/>
      <c r="M169" s="1574"/>
      <c r="N169" s="1574"/>
      <c r="O169" s="1574"/>
      <c r="P169" s="1574"/>
      <c r="Q169" s="1514" t="s">
        <v>1728</v>
      </c>
      <c r="R169" s="1514"/>
      <c r="S169" s="1514"/>
      <c r="T169" s="1514"/>
      <c r="U169" s="1514"/>
      <c r="V169" s="1514"/>
      <c r="W169" s="1514"/>
      <c r="X169" s="1514"/>
      <c r="Y169" s="1514"/>
      <c r="Z169" s="1514"/>
      <c r="AA169" s="1514"/>
      <c r="AB169" s="1514"/>
      <c r="AC169" s="1514"/>
      <c r="AD169" s="1514"/>
      <c r="AE169" s="1514"/>
      <c r="AF169" s="1514"/>
      <c r="AG169" s="1514"/>
    </row>
    <row r="170" spans="2:49" s="1160" customFormat="1" ht="15" customHeight="1">
      <c r="B170" s="1516" t="s">
        <v>1815</v>
      </c>
      <c r="C170" s="1517"/>
      <c r="D170" s="1530"/>
      <c r="E170" s="1531"/>
      <c r="F170" s="1531"/>
      <c r="G170" s="1531"/>
      <c r="H170" s="1531"/>
      <c r="I170" s="1532"/>
      <c r="J170" s="1515" t="s">
        <v>1730</v>
      </c>
      <c r="K170" s="1515"/>
      <c r="L170" s="1515"/>
      <c r="M170" s="1515"/>
      <c r="N170" s="1515"/>
      <c r="O170" s="1515"/>
      <c r="P170" s="1515"/>
      <c r="Q170" s="1508" t="s">
        <v>1728</v>
      </c>
      <c r="R170" s="1508"/>
      <c r="S170" s="1508"/>
      <c r="T170" s="1508"/>
      <c r="U170" s="1508"/>
      <c r="V170" s="1508"/>
      <c r="W170" s="1508"/>
      <c r="X170" s="1508"/>
      <c r="Y170" s="1508"/>
      <c r="Z170" s="1508"/>
      <c r="AA170" s="1508"/>
      <c r="AB170" s="1508"/>
      <c r="AC170" s="1508"/>
      <c r="AD170" s="1508"/>
      <c r="AE170" s="1508"/>
      <c r="AF170" s="1508"/>
      <c r="AG170" s="1508"/>
    </row>
    <row r="171" spans="2:49" s="1160" customFormat="1" ht="15" customHeight="1">
      <c r="B171" s="1518"/>
      <c r="C171" s="1517"/>
      <c r="D171" s="1530"/>
      <c r="E171" s="1531"/>
      <c r="F171" s="1531"/>
      <c r="G171" s="1531"/>
      <c r="H171" s="1531"/>
      <c r="I171" s="1532"/>
      <c r="J171" s="1602" t="s">
        <v>1808</v>
      </c>
      <c r="K171" s="1603"/>
      <c r="L171" s="1603"/>
      <c r="M171" s="1603"/>
      <c r="N171" s="1603"/>
      <c r="O171" s="1603"/>
      <c r="P171" s="1603"/>
      <c r="Q171" s="1603"/>
      <c r="R171" s="1603"/>
      <c r="S171" s="1603"/>
      <c r="T171" s="1603"/>
      <c r="U171" s="1603"/>
      <c r="V171" s="1603"/>
      <c r="W171" s="1603"/>
      <c r="X171" s="1603"/>
      <c r="Y171" s="1603"/>
      <c r="Z171" s="1603"/>
      <c r="AA171" s="1603"/>
      <c r="AB171" s="1603"/>
      <c r="AC171" s="1603"/>
      <c r="AD171" s="1603"/>
      <c r="AE171" s="1603"/>
      <c r="AF171" s="1603"/>
      <c r="AG171" s="1604"/>
      <c r="AM171" s="1182"/>
      <c r="AN171" s="1182"/>
      <c r="AO171" s="1182"/>
      <c r="AP171" s="1182"/>
      <c r="AQ171" s="1182"/>
      <c r="AR171" s="1182"/>
      <c r="AS171" s="1182"/>
      <c r="AT171" s="1182"/>
      <c r="AU171" s="1182"/>
      <c r="AV171" s="1182"/>
      <c r="AW171" s="1182"/>
    </row>
    <row r="172" spans="2:49" s="1160" customFormat="1" ht="15" customHeight="1">
      <c r="B172" s="1523" t="s">
        <v>1814</v>
      </c>
      <c r="C172" s="1524"/>
      <c r="D172" s="1530"/>
      <c r="E172" s="1531"/>
      <c r="F172" s="1531"/>
      <c r="G172" s="1531"/>
      <c r="H172" s="1531"/>
      <c r="I172" s="1532"/>
      <c r="J172" s="1587" t="s">
        <v>1731</v>
      </c>
      <c r="K172" s="1587"/>
      <c r="L172" s="1587"/>
      <c r="M172" s="1587"/>
      <c r="N172" s="1587"/>
      <c r="O172" s="1587"/>
      <c r="P172" s="1587"/>
      <c r="Q172" s="1512" t="s">
        <v>1732</v>
      </c>
      <c r="R172" s="1512"/>
      <c r="S172" s="1512"/>
      <c r="T172" s="1512"/>
      <c r="U172" s="1512"/>
      <c r="V172" s="1512"/>
      <c r="W172" s="1512"/>
      <c r="X172" s="1512"/>
      <c r="Y172" s="1512"/>
      <c r="Z172" s="1512"/>
      <c r="AA172" s="1512"/>
      <c r="AB172" s="1512"/>
      <c r="AC172" s="1512"/>
      <c r="AD172" s="1512"/>
      <c r="AE172" s="1512"/>
      <c r="AF172" s="1512"/>
      <c r="AG172" s="1512"/>
      <c r="AM172" s="1182"/>
      <c r="AN172" s="1182"/>
      <c r="AO172" s="1182"/>
      <c r="AP172" s="1182"/>
      <c r="AQ172" s="1182"/>
      <c r="AR172" s="1182"/>
      <c r="AS172" s="1182"/>
      <c r="AT172" s="1182"/>
      <c r="AU172" s="1182"/>
      <c r="AV172" s="1182"/>
      <c r="AW172" s="1182"/>
    </row>
    <row r="173" spans="2:49" s="1160" customFormat="1" ht="15" customHeight="1">
      <c r="B173" s="1523"/>
      <c r="C173" s="1524"/>
      <c r="D173" s="1530"/>
      <c r="E173" s="1531"/>
      <c r="F173" s="1531"/>
      <c r="G173" s="1531"/>
      <c r="H173" s="1531"/>
      <c r="I173" s="1532"/>
      <c r="J173" s="1574" t="s">
        <v>191</v>
      </c>
      <c r="K173" s="1574"/>
      <c r="L173" s="1574"/>
      <c r="M173" s="1574"/>
      <c r="N173" s="1574"/>
      <c r="O173" s="1574"/>
      <c r="P173" s="1574"/>
      <c r="Q173" s="1514" t="s">
        <v>1732</v>
      </c>
      <c r="R173" s="1514"/>
      <c r="S173" s="1514"/>
      <c r="T173" s="1514"/>
      <c r="U173" s="1514"/>
      <c r="V173" s="1514"/>
      <c r="W173" s="1514"/>
      <c r="X173" s="1514"/>
      <c r="Y173" s="1514"/>
      <c r="Z173" s="1514"/>
      <c r="AA173" s="1514"/>
      <c r="AB173" s="1514"/>
      <c r="AC173" s="1514"/>
      <c r="AD173" s="1514"/>
      <c r="AE173" s="1514"/>
      <c r="AF173" s="1514"/>
      <c r="AG173" s="1514"/>
      <c r="AM173" s="1182"/>
      <c r="AN173" s="1182"/>
      <c r="AO173" s="1182"/>
      <c r="AP173" s="1182"/>
      <c r="AQ173" s="1182"/>
      <c r="AR173" s="1182"/>
      <c r="AS173" s="1182"/>
      <c r="AT173" s="1182"/>
      <c r="AU173" s="1182"/>
      <c r="AV173" s="1182"/>
      <c r="AW173" s="1182"/>
    </row>
    <row r="174" spans="2:49" s="1160" customFormat="1" ht="15" customHeight="1">
      <c r="B174" s="1523"/>
      <c r="C174" s="1524"/>
      <c r="D174" s="1530"/>
      <c r="E174" s="1531"/>
      <c r="F174" s="1531"/>
      <c r="G174" s="1531"/>
      <c r="H174" s="1531"/>
      <c r="I174" s="1532"/>
      <c r="J174" s="1574" t="s">
        <v>196</v>
      </c>
      <c r="K174" s="1574"/>
      <c r="L174" s="1574"/>
      <c r="M174" s="1574"/>
      <c r="N174" s="1574"/>
      <c r="O174" s="1574"/>
      <c r="P174" s="1574"/>
      <c r="Q174" s="1514" t="s">
        <v>1732</v>
      </c>
      <c r="R174" s="1514"/>
      <c r="S174" s="1514"/>
      <c r="T174" s="1514"/>
      <c r="U174" s="1514"/>
      <c r="V174" s="1514"/>
      <c r="W174" s="1514"/>
      <c r="X174" s="1514"/>
      <c r="Y174" s="1514"/>
      <c r="Z174" s="1514"/>
      <c r="AA174" s="1514"/>
      <c r="AB174" s="1514"/>
      <c r="AC174" s="1514"/>
      <c r="AD174" s="1514"/>
      <c r="AE174" s="1514"/>
      <c r="AF174" s="1514"/>
      <c r="AG174" s="1514"/>
      <c r="AM174" s="1182"/>
      <c r="AN174" s="1182"/>
      <c r="AO174" s="1182"/>
      <c r="AP174" s="1182"/>
      <c r="AQ174" s="1182"/>
      <c r="AR174" s="1182"/>
      <c r="AS174" s="1182"/>
      <c r="AT174" s="1182"/>
      <c r="AU174" s="1182"/>
      <c r="AV174" s="1182"/>
      <c r="AW174" s="1182"/>
    </row>
    <row r="175" spans="2:49" s="1160" customFormat="1" ht="15" customHeight="1">
      <c r="B175" s="1523"/>
      <c r="C175" s="1524"/>
      <c r="D175" s="1530"/>
      <c r="E175" s="1531"/>
      <c r="F175" s="1531"/>
      <c r="G175" s="1531"/>
      <c r="H175" s="1531"/>
      <c r="I175" s="1532"/>
      <c r="J175" s="1488" t="s">
        <v>1733</v>
      </c>
      <c r="K175" s="1489"/>
      <c r="L175" s="1489"/>
      <c r="M175" s="1489"/>
      <c r="N175" s="1489"/>
      <c r="O175" s="1489"/>
      <c r="P175" s="1490"/>
      <c r="Q175" s="1514" t="s">
        <v>1732</v>
      </c>
      <c r="R175" s="1514"/>
      <c r="S175" s="1514"/>
      <c r="T175" s="1514"/>
      <c r="U175" s="1514"/>
      <c r="V175" s="1514"/>
      <c r="W175" s="1514"/>
      <c r="X175" s="1514"/>
      <c r="Y175" s="1514"/>
      <c r="Z175" s="1514"/>
      <c r="AA175" s="1514"/>
      <c r="AB175" s="1514"/>
      <c r="AC175" s="1514"/>
      <c r="AD175" s="1514"/>
      <c r="AE175" s="1514"/>
      <c r="AF175" s="1514"/>
      <c r="AG175" s="1514"/>
      <c r="AM175" s="1182"/>
      <c r="AN175" s="1182"/>
      <c r="AO175" s="1182"/>
      <c r="AP175" s="1182"/>
      <c r="AQ175" s="1182"/>
      <c r="AR175" s="1182"/>
      <c r="AS175" s="1182"/>
      <c r="AT175" s="1182"/>
      <c r="AU175" s="1182"/>
      <c r="AV175" s="1182"/>
      <c r="AW175" s="1182"/>
    </row>
    <row r="176" spans="2:49" s="1160" customFormat="1" ht="15" customHeight="1">
      <c r="B176" s="1523"/>
      <c r="C176" s="1524"/>
      <c r="D176" s="1530"/>
      <c r="E176" s="1531"/>
      <c r="F176" s="1531"/>
      <c r="G176" s="1531"/>
      <c r="H176" s="1531"/>
      <c r="I176" s="1532"/>
      <c r="J176" s="1574" t="s">
        <v>202</v>
      </c>
      <c r="K176" s="1574"/>
      <c r="L176" s="1574"/>
      <c r="M176" s="1574"/>
      <c r="N176" s="1574"/>
      <c r="O176" s="1574"/>
      <c r="P176" s="1574"/>
      <c r="Q176" s="1514" t="s">
        <v>1732</v>
      </c>
      <c r="R176" s="1514"/>
      <c r="S176" s="1514"/>
      <c r="T176" s="1514"/>
      <c r="U176" s="1514"/>
      <c r="V176" s="1514"/>
      <c r="W176" s="1514"/>
      <c r="X176" s="1514"/>
      <c r="Y176" s="1514"/>
      <c r="Z176" s="1514"/>
      <c r="AA176" s="1514"/>
      <c r="AB176" s="1514"/>
      <c r="AC176" s="1514"/>
      <c r="AD176" s="1514"/>
      <c r="AE176" s="1514"/>
      <c r="AF176" s="1514"/>
      <c r="AG176" s="1514"/>
      <c r="AM176" s="1182"/>
      <c r="AN176" s="1182"/>
      <c r="AO176" s="1203"/>
      <c r="AP176" s="1203"/>
      <c r="AQ176" s="1203"/>
      <c r="AR176" s="1203"/>
      <c r="AS176" s="1203"/>
      <c r="AT176" s="1203"/>
      <c r="AU176" s="1203"/>
      <c r="AV176" s="1182"/>
      <c r="AW176" s="1182"/>
    </row>
    <row r="177" spans="2:49" s="1160" customFormat="1" ht="15" customHeight="1">
      <c r="B177" s="1523"/>
      <c r="C177" s="1524"/>
      <c r="D177" s="1530"/>
      <c r="E177" s="1531"/>
      <c r="F177" s="1531"/>
      <c r="G177" s="1531"/>
      <c r="H177" s="1531"/>
      <c r="I177" s="1532"/>
      <c r="J177" s="1574" t="s">
        <v>205</v>
      </c>
      <c r="K177" s="1574"/>
      <c r="L177" s="1574"/>
      <c r="M177" s="1574"/>
      <c r="N177" s="1574"/>
      <c r="O177" s="1574"/>
      <c r="P177" s="1574"/>
      <c r="Q177" s="1514" t="s">
        <v>1732</v>
      </c>
      <c r="R177" s="1514"/>
      <c r="S177" s="1514"/>
      <c r="T177" s="1514"/>
      <c r="U177" s="1514"/>
      <c r="V177" s="1514"/>
      <c r="W177" s="1514"/>
      <c r="X177" s="1514"/>
      <c r="Y177" s="1514"/>
      <c r="Z177" s="1514"/>
      <c r="AA177" s="1514"/>
      <c r="AB177" s="1514"/>
      <c r="AC177" s="1514"/>
      <c r="AD177" s="1514"/>
      <c r="AE177" s="1514"/>
      <c r="AF177" s="1514"/>
      <c r="AG177" s="1514"/>
      <c r="AM177" s="1182"/>
      <c r="AN177" s="1182"/>
      <c r="AO177" s="1182"/>
      <c r="AP177" s="1182"/>
      <c r="AQ177" s="1182"/>
      <c r="AR177" s="1182"/>
      <c r="AS177" s="1182"/>
      <c r="AT177" s="1182"/>
      <c r="AU177" s="1182"/>
      <c r="AV177" s="1182"/>
      <c r="AW177" s="1182"/>
    </row>
    <row r="178" spans="2:49" s="1160" customFormat="1" ht="15" customHeight="1">
      <c r="B178" s="1523"/>
      <c r="C178" s="1524"/>
      <c r="D178" s="1530"/>
      <c r="E178" s="1531"/>
      <c r="F178" s="1531"/>
      <c r="G178" s="1531"/>
      <c r="H178" s="1531"/>
      <c r="I178" s="1532"/>
      <c r="J178" s="1574" t="s">
        <v>207</v>
      </c>
      <c r="K178" s="1574"/>
      <c r="L178" s="1574"/>
      <c r="M178" s="1574"/>
      <c r="N178" s="1574"/>
      <c r="O178" s="1574"/>
      <c r="P178" s="1574"/>
      <c r="Q178" s="1514" t="s">
        <v>1734</v>
      </c>
      <c r="R178" s="1514"/>
      <c r="S178" s="1514"/>
      <c r="T178" s="1514"/>
      <c r="U178" s="1514"/>
      <c r="V178" s="1514"/>
      <c r="W178" s="1514"/>
      <c r="X178" s="1514"/>
      <c r="Y178" s="1514"/>
      <c r="Z178" s="1514"/>
      <c r="AA178" s="1514"/>
      <c r="AB178" s="1514"/>
      <c r="AC178" s="1514"/>
      <c r="AD178" s="1514"/>
      <c r="AE178" s="1514"/>
      <c r="AF178" s="1514"/>
      <c r="AG178" s="1514"/>
      <c r="AM178" s="1182"/>
      <c r="AN178" s="1182"/>
      <c r="AO178" s="1182"/>
      <c r="AP178" s="1182"/>
      <c r="AQ178" s="1182"/>
      <c r="AR178" s="1182"/>
      <c r="AS178" s="1182"/>
      <c r="AT178" s="1182"/>
      <c r="AU178" s="1182"/>
      <c r="AV178" s="1182"/>
      <c r="AW178" s="1182"/>
    </row>
    <row r="179" spans="2:49" s="1160" customFormat="1" ht="15" customHeight="1">
      <c r="B179" s="1523"/>
      <c r="C179" s="1524"/>
      <c r="D179" s="1530"/>
      <c r="E179" s="1531"/>
      <c r="F179" s="1531"/>
      <c r="G179" s="1531"/>
      <c r="H179" s="1531"/>
      <c r="I179" s="1532"/>
      <c r="J179" s="1515" t="s">
        <v>522</v>
      </c>
      <c r="K179" s="1515"/>
      <c r="L179" s="1515"/>
      <c r="M179" s="1515"/>
      <c r="N179" s="1515"/>
      <c r="O179" s="1515"/>
      <c r="P179" s="1515"/>
      <c r="Q179" s="1508" t="s">
        <v>1735</v>
      </c>
      <c r="R179" s="1508"/>
      <c r="S179" s="1508"/>
      <c r="T179" s="1508"/>
      <c r="U179" s="1508"/>
      <c r="V179" s="1508"/>
      <c r="W179" s="1508"/>
      <c r="X179" s="1508"/>
      <c r="Y179" s="1508"/>
      <c r="Z179" s="1508"/>
      <c r="AA179" s="1508"/>
      <c r="AB179" s="1508"/>
      <c r="AC179" s="1508"/>
      <c r="AD179" s="1508"/>
      <c r="AE179" s="1508"/>
      <c r="AF179" s="1508"/>
      <c r="AG179" s="1508"/>
      <c r="AM179" s="1182"/>
      <c r="AN179" s="1182"/>
      <c r="AO179" s="1182"/>
      <c r="AP179" s="1182"/>
      <c r="AQ179" s="1182"/>
      <c r="AR179" s="1182"/>
      <c r="AS179" s="1182"/>
      <c r="AT179" s="1182"/>
      <c r="AU179" s="1182"/>
      <c r="AV179" s="1182"/>
      <c r="AW179" s="1182"/>
    </row>
    <row r="180" spans="2:49" s="1160" customFormat="1" ht="15" customHeight="1">
      <c r="B180" s="1523"/>
      <c r="C180" s="1524"/>
      <c r="D180" s="1530"/>
      <c r="E180" s="1531"/>
      <c r="F180" s="1531"/>
      <c r="G180" s="1531"/>
      <c r="H180" s="1531"/>
      <c r="I180" s="1532"/>
      <c r="J180" s="1602" t="s">
        <v>1184</v>
      </c>
      <c r="K180" s="1603"/>
      <c r="L180" s="1603"/>
      <c r="M180" s="1603"/>
      <c r="N180" s="1603"/>
      <c r="O180" s="1603"/>
      <c r="P180" s="1603"/>
      <c r="Q180" s="1603"/>
      <c r="R180" s="1603"/>
      <c r="S180" s="1603"/>
      <c r="T180" s="1603"/>
      <c r="U180" s="1603"/>
      <c r="V180" s="1603"/>
      <c r="W180" s="1603"/>
      <c r="X180" s="1603"/>
      <c r="Y180" s="1603"/>
      <c r="Z180" s="1603"/>
      <c r="AA180" s="1603"/>
      <c r="AB180" s="1603"/>
      <c r="AC180" s="1603"/>
      <c r="AD180" s="1603"/>
      <c r="AE180" s="1603"/>
      <c r="AF180" s="1603"/>
      <c r="AG180" s="1604"/>
      <c r="AM180" s="1182"/>
      <c r="AN180" s="1182"/>
      <c r="AO180" s="1182"/>
      <c r="AP180" s="1182"/>
      <c r="AQ180" s="1182"/>
      <c r="AR180" s="1182"/>
      <c r="AS180" s="1182"/>
      <c r="AT180" s="1182"/>
      <c r="AU180" s="1182"/>
      <c r="AV180" s="1182"/>
      <c r="AW180" s="1182"/>
    </row>
    <row r="181" spans="2:49" s="1160" customFormat="1" ht="15" customHeight="1">
      <c r="B181" s="1523"/>
      <c r="C181" s="1524"/>
      <c r="D181" s="1530"/>
      <c r="E181" s="1531"/>
      <c r="F181" s="1531"/>
      <c r="G181" s="1531"/>
      <c r="H181" s="1531"/>
      <c r="I181" s="1532"/>
      <c r="J181" s="1500" t="s">
        <v>1185</v>
      </c>
      <c r="K181" s="1501"/>
      <c r="L181" s="1501"/>
      <c r="M181" s="1501"/>
      <c r="N181" s="1501"/>
      <c r="O181" s="1501"/>
      <c r="P181" s="1502"/>
      <c r="Q181" s="1503" t="s">
        <v>1736</v>
      </c>
      <c r="R181" s="1504"/>
      <c r="S181" s="1504"/>
      <c r="T181" s="1504"/>
      <c r="U181" s="1504"/>
      <c r="V181" s="1504"/>
      <c r="W181" s="1504"/>
      <c r="X181" s="1504"/>
      <c r="Y181" s="1504"/>
      <c r="Z181" s="1504"/>
      <c r="AA181" s="1504"/>
      <c r="AB181" s="1504"/>
      <c r="AC181" s="1504"/>
      <c r="AD181" s="1504"/>
      <c r="AE181" s="1504"/>
      <c r="AF181" s="1504"/>
      <c r="AG181" s="1505"/>
      <c r="AM181" s="1182"/>
      <c r="AN181" s="1182"/>
      <c r="AO181" s="1182"/>
      <c r="AP181" s="1182"/>
      <c r="AQ181" s="1182"/>
      <c r="AR181" s="1182"/>
      <c r="AS181" s="1182"/>
      <c r="AT181" s="1182"/>
      <c r="AU181" s="1182"/>
      <c r="AV181" s="1182"/>
      <c r="AW181" s="1182"/>
    </row>
    <row r="182" spans="2:49" s="1160" customFormat="1" ht="15" customHeight="1">
      <c r="B182" s="1523"/>
      <c r="C182" s="1524"/>
      <c r="D182" s="1530"/>
      <c r="E182" s="1531"/>
      <c r="F182" s="1531"/>
      <c r="G182" s="1531"/>
      <c r="H182" s="1531"/>
      <c r="I182" s="1532"/>
      <c r="J182" s="1488" t="s">
        <v>1737</v>
      </c>
      <c r="K182" s="1489"/>
      <c r="L182" s="1489"/>
      <c r="M182" s="1489"/>
      <c r="N182" s="1489"/>
      <c r="O182" s="1489"/>
      <c r="P182" s="1490"/>
      <c r="Q182" s="1491" t="s">
        <v>1738</v>
      </c>
      <c r="R182" s="1492"/>
      <c r="S182" s="1492"/>
      <c r="T182" s="1492"/>
      <c r="U182" s="1492"/>
      <c r="V182" s="1492"/>
      <c r="W182" s="1492"/>
      <c r="X182" s="1492"/>
      <c r="Y182" s="1492"/>
      <c r="Z182" s="1492"/>
      <c r="AA182" s="1492"/>
      <c r="AB182" s="1492"/>
      <c r="AC182" s="1492"/>
      <c r="AD182" s="1492"/>
      <c r="AE182" s="1492"/>
      <c r="AF182" s="1492"/>
      <c r="AG182" s="1493"/>
      <c r="AM182" s="1182"/>
      <c r="AN182" s="1182"/>
      <c r="AO182" s="1182"/>
      <c r="AP182" s="1182"/>
      <c r="AQ182" s="1182"/>
      <c r="AR182" s="1182"/>
      <c r="AS182" s="1182"/>
      <c r="AT182" s="1182"/>
      <c r="AU182" s="1182"/>
      <c r="AV182" s="1182"/>
      <c r="AW182" s="1182"/>
    </row>
    <row r="183" spans="2:49" s="1160" customFormat="1" ht="15" customHeight="1">
      <c r="B183" s="1523"/>
      <c r="C183" s="1524"/>
      <c r="D183" s="1530"/>
      <c r="E183" s="1531"/>
      <c r="F183" s="1531"/>
      <c r="G183" s="1531"/>
      <c r="H183" s="1531"/>
      <c r="I183" s="1532"/>
      <c r="J183" s="1488" t="s">
        <v>1188</v>
      </c>
      <c r="K183" s="1489"/>
      <c r="L183" s="1489"/>
      <c r="M183" s="1489"/>
      <c r="N183" s="1489"/>
      <c r="O183" s="1489"/>
      <c r="P183" s="1490"/>
      <c r="Q183" s="1491" t="s">
        <v>1739</v>
      </c>
      <c r="R183" s="1492"/>
      <c r="S183" s="1492"/>
      <c r="T183" s="1492"/>
      <c r="U183" s="1492"/>
      <c r="V183" s="1492"/>
      <c r="W183" s="1492"/>
      <c r="X183" s="1492"/>
      <c r="Y183" s="1492"/>
      <c r="Z183" s="1492"/>
      <c r="AA183" s="1492"/>
      <c r="AB183" s="1492"/>
      <c r="AC183" s="1492"/>
      <c r="AD183" s="1492"/>
      <c r="AE183" s="1492"/>
      <c r="AF183" s="1492"/>
      <c r="AG183" s="1493"/>
      <c r="AM183" s="1182"/>
      <c r="AN183" s="1182"/>
      <c r="AO183" s="1182"/>
      <c r="AP183" s="1182"/>
      <c r="AQ183" s="1182"/>
      <c r="AR183" s="1182"/>
      <c r="AS183" s="1182"/>
      <c r="AT183" s="1182"/>
      <c r="AU183" s="1182"/>
      <c r="AV183" s="1182"/>
      <c r="AW183" s="1182"/>
    </row>
    <row r="184" spans="2:49" s="1160" customFormat="1" ht="15" customHeight="1">
      <c r="B184" s="1523"/>
      <c r="C184" s="1524"/>
      <c r="D184" s="1530"/>
      <c r="E184" s="1531"/>
      <c r="F184" s="1531"/>
      <c r="G184" s="1531"/>
      <c r="H184" s="1531"/>
      <c r="I184" s="1532"/>
      <c r="J184" s="1488" t="s">
        <v>1189</v>
      </c>
      <c r="K184" s="1489"/>
      <c r="L184" s="1489"/>
      <c r="M184" s="1489"/>
      <c r="N184" s="1489"/>
      <c r="O184" s="1489"/>
      <c r="P184" s="1490"/>
      <c r="Q184" s="1491" t="s">
        <v>1740</v>
      </c>
      <c r="R184" s="1492"/>
      <c r="S184" s="1492"/>
      <c r="T184" s="1492"/>
      <c r="U184" s="1492"/>
      <c r="V184" s="1492"/>
      <c r="W184" s="1492"/>
      <c r="X184" s="1492"/>
      <c r="Y184" s="1492"/>
      <c r="Z184" s="1492"/>
      <c r="AA184" s="1492"/>
      <c r="AB184" s="1492"/>
      <c r="AC184" s="1492"/>
      <c r="AD184" s="1492"/>
      <c r="AE184" s="1492"/>
      <c r="AF184" s="1492"/>
      <c r="AG184" s="1493"/>
      <c r="AM184" s="1182"/>
      <c r="AN184" s="1182"/>
      <c r="AO184" s="1182"/>
      <c r="AP184" s="1182"/>
      <c r="AQ184" s="1182"/>
      <c r="AR184" s="1182"/>
      <c r="AS184" s="1182"/>
      <c r="AT184" s="1182"/>
      <c r="AU184" s="1182"/>
      <c r="AV184" s="1182"/>
      <c r="AW184" s="1182"/>
    </row>
    <row r="185" spans="2:49" s="1160" customFormat="1" ht="15" customHeight="1">
      <c r="B185" s="1523"/>
      <c r="C185" s="1524"/>
      <c r="D185" s="1530"/>
      <c r="E185" s="1531"/>
      <c r="F185" s="1531"/>
      <c r="G185" s="1531"/>
      <c r="H185" s="1531"/>
      <c r="I185" s="1532"/>
      <c r="J185" s="1536" t="s">
        <v>1194</v>
      </c>
      <c r="K185" s="1537"/>
      <c r="L185" s="1537"/>
      <c r="M185" s="1537"/>
      <c r="N185" s="1537"/>
      <c r="O185" s="1537"/>
      <c r="P185" s="1538"/>
      <c r="Q185" s="1539" t="s">
        <v>1741</v>
      </c>
      <c r="R185" s="1540"/>
      <c r="S185" s="1540"/>
      <c r="T185" s="1540"/>
      <c r="U185" s="1540"/>
      <c r="V185" s="1540"/>
      <c r="W185" s="1540"/>
      <c r="X185" s="1540"/>
      <c r="Y185" s="1540"/>
      <c r="Z185" s="1540"/>
      <c r="AA185" s="1540"/>
      <c r="AB185" s="1540"/>
      <c r="AC185" s="1540"/>
      <c r="AD185" s="1540"/>
      <c r="AE185" s="1540"/>
      <c r="AF185" s="1540"/>
      <c r="AG185" s="1541"/>
      <c r="AM185" s="1182"/>
      <c r="AN185" s="1182"/>
      <c r="AO185" s="1182"/>
      <c r="AP185" s="1182"/>
      <c r="AQ185" s="1182"/>
      <c r="AR185" s="1182"/>
      <c r="AS185" s="1182"/>
      <c r="AT185" s="1182"/>
      <c r="AU185" s="1182"/>
      <c r="AV185" s="1182"/>
      <c r="AW185" s="1182"/>
    </row>
    <row r="186" spans="2:49" s="1160" customFormat="1" ht="15" customHeight="1">
      <c r="B186" s="1523"/>
      <c r="C186" s="1524"/>
      <c r="D186" s="1530"/>
      <c r="E186" s="1531"/>
      <c r="F186" s="1531"/>
      <c r="G186" s="1531"/>
      <c r="H186" s="1531"/>
      <c r="I186" s="1532"/>
      <c r="J186" s="1602" t="s">
        <v>1198</v>
      </c>
      <c r="K186" s="1603"/>
      <c r="L186" s="1603"/>
      <c r="M186" s="1603"/>
      <c r="N186" s="1603"/>
      <c r="O186" s="1603"/>
      <c r="P186" s="1603"/>
      <c r="Q186" s="1603"/>
      <c r="R186" s="1603"/>
      <c r="S186" s="1603"/>
      <c r="T186" s="1603"/>
      <c r="U186" s="1603"/>
      <c r="V186" s="1603"/>
      <c r="W186" s="1603"/>
      <c r="X186" s="1603"/>
      <c r="Y186" s="1603"/>
      <c r="Z186" s="1603"/>
      <c r="AA186" s="1603"/>
      <c r="AB186" s="1603"/>
      <c r="AC186" s="1603"/>
      <c r="AD186" s="1603"/>
      <c r="AE186" s="1603"/>
      <c r="AF186" s="1603"/>
      <c r="AG186" s="1604"/>
      <c r="AM186" s="1182"/>
      <c r="AN186" s="1182"/>
      <c r="AO186" s="1182"/>
      <c r="AP186" s="1182"/>
      <c r="AQ186" s="1182"/>
      <c r="AR186" s="1182"/>
      <c r="AS186" s="1182"/>
      <c r="AT186" s="1182"/>
      <c r="AU186" s="1182"/>
      <c r="AV186" s="1182"/>
      <c r="AW186" s="1182"/>
    </row>
    <row r="187" spans="2:49" s="1160" customFormat="1" ht="15" customHeight="1">
      <c r="B187" s="1523"/>
      <c r="C187" s="1524"/>
      <c r="D187" s="1530"/>
      <c r="E187" s="1531"/>
      <c r="F187" s="1531"/>
      <c r="G187" s="1531"/>
      <c r="H187" s="1531"/>
      <c r="I187" s="1532"/>
      <c r="J187" s="1500" t="s">
        <v>219</v>
      </c>
      <c r="K187" s="1501"/>
      <c r="L187" s="1501"/>
      <c r="M187" s="1501"/>
      <c r="N187" s="1501"/>
      <c r="O187" s="1501"/>
      <c r="P187" s="1502"/>
      <c r="Q187" s="1512" t="s">
        <v>1742</v>
      </c>
      <c r="R187" s="1512"/>
      <c r="S187" s="1512"/>
      <c r="T187" s="1512"/>
      <c r="U187" s="1512"/>
      <c r="V187" s="1512"/>
      <c r="W187" s="1512"/>
      <c r="X187" s="1512"/>
      <c r="Y187" s="1512"/>
      <c r="Z187" s="1512"/>
      <c r="AA187" s="1512"/>
      <c r="AB187" s="1512"/>
      <c r="AC187" s="1512"/>
      <c r="AD187" s="1512"/>
      <c r="AE187" s="1512"/>
      <c r="AF187" s="1512"/>
      <c r="AG187" s="1512"/>
    </row>
    <row r="188" spans="2:49" s="1160" customFormat="1" ht="15" customHeight="1">
      <c r="B188" s="1523"/>
      <c r="C188" s="1524"/>
      <c r="D188" s="1530"/>
      <c r="E188" s="1531"/>
      <c r="F188" s="1531"/>
      <c r="G188" s="1531"/>
      <c r="H188" s="1531"/>
      <c r="I188" s="1532"/>
      <c r="J188" s="1488" t="s">
        <v>260</v>
      </c>
      <c r="K188" s="1489"/>
      <c r="L188" s="1489"/>
      <c r="M188" s="1489"/>
      <c r="N188" s="1489"/>
      <c r="O188" s="1489"/>
      <c r="P188" s="1490"/>
      <c r="Q188" s="1514" t="s">
        <v>1743</v>
      </c>
      <c r="R188" s="1514"/>
      <c r="S188" s="1514"/>
      <c r="T188" s="1514"/>
      <c r="U188" s="1514"/>
      <c r="V188" s="1514"/>
      <c r="W188" s="1514"/>
      <c r="X188" s="1514"/>
      <c r="Y188" s="1514"/>
      <c r="Z188" s="1514"/>
      <c r="AA188" s="1514"/>
      <c r="AB188" s="1514"/>
      <c r="AC188" s="1514"/>
      <c r="AD188" s="1514"/>
      <c r="AE188" s="1514"/>
      <c r="AF188" s="1514"/>
      <c r="AG188" s="1514"/>
    </row>
    <row r="189" spans="2:49" s="1160" customFormat="1" ht="15" customHeight="1">
      <c r="B189" s="1523"/>
      <c r="C189" s="1524"/>
      <c r="D189" s="1530"/>
      <c r="E189" s="1531"/>
      <c r="F189" s="1531"/>
      <c r="G189" s="1531"/>
      <c r="H189" s="1531"/>
      <c r="I189" s="1532"/>
      <c r="J189" s="1488" t="s">
        <v>532</v>
      </c>
      <c r="K189" s="1489"/>
      <c r="L189" s="1489"/>
      <c r="M189" s="1489"/>
      <c r="N189" s="1489"/>
      <c r="O189" s="1489"/>
      <c r="P189" s="1490"/>
      <c r="Q189" s="1514" t="s">
        <v>1744</v>
      </c>
      <c r="R189" s="1514"/>
      <c r="S189" s="1514"/>
      <c r="T189" s="1514"/>
      <c r="U189" s="1514"/>
      <c r="V189" s="1514"/>
      <c r="W189" s="1514"/>
      <c r="X189" s="1514"/>
      <c r="Y189" s="1514"/>
      <c r="Z189" s="1514"/>
      <c r="AA189" s="1514"/>
      <c r="AB189" s="1514"/>
      <c r="AC189" s="1514"/>
      <c r="AD189" s="1514"/>
      <c r="AE189" s="1514"/>
      <c r="AF189" s="1514"/>
      <c r="AG189" s="1514"/>
    </row>
    <row r="190" spans="2:49" s="1160" customFormat="1" ht="15" customHeight="1">
      <c r="B190" s="1523"/>
      <c r="C190" s="1524"/>
      <c r="D190" s="1530"/>
      <c r="E190" s="1531"/>
      <c r="F190" s="1531"/>
      <c r="G190" s="1531"/>
      <c r="H190" s="1531"/>
      <c r="I190" s="1532"/>
      <c r="J190" s="1488" t="s">
        <v>1210</v>
      </c>
      <c r="K190" s="1489"/>
      <c r="L190" s="1489"/>
      <c r="M190" s="1489"/>
      <c r="N190" s="1489"/>
      <c r="O190" s="1489"/>
      <c r="P190" s="1490"/>
      <c r="Q190" s="1514" t="s">
        <v>1743</v>
      </c>
      <c r="R190" s="1514"/>
      <c r="S190" s="1514"/>
      <c r="T190" s="1514"/>
      <c r="U190" s="1514"/>
      <c r="V190" s="1514"/>
      <c r="W190" s="1514"/>
      <c r="X190" s="1514"/>
      <c r="Y190" s="1514"/>
      <c r="Z190" s="1514"/>
      <c r="AA190" s="1514"/>
      <c r="AB190" s="1514"/>
      <c r="AC190" s="1514"/>
      <c r="AD190" s="1514"/>
      <c r="AE190" s="1514"/>
      <c r="AF190" s="1514"/>
      <c r="AG190" s="1514"/>
    </row>
    <row r="191" spans="2:49" s="1160" customFormat="1" ht="15" customHeight="1">
      <c r="B191" s="1523"/>
      <c r="C191" s="1524"/>
      <c r="D191" s="1530"/>
      <c r="E191" s="1531"/>
      <c r="F191" s="1531"/>
      <c r="G191" s="1531"/>
      <c r="H191" s="1531"/>
      <c r="I191" s="1532"/>
      <c r="J191" s="1536" t="s">
        <v>1745</v>
      </c>
      <c r="K191" s="1537"/>
      <c r="L191" s="1537"/>
      <c r="M191" s="1537"/>
      <c r="N191" s="1537"/>
      <c r="O191" s="1537"/>
      <c r="P191" s="1538"/>
      <c r="Q191" s="1508" t="s">
        <v>1746</v>
      </c>
      <c r="R191" s="1508"/>
      <c r="S191" s="1508"/>
      <c r="T191" s="1508"/>
      <c r="U191" s="1508"/>
      <c r="V191" s="1508"/>
      <c r="W191" s="1508"/>
      <c r="X191" s="1508"/>
      <c r="Y191" s="1508"/>
      <c r="Z191" s="1508"/>
      <c r="AA191" s="1508"/>
      <c r="AB191" s="1508"/>
      <c r="AC191" s="1508"/>
      <c r="AD191" s="1508"/>
      <c r="AE191" s="1508"/>
      <c r="AF191" s="1508"/>
      <c r="AG191" s="1508"/>
    </row>
    <row r="192" spans="2:49" s="1160" customFormat="1" ht="15" customHeight="1">
      <c r="B192" s="1523"/>
      <c r="C192" s="1524"/>
      <c r="D192" s="1530"/>
      <c r="E192" s="1531"/>
      <c r="F192" s="1531"/>
      <c r="G192" s="1531"/>
      <c r="H192" s="1531"/>
      <c r="I192" s="1532"/>
      <c r="J192" s="1602" t="s">
        <v>1215</v>
      </c>
      <c r="K192" s="1603"/>
      <c r="L192" s="1603"/>
      <c r="M192" s="1603"/>
      <c r="N192" s="1603"/>
      <c r="O192" s="1603"/>
      <c r="P192" s="1603"/>
      <c r="Q192" s="1603"/>
      <c r="R192" s="1603"/>
      <c r="S192" s="1603"/>
      <c r="T192" s="1603"/>
      <c r="U192" s="1603"/>
      <c r="V192" s="1603"/>
      <c r="W192" s="1603"/>
      <c r="X192" s="1603"/>
      <c r="Y192" s="1603"/>
      <c r="Z192" s="1603"/>
      <c r="AA192" s="1603"/>
      <c r="AB192" s="1603"/>
      <c r="AC192" s="1603"/>
      <c r="AD192" s="1603"/>
      <c r="AE192" s="1603"/>
      <c r="AF192" s="1603"/>
      <c r="AG192" s="1604"/>
    </row>
    <row r="193" spans="2:33" s="1160" customFormat="1" ht="15" customHeight="1">
      <c r="B193" s="1523"/>
      <c r="C193" s="1524"/>
      <c r="D193" s="1530"/>
      <c r="E193" s="1531"/>
      <c r="F193" s="1531"/>
      <c r="G193" s="1531"/>
      <c r="H193" s="1531"/>
      <c r="I193" s="1532"/>
      <c r="J193" s="1500" t="s">
        <v>274</v>
      </c>
      <c r="K193" s="1501"/>
      <c r="L193" s="1501"/>
      <c r="M193" s="1501"/>
      <c r="N193" s="1501"/>
      <c r="O193" s="1501"/>
      <c r="P193" s="1502"/>
      <c r="Q193" s="1512" t="s">
        <v>1747</v>
      </c>
      <c r="R193" s="1512"/>
      <c r="S193" s="1512"/>
      <c r="T193" s="1512"/>
      <c r="U193" s="1512"/>
      <c r="V193" s="1512"/>
      <c r="W193" s="1512"/>
      <c r="X193" s="1512"/>
      <c r="Y193" s="1512"/>
      <c r="Z193" s="1512"/>
      <c r="AA193" s="1512"/>
      <c r="AB193" s="1512"/>
      <c r="AC193" s="1512"/>
      <c r="AD193" s="1512"/>
      <c r="AE193" s="1512"/>
      <c r="AF193" s="1512"/>
      <c r="AG193" s="1512"/>
    </row>
    <row r="194" spans="2:33" s="1160" customFormat="1" ht="15" customHeight="1">
      <c r="B194" s="1523"/>
      <c r="C194" s="1524"/>
      <c r="D194" s="1530"/>
      <c r="E194" s="1531"/>
      <c r="F194" s="1531"/>
      <c r="G194" s="1531"/>
      <c r="H194" s="1531"/>
      <c r="I194" s="1532"/>
      <c r="J194" s="1488" t="s">
        <v>276</v>
      </c>
      <c r="K194" s="1489"/>
      <c r="L194" s="1489"/>
      <c r="M194" s="1489"/>
      <c r="N194" s="1489"/>
      <c r="O194" s="1489"/>
      <c r="P194" s="1490"/>
      <c r="Q194" s="1514" t="s">
        <v>1748</v>
      </c>
      <c r="R194" s="1514"/>
      <c r="S194" s="1514"/>
      <c r="T194" s="1514"/>
      <c r="U194" s="1514"/>
      <c r="V194" s="1514"/>
      <c r="W194" s="1514"/>
      <c r="X194" s="1514"/>
      <c r="Y194" s="1514"/>
      <c r="Z194" s="1514"/>
      <c r="AA194" s="1514"/>
      <c r="AB194" s="1514"/>
      <c r="AC194" s="1514"/>
      <c r="AD194" s="1514"/>
      <c r="AE194" s="1514"/>
      <c r="AF194" s="1514"/>
      <c r="AG194" s="1514"/>
    </row>
    <row r="195" spans="2:33" s="1160" customFormat="1" ht="15" customHeight="1">
      <c r="B195" s="1523"/>
      <c r="C195" s="1524"/>
      <c r="D195" s="1530"/>
      <c r="E195" s="1531"/>
      <c r="F195" s="1531"/>
      <c r="G195" s="1531"/>
      <c r="H195" s="1531"/>
      <c r="I195" s="1532"/>
      <c r="J195" s="1574" t="s">
        <v>535</v>
      </c>
      <c r="K195" s="1574"/>
      <c r="L195" s="1574"/>
      <c r="M195" s="1574"/>
      <c r="N195" s="1574"/>
      <c r="O195" s="1574"/>
      <c r="P195" s="1574"/>
      <c r="Q195" s="1514" t="s">
        <v>1749</v>
      </c>
      <c r="R195" s="1514"/>
      <c r="S195" s="1514"/>
      <c r="T195" s="1514"/>
      <c r="U195" s="1514"/>
      <c r="V195" s="1514"/>
      <c r="W195" s="1514"/>
      <c r="X195" s="1514"/>
      <c r="Y195" s="1514"/>
      <c r="Z195" s="1514"/>
      <c r="AA195" s="1514"/>
      <c r="AB195" s="1514"/>
      <c r="AC195" s="1514"/>
      <c r="AD195" s="1514"/>
      <c r="AE195" s="1514"/>
      <c r="AF195" s="1514"/>
      <c r="AG195" s="1514"/>
    </row>
    <row r="196" spans="2:33" s="1160" customFormat="1" ht="15" customHeight="1">
      <c r="B196" s="1523"/>
      <c r="C196" s="1524"/>
      <c r="D196" s="1530"/>
      <c r="E196" s="1531"/>
      <c r="F196" s="1531"/>
      <c r="G196" s="1531"/>
      <c r="H196" s="1531"/>
      <c r="I196" s="1532"/>
      <c r="J196" s="1488" t="s">
        <v>1844</v>
      </c>
      <c r="K196" s="1489"/>
      <c r="L196" s="1489"/>
      <c r="M196" s="1489"/>
      <c r="N196" s="1489"/>
      <c r="O196" s="1489"/>
      <c r="P196" s="1490"/>
      <c r="Q196" s="1491" t="s">
        <v>1843</v>
      </c>
      <c r="R196" s="1492"/>
      <c r="S196" s="1492"/>
      <c r="T196" s="1492"/>
      <c r="U196" s="1492"/>
      <c r="V196" s="1492"/>
      <c r="W196" s="1492"/>
      <c r="X196" s="1492"/>
      <c r="Y196" s="1492"/>
      <c r="Z196" s="1492"/>
      <c r="AA196" s="1492"/>
      <c r="AB196" s="1492"/>
      <c r="AC196" s="1492"/>
      <c r="AD196" s="1492"/>
      <c r="AE196" s="1492"/>
      <c r="AF196" s="1492"/>
      <c r="AG196" s="1493"/>
    </row>
    <row r="197" spans="2:33" s="1160" customFormat="1" ht="15" customHeight="1">
      <c r="B197" s="1525"/>
      <c r="C197" s="1526"/>
      <c r="D197" s="1533"/>
      <c r="E197" s="1534"/>
      <c r="F197" s="1534"/>
      <c r="G197" s="1534"/>
      <c r="H197" s="1534"/>
      <c r="I197" s="1535"/>
      <c r="J197" s="1536" t="s">
        <v>286</v>
      </c>
      <c r="K197" s="1537"/>
      <c r="L197" s="1537"/>
      <c r="M197" s="1537"/>
      <c r="N197" s="1537"/>
      <c r="O197" s="1537"/>
      <c r="P197" s="1538"/>
      <c r="Q197" s="1617" t="s">
        <v>1849</v>
      </c>
      <c r="R197" s="1617"/>
      <c r="S197" s="1617"/>
      <c r="T197" s="1617"/>
      <c r="U197" s="1617"/>
      <c r="V197" s="1617"/>
      <c r="W197" s="1617"/>
      <c r="X197" s="1617"/>
      <c r="Y197" s="1617"/>
      <c r="Z197" s="1617"/>
      <c r="AA197" s="1617"/>
      <c r="AB197" s="1617"/>
      <c r="AC197" s="1617"/>
      <c r="AD197" s="1617"/>
      <c r="AE197" s="1617"/>
      <c r="AF197" s="1617"/>
      <c r="AG197" s="1617"/>
    </row>
    <row r="198" spans="2:33" s="1160" customFormat="1" ht="15" customHeight="1">
      <c r="B198" s="1510" t="s">
        <v>180</v>
      </c>
      <c r="C198" s="1510"/>
      <c r="D198" s="1510"/>
      <c r="E198" s="1510"/>
      <c r="F198" s="1510"/>
      <c r="G198" s="1510"/>
      <c r="H198" s="1510"/>
      <c r="I198" s="1510"/>
      <c r="J198" s="1510" t="s">
        <v>154</v>
      </c>
      <c r="K198" s="1510"/>
      <c r="L198" s="1510"/>
      <c r="M198" s="1510"/>
      <c r="N198" s="1510"/>
      <c r="O198" s="1510"/>
      <c r="P198" s="1510"/>
      <c r="Q198" s="1510" t="s">
        <v>1704</v>
      </c>
      <c r="R198" s="1510"/>
      <c r="S198" s="1510"/>
      <c r="T198" s="1510"/>
      <c r="U198" s="1510"/>
      <c r="V198" s="1510"/>
      <c r="W198" s="1510"/>
      <c r="X198" s="1510"/>
      <c r="Y198" s="1510"/>
      <c r="Z198" s="1510"/>
      <c r="AA198" s="1510"/>
      <c r="AB198" s="1510"/>
      <c r="AC198" s="1510"/>
      <c r="AD198" s="1510"/>
      <c r="AE198" s="1510"/>
      <c r="AF198" s="1510"/>
      <c r="AG198" s="1510"/>
    </row>
    <row r="199" spans="2:33" s="1160" customFormat="1" ht="15" customHeight="1">
      <c r="B199" s="1519"/>
      <c r="C199" s="1520"/>
      <c r="D199" s="1548" t="s">
        <v>1825</v>
      </c>
      <c r="E199" s="1549"/>
      <c r="F199" s="1542" t="s">
        <v>1826</v>
      </c>
      <c r="G199" s="1542"/>
      <c r="H199" s="1542"/>
      <c r="I199" s="1543"/>
      <c r="J199" s="1602" t="s">
        <v>1221</v>
      </c>
      <c r="K199" s="1603"/>
      <c r="L199" s="1603"/>
      <c r="M199" s="1603"/>
      <c r="N199" s="1603"/>
      <c r="O199" s="1603"/>
      <c r="P199" s="1603"/>
      <c r="Q199" s="1603"/>
      <c r="R199" s="1603"/>
      <c r="S199" s="1603"/>
      <c r="T199" s="1603"/>
      <c r="U199" s="1603"/>
      <c r="V199" s="1603"/>
      <c r="W199" s="1603"/>
      <c r="X199" s="1603"/>
      <c r="Y199" s="1603"/>
      <c r="Z199" s="1603"/>
      <c r="AA199" s="1603"/>
      <c r="AB199" s="1603"/>
      <c r="AC199" s="1603"/>
      <c r="AD199" s="1603"/>
      <c r="AE199" s="1603"/>
      <c r="AF199" s="1603"/>
      <c r="AG199" s="1604"/>
    </row>
    <row r="200" spans="2:33" s="1160" customFormat="1" ht="15" customHeight="1">
      <c r="B200" s="1521"/>
      <c r="C200" s="1522"/>
      <c r="D200" s="1550"/>
      <c r="E200" s="1551"/>
      <c r="F200" s="1544"/>
      <c r="G200" s="1544"/>
      <c r="H200" s="1544"/>
      <c r="I200" s="1545"/>
      <c r="J200" s="1500" t="s">
        <v>346</v>
      </c>
      <c r="K200" s="1501"/>
      <c r="L200" s="1501"/>
      <c r="M200" s="1501"/>
      <c r="N200" s="1501"/>
      <c r="O200" s="1501"/>
      <c r="P200" s="1502"/>
      <c r="Q200" s="1512" t="s">
        <v>1750</v>
      </c>
      <c r="R200" s="1512"/>
      <c r="S200" s="1512"/>
      <c r="T200" s="1512"/>
      <c r="U200" s="1512"/>
      <c r="V200" s="1512"/>
      <c r="W200" s="1512"/>
      <c r="X200" s="1512"/>
      <c r="Y200" s="1512"/>
      <c r="Z200" s="1512"/>
      <c r="AA200" s="1512"/>
      <c r="AB200" s="1512"/>
      <c r="AC200" s="1512"/>
      <c r="AD200" s="1512"/>
      <c r="AE200" s="1512"/>
      <c r="AF200" s="1512"/>
      <c r="AG200" s="1512"/>
    </row>
    <row r="201" spans="2:33" s="1160" customFormat="1" ht="15" customHeight="1">
      <c r="B201" s="1521"/>
      <c r="C201" s="1522"/>
      <c r="D201" s="1550"/>
      <c r="E201" s="1551"/>
      <c r="F201" s="1544"/>
      <c r="G201" s="1544"/>
      <c r="H201" s="1544"/>
      <c r="I201" s="1545"/>
      <c r="J201" s="1602" t="s">
        <v>1223</v>
      </c>
      <c r="K201" s="1603"/>
      <c r="L201" s="1603"/>
      <c r="M201" s="1603"/>
      <c r="N201" s="1603"/>
      <c r="O201" s="1603"/>
      <c r="P201" s="1603"/>
      <c r="Q201" s="1603"/>
      <c r="R201" s="1603"/>
      <c r="S201" s="1603"/>
      <c r="T201" s="1603"/>
      <c r="U201" s="1603"/>
      <c r="V201" s="1603"/>
      <c r="W201" s="1603"/>
      <c r="X201" s="1603"/>
      <c r="Y201" s="1603"/>
      <c r="Z201" s="1603"/>
      <c r="AA201" s="1603"/>
      <c r="AB201" s="1603"/>
      <c r="AC201" s="1603"/>
      <c r="AD201" s="1603"/>
      <c r="AE201" s="1603"/>
      <c r="AF201" s="1603"/>
      <c r="AG201" s="1604"/>
    </row>
    <row r="202" spans="2:33" s="1160" customFormat="1" ht="15" customHeight="1">
      <c r="B202" s="1521"/>
      <c r="C202" s="1522"/>
      <c r="D202" s="1550"/>
      <c r="E202" s="1551"/>
      <c r="F202" s="1544"/>
      <c r="G202" s="1544"/>
      <c r="H202" s="1544"/>
      <c r="I202" s="1545"/>
      <c r="J202" s="1608" t="s">
        <v>291</v>
      </c>
      <c r="K202" s="1609"/>
      <c r="L202" s="1609"/>
      <c r="M202" s="1609"/>
      <c r="N202" s="1609"/>
      <c r="O202" s="1609"/>
      <c r="P202" s="1610"/>
      <c r="Q202" s="1611" t="s">
        <v>1751</v>
      </c>
      <c r="R202" s="1612"/>
      <c r="S202" s="1612"/>
      <c r="T202" s="1612"/>
      <c r="U202" s="1612"/>
      <c r="V202" s="1612"/>
      <c r="W202" s="1612"/>
      <c r="X202" s="1612"/>
      <c r="Y202" s="1612"/>
      <c r="Z202" s="1612"/>
      <c r="AA202" s="1612"/>
      <c r="AB202" s="1612"/>
      <c r="AC202" s="1612"/>
      <c r="AD202" s="1612"/>
      <c r="AE202" s="1612"/>
      <c r="AF202" s="1612"/>
      <c r="AG202" s="1613"/>
    </row>
    <row r="203" spans="2:33" s="1160" customFormat="1" ht="15" customHeight="1">
      <c r="B203" s="1521"/>
      <c r="C203" s="1522"/>
      <c r="D203" s="1550"/>
      <c r="E203" s="1551"/>
      <c r="F203" s="1544"/>
      <c r="G203" s="1544"/>
      <c r="H203" s="1544"/>
      <c r="I203" s="1545"/>
      <c r="J203" s="1488" t="s">
        <v>1226</v>
      </c>
      <c r="K203" s="1489"/>
      <c r="L203" s="1489"/>
      <c r="M203" s="1489"/>
      <c r="N203" s="1489"/>
      <c r="O203" s="1489"/>
      <c r="P203" s="1490"/>
      <c r="Q203" s="1605" t="s">
        <v>1752</v>
      </c>
      <c r="R203" s="1606"/>
      <c r="S203" s="1606"/>
      <c r="T203" s="1606"/>
      <c r="U203" s="1606"/>
      <c r="V203" s="1606"/>
      <c r="W203" s="1606"/>
      <c r="X203" s="1606"/>
      <c r="Y203" s="1606"/>
      <c r="Z203" s="1606"/>
      <c r="AA203" s="1606"/>
      <c r="AB203" s="1606"/>
      <c r="AC203" s="1606"/>
      <c r="AD203" s="1606"/>
      <c r="AE203" s="1606"/>
      <c r="AF203" s="1606"/>
      <c r="AG203" s="1607"/>
    </row>
    <row r="204" spans="2:33" s="1160" customFormat="1" ht="15" customHeight="1">
      <c r="B204" s="1521"/>
      <c r="C204" s="1522"/>
      <c r="D204" s="1550"/>
      <c r="E204" s="1551"/>
      <c r="F204" s="1544"/>
      <c r="G204" s="1544"/>
      <c r="H204" s="1544"/>
      <c r="I204" s="1545"/>
      <c r="J204" s="1488" t="s">
        <v>357</v>
      </c>
      <c r="K204" s="1489"/>
      <c r="L204" s="1489"/>
      <c r="M204" s="1489"/>
      <c r="N204" s="1489"/>
      <c r="O204" s="1489"/>
      <c r="P204" s="1490"/>
      <c r="Q204" s="1605" t="s">
        <v>1753</v>
      </c>
      <c r="R204" s="1606"/>
      <c r="S204" s="1606"/>
      <c r="T204" s="1606"/>
      <c r="U204" s="1606"/>
      <c r="V204" s="1606"/>
      <c r="W204" s="1606"/>
      <c r="X204" s="1606"/>
      <c r="Y204" s="1606"/>
      <c r="Z204" s="1606"/>
      <c r="AA204" s="1606"/>
      <c r="AB204" s="1606"/>
      <c r="AC204" s="1606"/>
      <c r="AD204" s="1606"/>
      <c r="AE204" s="1606"/>
      <c r="AF204" s="1606"/>
      <c r="AG204" s="1607"/>
    </row>
    <row r="205" spans="2:33" s="1160" customFormat="1" ht="15" customHeight="1">
      <c r="B205" s="1521"/>
      <c r="C205" s="1522"/>
      <c r="D205" s="1550"/>
      <c r="E205" s="1551"/>
      <c r="F205" s="1544"/>
      <c r="G205" s="1544"/>
      <c r="H205" s="1544"/>
      <c r="I205" s="1545"/>
      <c r="J205" s="1488" t="s">
        <v>1228</v>
      </c>
      <c r="K205" s="1489"/>
      <c r="L205" s="1489"/>
      <c r="M205" s="1489"/>
      <c r="N205" s="1489"/>
      <c r="O205" s="1489"/>
      <c r="P205" s="1490"/>
      <c r="Q205" s="1605" t="s">
        <v>1754</v>
      </c>
      <c r="R205" s="1606"/>
      <c r="S205" s="1606"/>
      <c r="T205" s="1606"/>
      <c r="U205" s="1606"/>
      <c r="V205" s="1606"/>
      <c r="W205" s="1606"/>
      <c r="X205" s="1606"/>
      <c r="Y205" s="1606"/>
      <c r="Z205" s="1606"/>
      <c r="AA205" s="1606"/>
      <c r="AB205" s="1606"/>
      <c r="AC205" s="1606"/>
      <c r="AD205" s="1606"/>
      <c r="AE205" s="1606"/>
      <c r="AF205" s="1606"/>
      <c r="AG205" s="1607"/>
    </row>
    <row r="206" spans="2:33" s="1160" customFormat="1" ht="15" customHeight="1">
      <c r="B206" s="1521"/>
      <c r="C206" s="1522"/>
      <c r="D206" s="1552"/>
      <c r="E206" s="1553"/>
      <c r="F206" s="1546"/>
      <c r="G206" s="1546"/>
      <c r="H206" s="1546"/>
      <c r="I206" s="1547"/>
      <c r="J206" s="1536" t="s">
        <v>294</v>
      </c>
      <c r="K206" s="1537"/>
      <c r="L206" s="1537"/>
      <c r="M206" s="1537"/>
      <c r="N206" s="1537"/>
      <c r="O206" s="1537"/>
      <c r="P206" s="1538"/>
      <c r="Q206" s="1614" t="s">
        <v>1749</v>
      </c>
      <c r="R206" s="1615"/>
      <c r="S206" s="1615"/>
      <c r="T206" s="1615"/>
      <c r="U206" s="1615"/>
      <c r="V206" s="1615"/>
      <c r="W206" s="1615"/>
      <c r="X206" s="1615"/>
      <c r="Y206" s="1615"/>
      <c r="Z206" s="1615"/>
      <c r="AA206" s="1615"/>
      <c r="AB206" s="1615"/>
      <c r="AC206" s="1615"/>
      <c r="AD206" s="1615"/>
      <c r="AE206" s="1615"/>
      <c r="AF206" s="1615"/>
      <c r="AG206" s="1616"/>
    </row>
    <row r="207" spans="2:33" s="1160" customFormat="1" ht="15" customHeight="1">
      <c r="B207" s="1521"/>
      <c r="C207" s="1522"/>
      <c r="D207" s="1548" t="s">
        <v>1827</v>
      </c>
      <c r="E207" s="1549"/>
      <c r="F207" s="1542" t="s">
        <v>1828</v>
      </c>
      <c r="G207" s="1542"/>
      <c r="H207" s="1542"/>
      <c r="I207" s="1543"/>
      <c r="J207" s="1500" t="s">
        <v>1192</v>
      </c>
      <c r="K207" s="1501"/>
      <c r="L207" s="1501"/>
      <c r="M207" s="1501"/>
      <c r="N207" s="1501"/>
      <c r="O207" s="1501"/>
      <c r="P207" s="1502"/>
      <c r="Q207" s="1503" t="s">
        <v>1755</v>
      </c>
      <c r="R207" s="1504"/>
      <c r="S207" s="1504"/>
      <c r="T207" s="1504"/>
      <c r="U207" s="1504"/>
      <c r="V207" s="1504"/>
      <c r="W207" s="1504"/>
      <c r="X207" s="1504"/>
      <c r="Y207" s="1504"/>
      <c r="Z207" s="1504"/>
      <c r="AA207" s="1504"/>
      <c r="AB207" s="1504"/>
      <c r="AC207" s="1504"/>
      <c r="AD207" s="1504"/>
      <c r="AE207" s="1504"/>
      <c r="AF207" s="1504"/>
      <c r="AG207" s="1505"/>
    </row>
    <row r="208" spans="2:33" s="1160" customFormat="1" ht="15" customHeight="1">
      <c r="B208" s="1516" t="s">
        <v>1815</v>
      </c>
      <c r="C208" s="1517"/>
      <c r="D208" s="1550"/>
      <c r="E208" s="1551"/>
      <c r="F208" s="1544"/>
      <c r="G208" s="1544"/>
      <c r="H208" s="1544"/>
      <c r="I208" s="1545"/>
      <c r="J208" s="1488" t="s">
        <v>1756</v>
      </c>
      <c r="K208" s="1489"/>
      <c r="L208" s="1489"/>
      <c r="M208" s="1489"/>
      <c r="N208" s="1489"/>
      <c r="O208" s="1489"/>
      <c r="P208" s="1490"/>
      <c r="Q208" s="1491" t="s">
        <v>1755</v>
      </c>
      <c r="R208" s="1492"/>
      <c r="S208" s="1492"/>
      <c r="T208" s="1492"/>
      <c r="U208" s="1492"/>
      <c r="V208" s="1492"/>
      <c r="W208" s="1492"/>
      <c r="X208" s="1492"/>
      <c r="Y208" s="1492"/>
      <c r="Z208" s="1492"/>
      <c r="AA208" s="1492"/>
      <c r="AB208" s="1492"/>
      <c r="AC208" s="1492"/>
      <c r="AD208" s="1492"/>
      <c r="AE208" s="1492"/>
      <c r="AF208" s="1492"/>
      <c r="AG208" s="1493"/>
    </row>
    <row r="209" spans="2:33" s="1160" customFormat="1" ht="15" customHeight="1">
      <c r="B209" s="1518"/>
      <c r="C209" s="1517"/>
      <c r="D209" s="1552"/>
      <c r="E209" s="1553"/>
      <c r="F209" s="1546"/>
      <c r="G209" s="1546"/>
      <c r="H209" s="1546"/>
      <c r="I209" s="1547"/>
      <c r="J209" s="1536" t="s">
        <v>1845</v>
      </c>
      <c r="K209" s="1537"/>
      <c r="L209" s="1537"/>
      <c r="M209" s="1537"/>
      <c r="N209" s="1537"/>
      <c r="O209" s="1537"/>
      <c r="P209" s="1538"/>
      <c r="Q209" s="1539" t="s">
        <v>1755</v>
      </c>
      <c r="R209" s="1540"/>
      <c r="S209" s="1540"/>
      <c r="T209" s="1540"/>
      <c r="U209" s="1540"/>
      <c r="V209" s="1540"/>
      <c r="W209" s="1540"/>
      <c r="X209" s="1540"/>
      <c r="Y209" s="1540"/>
      <c r="Z209" s="1540"/>
      <c r="AA209" s="1540"/>
      <c r="AB209" s="1540"/>
      <c r="AC209" s="1540"/>
      <c r="AD209" s="1540"/>
      <c r="AE209" s="1540"/>
      <c r="AF209" s="1540"/>
      <c r="AG209" s="1541"/>
    </row>
    <row r="210" spans="2:33" s="1160" customFormat="1" ht="15" customHeight="1">
      <c r="B210" s="1199"/>
      <c r="C210" s="1198"/>
      <c r="D210" s="1548" t="s">
        <v>1829</v>
      </c>
      <c r="E210" s="1549"/>
      <c r="F210" s="1542" t="s">
        <v>1830</v>
      </c>
      <c r="G210" s="1542"/>
      <c r="H210" s="1542"/>
      <c r="I210" s="1543"/>
      <c r="J210" s="1602" t="s">
        <v>1690</v>
      </c>
      <c r="K210" s="1603"/>
      <c r="L210" s="1603"/>
      <c r="M210" s="1603"/>
      <c r="N210" s="1603"/>
      <c r="O210" s="1603"/>
      <c r="P210" s="1603"/>
      <c r="Q210" s="1603"/>
      <c r="R210" s="1603"/>
      <c r="S210" s="1603"/>
      <c r="T210" s="1603"/>
      <c r="U210" s="1603"/>
      <c r="V210" s="1603"/>
      <c r="W210" s="1603"/>
      <c r="X210" s="1603"/>
      <c r="Y210" s="1603"/>
      <c r="Z210" s="1603"/>
      <c r="AA210" s="1603"/>
      <c r="AB210" s="1603"/>
      <c r="AC210" s="1603"/>
      <c r="AD210" s="1603"/>
      <c r="AE210" s="1603"/>
      <c r="AF210" s="1603"/>
      <c r="AG210" s="1604"/>
    </row>
    <row r="211" spans="2:33" s="1160" customFormat="1" ht="15" customHeight="1">
      <c r="B211" s="1523" t="s">
        <v>1814</v>
      </c>
      <c r="C211" s="1524"/>
      <c r="D211" s="1550"/>
      <c r="E211" s="1551"/>
      <c r="F211" s="1544"/>
      <c r="G211" s="1544"/>
      <c r="H211" s="1544"/>
      <c r="I211" s="1545"/>
      <c r="J211" s="1500" t="s">
        <v>223</v>
      </c>
      <c r="K211" s="1501"/>
      <c r="L211" s="1501"/>
      <c r="M211" s="1501"/>
      <c r="N211" s="1501"/>
      <c r="O211" s="1501"/>
      <c r="P211" s="1502"/>
      <c r="Q211" s="1503" t="s">
        <v>1757</v>
      </c>
      <c r="R211" s="1504"/>
      <c r="S211" s="1504"/>
      <c r="T211" s="1504"/>
      <c r="U211" s="1504"/>
      <c r="V211" s="1504"/>
      <c r="W211" s="1504"/>
      <c r="X211" s="1504"/>
      <c r="Y211" s="1504"/>
      <c r="Z211" s="1504"/>
      <c r="AA211" s="1504"/>
      <c r="AB211" s="1504"/>
      <c r="AC211" s="1504"/>
      <c r="AD211" s="1504"/>
      <c r="AE211" s="1504"/>
      <c r="AF211" s="1504"/>
      <c r="AG211" s="1505"/>
    </row>
    <row r="212" spans="2:33" s="1160" customFormat="1" ht="15" customHeight="1">
      <c r="B212" s="1523"/>
      <c r="C212" s="1524"/>
      <c r="D212" s="1550"/>
      <c r="E212" s="1551"/>
      <c r="F212" s="1544"/>
      <c r="G212" s="1544"/>
      <c r="H212" s="1544"/>
      <c r="I212" s="1545"/>
      <c r="J212" s="1488" t="s">
        <v>231</v>
      </c>
      <c r="K212" s="1489"/>
      <c r="L212" s="1489"/>
      <c r="M212" s="1489"/>
      <c r="N212" s="1489"/>
      <c r="O212" s="1489"/>
      <c r="P212" s="1490"/>
      <c r="Q212" s="1491" t="s">
        <v>1757</v>
      </c>
      <c r="R212" s="1492"/>
      <c r="S212" s="1492"/>
      <c r="T212" s="1492"/>
      <c r="U212" s="1492"/>
      <c r="V212" s="1492"/>
      <c r="W212" s="1492"/>
      <c r="X212" s="1492"/>
      <c r="Y212" s="1492"/>
      <c r="Z212" s="1492"/>
      <c r="AA212" s="1492"/>
      <c r="AB212" s="1492"/>
      <c r="AC212" s="1492"/>
      <c r="AD212" s="1492"/>
      <c r="AE212" s="1492"/>
      <c r="AF212" s="1492"/>
      <c r="AG212" s="1493"/>
    </row>
    <row r="213" spans="2:33" s="1160" customFormat="1" ht="15" customHeight="1">
      <c r="B213" s="1523"/>
      <c r="C213" s="1524"/>
      <c r="D213" s="1550"/>
      <c r="E213" s="1551"/>
      <c r="F213" s="1544"/>
      <c r="G213" s="1544"/>
      <c r="H213" s="1544"/>
      <c r="I213" s="1545"/>
      <c r="J213" s="1536" t="s">
        <v>240</v>
      </c>
      <c r="K213" s="1537"/>
      <c r="L213" s="1537"/>
      <c r="M213" s="1537"/>
      <c r="N213" s="1537"/>
      <c r="O213" s="1537"/>
      <c r="P213" s="1538"/>
      <c r="Q213" s="1539" t="s">
        <v>1757</v>
      </c>
      <c r="R213" s="1540"/>
      <c r="S213" s="1540"/>
      <c r="T213" s="1540"/>
      <c r="U213" s="1540"/>
      <c r="V213" s="1540"/>
      <c r="W213" s="1540"/>
      <c r="X213" s="1540"/>
      <c r="Y213" s="1540"/>
      <c r="Z213" s="1540"/>
      <c r="AA213" s="1540"/>
      <c r="AB213" s="1540"/>
      <c r="AC213" s="1540"/>
      <c r="AD213" s="1540"/>
      <c r="AE213" s="1540"/>
      <c r="AF213" s="1540"/>
      <c r="AG213" s="1541"/>
    </row>
    <row r="214" spans="2:33" s="1160" customFormat="1" ht="15" customHeight="1">
      <c r="B214" s="1523"/>
      <c r="C214" s="1524"/>
      <c r="D214" s="1550"/>
      <c r="E214" s="1551"/>
      <c r="F214" s="1544"/>
      <c r="G214" s="1544"/>
      <c r="H214" s="1544"/>
      <c r="I214" s="1545"/>
      <c r="J214" s="1602" t="s">
        <v>1690</v>
      </c>
      <c r="K214" s="1603"/>
      <c r="L214" s="1603"/>
      <c r="M214" s="1603"/>
      <c r="N214" s="1603"/>
      <c r="O214" s="1603"/>
      <c r="P214" s="1603"/>
      <c r="Q214" s="1603"/>
      <c r="R214" s="1603"/>
      <c r="S214" s="1603"/>
      <c r="T214" s="1603"/>
      <c r="U214" s="1603"/>
      <c r="V214" s="1603"/>
      <c r="W214" s="1603"/>
      <c r="X214" s="1603"/>
      <c r="Y214" s="1603"/>
      <c r="Z214" s="1603"/>
      <c r="AA214" s="1603"/>
      <c r="AB214" s="1603"/>
      <c r="AC214" s="1603"/>
      <c r="AD214" s="1603"/>
      <c r="AE214" s="1603"/>
      <c r="AF214" s="1603"/>
      <c r="AG214" s="1604"/>
    </row>
    <row r="215" spans="2:33" s="1160" customFormat="1" ht="15" customHeight="1">
      <c r="B215" s="1523"/>
      <c r="C215" s="1524"/>
      <c r="D215" s="1552"/>
      <c r="E215" s="1553"/>
      <c r="F215" s="1546"/>
      <c r="G215" s="1546"/>
      <c r="H215" s="1546"/>
      <c r="I215" s="1547"/>
      <c r="J215" s="1494" t="s">
        <v>1846</v>
      </c>
      <c r="K215" s="1495"/>
      <c r="L215" s="1495"/>
      <c r="M215" s="1495"/>
      <c r="N215" s="1495"/>
      <c r="O215" s="1495"/>
      <c r="P215" s="1496"/>
      <c r="Q215" s="1498" t="s">
        <v>1850</v>
      </c>
      <c r="R215" s="1498"/>
      <c r="S215" s="1498"/>
      <c r="T215" s="1498"/>
      <c r="U215" s="1498"/>
      <c r="V215" s="1498"/>
      <c r="W215" s="1498"/>
      <c r="X215" s="1498"/>
      <c r="Y215" s="1498"/>
      <c r="Z215" s="1498"/>
      <c r="AA215" s="1498"/>
      <c r="AB215" s="1498"/>
      <c r="AC215" s="1498"/>
      <c r="AD215" s="1498"/>
      <c r="AE215" s="1498"/>
      <c r="AF215" s="1498"/>
      <c r="AG215" s="1499"/>
    </row>
    <row r="216" spans="2:33" s="1160" customFormat="1" ht="15" customHeight="1">
      <c r="B216" s="1523"/>
      <c r="C216" s="1524"/>
      <c r="D216" s="1548" t="s">
        <v>1831</v>
      </c>
      <c r="E216" s="1549"/>
      <c r="F216" s="1542" t="s">
        <v>1832</v>
      </c>
      <c r="G216" s="1542"/>
      <c r="H216" s="1542"/>
      <c r="I216" s="1543"/>
      <c r="J216" s="1602" t="s">
        <v>1758</v>
      </c>
      <c r="K216" s="1603"/>
      <c r="L216" s="1603"/>
      <c r="M216" s="1603"/>
      <c r="N216" s="1603"/>
      <c r="O216" s="1603"/>
      <c r="P216" s="1603"/>
      <c r="Q216" s="1603"/>
      <c r="R216" s="1603"/>
      <c r="S216" s="1603"/>
      <c r="T216" s="1603"/>
      <c r="U216" s="1603"/>
      <c r="V216" s="1603"/>
      <c r="W216" s="1603"/>
      <c r="X216" s="1603"/>
      <c r="Y216" s="1603"/>
      <c r="Z216" s="1603"/>
      <c r="AA216" s="1603"/>
      <c r="AB216" s="1603"/>
      <c r="AC216" s="1603"/>
      <c r="AD216" s="1603"/>
      <c r="AE216" s="1603"/>
      <c r="AF216" s="1603"/>
      <c r="AG216" s="1604"/>
    </row>
    <row r="217" spans="2:33" s="1160" customFormat="1" ht="15" customHeight="1">
      <c r="B217" s="1523"/>
      <c r="C217" s="1524"/>
      <c r="D217" s="1550"/>
      <c r="E217" s="1551"/>
      <c r="F217" s="1544"/>
      <c r="G217" s="1544"/>
      <c r="H217" s="1544"/>
      <c r="I217" s="1545"/>
      <c r="J217" s="1500" t="s">
        <v>234</v>
      </c>
      <c r="K217" s="1501"/>
      <c r="L217" s="1501"/>
      <c r="M217" s="1501"/>
      <c r="N217" s="1501"/>
      <c r="O217" s="1501"/>
      <c r="P217" s="1502"/>
      <c r="Q217" s="1503" t="s">
        <v>1759</v>
      </c>
      <c r="R217" s="1504"/>
      <c r="S217" s="1504"/>
      <c r="T217" s="1504"/>
      <c r="U217" s="1504"/>
      <c r="V217" s="1504"/>
      <c r="W217" s="1504"/>
      <c r="X217" s="1504"/>
      <c r="Y217" s="1504"/>
      <c r="Z217" s="1504"/>
      <c r="AA217" s="1504"/>
      <c r="AB217" s="1504"/>
      <c r="AC217" s="1504"/>
      <c r="AD217" s="1504"/>
      <c r="AE217" s="1504"/>
      <c r="AF217" s="1504"/>
      <c r="AG217" s="1505"/>
    </row>
    <row r="218" spans="2:33" s="1160" customFormat="1" ht="15" customHeight="1">
      <c r="B218" s="1523"/>
      <c r="C218" s="1524"/>
      <c r="D218" s="1550"/>
      <c r="E218" s="1551"/>
      <c r="F218" s="1544"/>
      <c r="G218" s="1544"/>
      <c r="H218" s="1544"/>
      <c r="I218" s="1545"/>
      <c r="J218" s="1488" t="s">
        <v>1692</v>
      </c>
      <c r="K218" s="1489"/>
      <c r="L218" s="1489"/>
      <c r="M218" s="1489"/>
      <c r="N218" s="1489"/>
      <c r="O218" s="1489"/>
      <c r="P218" s="1490"/>
      <c r="Q218" s="1491" t="s">
        <v>1759</v>
      </c>
      <c r="R218" s="1492"/>
      <c r="S218" s="1492"/>
      <c r="T218" s="1492"/>
      <c r="U218" s="1492"/>
      <c r="V218" s="1492"/>
      <c r="W218" s="1492"/>
      <c r="X218" s="1492"/>
      <c r="Y218" s="1492"/>
      <c r="Z218" s="1492"/>
      <c r="AA218" s="1492"/>
      <c r="AB218" s="1492"/>
      <c r="AC218" s="1492"/>
      <c r="AD218" s="1492"/>
      <c r="AE218" s="1492"/>
      <c r="AF218" s="1492"/>
      <c r="AG218" s="1493"/>
    </row>
    <row r="219" spans="2:33" s="1160" customFormat="1" ht="15" customHeight="1">
      <c r="B219" s="1523"/>
      <c r="C219" s="1524"/>
      <c r="D219" s="1550"/>
      <c r="E219" s="1551"/>
      <c r="F219" s="1544"/>
      <c r="G219" s="1544"/>
      <c r="H219" s="1544"/>
      <c r="I219" s="1545"/>
      <c r="J219" s="1488" t="s">
        <v>207</v>
      </c>
      <c r="K219" s="1489"/>
      <c r="L219" s="1489"/>
      <c r="M219" s="1489"/>
      <c r="N219" s="1489"/>
      <c r="O219" s="1489"/>
      <c r="P219" s="1490"/>
      <c r="Q219" s="1491" t="s">
        <v>1760</v>
      </c>
      <c r="R219" s="1492"/>
      <c r="S219" s="1492"/>
      <c r="T219" s="1492"/>
      <c r="U219" s="1492"/>
      <c r="V219" s="1492"/>
      <c r="W219" s="1492"/>
      <c r="X219" s="1492"/>
      <c r="Y219" s="1492"/>
      <c r="Z219" s="1492"/>
      <c r="AA219" s="1492"/>
      <c r="AB219" s="1492"/>
      <c r="AC219" s="1492"/>
      <c r="AD219" s="1492"/>
      <c r="AE219" s="1492"/>
      <c r="AF219" s="1492"/>
      <c r="AG219" s="1493"/>
    </row>
    <row r="220" spans="2:33" s="1160" customFormat="1" ht="15" customHeight="1">
      <c r="B220" s="1523"/>
      <c r="C220" s="1524"/>
      <c r="D220" s="1550"/>
      <c r="E220" s="1551"/>
      <c r="F220" s="1544"/>
      <c r="G220" s="1544"/>
      <c r="H220" s="1544"/>
      <c r="I220" s="1545"/>
      <c r="J220" s="1536" t="s">
        <v>1761</v>
      </c>
      <c r="K220" s="1537"/>
      <c r="L220" s="1537"/>
      <c r="M220" s="1537"/>
      <c r="N220" s="1537"/>
      <c r="O220" s="1537"/>
      <c r="P220" s="1538"/>
      <c r="Q220" s="1539" t="s">
        <v>1760</v>
      </c>
      <c r="R220" s="1540"/>
      <c r="S220" s="1540"/>
      <c r="T220" s="1540"/>
      <c r="U220" s="1540"/>
      <c r="V220" s="1540"/>
      <c r="W220" s="1540"/>
      <c r="X220" s="1540"/>
      <c r="Y220" s="1540"/>
      <c r="Z220" s="1540"/>
      <c r="AA220" s="1540"/>
      <c r="AB220" s="1540"/>
      <c r="AC220" s="1540"/>
      <c r="AD220" s="1540"/>
      <c r="AE220" s="1540"/>
      <c r="AF220" s="1540"/>
      <c r="AG220" s="1541"/>
    </row>
    <row r="221" spans="2:33" s="1160" customFormat="1" ht="15" customHeight="1">
      <c r="B221" s="1523"/>
      <c r="C221" s="1524"/>
      <c r="D221" s="1550"/>
      <c r="E221" s="1551"/>
      <c r="F221" s="1544"/>
      <c r="G221" s="1544"/>
      <c r="H221" s="1544"/>
      <c r="I221" s="1545"/>
      <c r="J221" s="1673" t="s">
        <v>1762</v>
      </c>
      <c r="K221" s="1674"/>
      <c r="L221" s="1674"/>
      <c r="M221" s="1674"/>
      <c r="N221" s="1674"/>
      <c r="O221" s="1674"/>
      <c r="P221" s="1674"/>
      <c r="Q221" s="1674"/>
      <c r="R221" s="1674"/>
      <c r="S221" s="1674"/>
      <c r="T221" s="1674"/>
      <c r="U221" s="1674"/>
      <c r="V221" s="1674"/>
      <c r="W221" s="1674"/>
      <c r="X221" s="1674"/>
      <c r="Y221" s="1674"/>
      <c r="Z221" s="1674"/>
      <c r="AA221" s="1674"/>
      <c r="AB221" s="1674"/>
      <c r="AC221" s="1674"/>
      <c r="AD221" s="1674"/>
      <c r="AE221" s="1674"/>
      <c r="AF221" s="1674"/>
      <c r="AG221" s="1675"/>
    </row>
    <row r="222" spans="2:33" s="1160" customFormat="1" ht="15" customHeight="1">
      <c r="B222" s="1523"/>
      <c r="C222" s="1524"/>
      <c r="D222" s="1550"/>
      <c r="E222" s="1551"/>
      <c r="F222" s="1544"/>
      <c r="G222" s="1544"/>
      <c r="H222" s="1544"/>
      <c r="I222" s="1545"/>
      <c r="J222" s="1500" t="s">
        <v>1185</v>
      </c>
      <c r="K222" s="1501"/>
      <c r="L222" s="1501"/>
      <c r="M222" s="1501"/>
      <c r="N222" s="1501"/>
      <c r="O222" s="1501"/>
      <c r="P222" s="1502"/>
      <c r="Q222" s="1503" t="s">
        <v>1841</v>
      </c>
      <c r="R222" s="1504"/>
      <c r="S222" s="1504"/>
      <c r="T222" s="1504"/>
      <c r="U222" s="1504"/>
      <c r="V222" s="1504"/>
      <c r="W222" s="1504"/>
      <c r="X222" s="1504"/>
      <c r="Y222" s="1504"/>
      <c r="Z222" s="1504"/>
      <c r="AA222" s="1504"/>
      <c r="AB222" s="1504"/>
      <c r="AC222" s="1504"/>
      <c r="AD222" s="1504"/>
      <c r="AE222" s="1504"/>
      <c r="AF222" s="1504"/>
      <c r="AG222" s="1505"/>
    </row>
    <row r="223" spans="2:33" s="1160" customFormat="1" ht="15" customHeight="1">
      <c r="B223" s="1523"/>
      <c r="C223" s="1524"/>
      <c r="D223" s="1550"/>
      <c r="E223" s="1551"/>
      <c r="F223" s="1544"/>
      <c r="G223" s="1544"/>
      <c r="H223" s="1544"/>
      <c r="I223" s="1545"/>
      <c r="J223" s="1488" t="s">
        <v>1188</v>
      </c>
      <c r="K223" s="1489"/>
      <c r="L223" s="1489"/>
      <c r="M223" s="1489"/>
      <c r="N223" s="1489"/>
      <c r="O223" s="1489"/>
      <c r="P223" s="1490"/>
      <c r="Q223" s="1491" t="s">
        <v>1763</v>
      </c>
      <c r="R223" s="1492"/>
      <c r="S223" s="1492"/>
      <c r="T223" s="1492"/>
      <c r="U223" s="1492"/>
      <c r="V223" s="1492"/>
      <c r="W223" s="1492"/>
      <c r="X223" s="1492"/>
      <c r="Y223" s="1492"/>
      <c r="Z223" s="1492"/>
      <c r="AA223" s="1492"/>
      <c r="AB223" s="1492"/>
      <c r="AC223" s="1492"/>
      <c r="AD223" s="1492"/>
      <c r="AE223" s="1492"/>
      <c r="AF223" s="1492"/>
      <c r="AG223" s="1493"/>
    </row>
    <row r="224" spans="2:33" s="1160" customFormat="1" ht="15" customHeight="1">
      <c r="B224" s="1523"/>
      <c r="C224" s="1524"/>
      <c r="D224" s="1550"/>
      <c r="E224" s="1551"/>
      <c r="F224" s="1544"/>
      <c r="G224" s="1544"/>
      <c r="H224" s="1544"/>
      <c r="I224" s="1545"/>
      <c r="J224" s="1488" t="s">
        <v>1217</v>
      </c>
      <c r="K224" s="1489"/>
      <c r="L224" s="1489"/>
      <c r="M224" s="1489"/>
      <c r="N224" s="1489"/>
      <c r="O224" s="1489"/>
      <c r="P224" s="1490"/>
      <c r="Q224" s="1491" t="s">
        <v>1764</v>
      </c>
      <c r="R224" s="1492"/>
      <c r="S224" s="1492"/>
      <c r="T224" s="1492"/>
      <c r="U224" s="1492"/>
      <c r="V224" s="1492"/>
      <c r="W224" s="1492"/>
      <c r="X224" s="1492"/>
      <c r="Y224" s="1492"/>
      <c r="Z224" s="1492"/>
      <c r="AA224" s="1492"/>
      <c r="AB224" s="1492"/>
      <c r="AC224" s="1492"/>
      <c r="AD224" s="1492"/>
      <c r="AE224" s="1492"/>
      <c r="AF224" s="1492"/>
      <c r="AG224" s="1493"/>
    </row>
    <row r="225" spans="2:33" s="1160" customFormat="1" ht="15" customHeight="1">
      <c r="B225" s="1523"/>
      <c r="C225" s="1524"/>
      <c r="D225" s="1550"/>
      <c r="E225" s="1551"/>
      <c r="F225" s="1544"/>
      <c r="G225" s="1544"/>
      <c r="H225" s="1544"/>
      <c r="I225" s="1545"/>
      <c r="J225" s="1488" t="s">
        <v>1189</v>
      </c>
      <c r="K225" s="1489"/>
      <c r="L225" s="1489"/>
      <c r="M225" s="1489"/>
      <c r="N225" s="1489"/>
      <c r="O225" s="1489"/>
      <c r="P225" s="1490"/>
      <c r="Q225" s="1491" t="s">
        <v>1765</v>
      </c>
      <c r="R225" s="1492"/>
      <c r="S225" s="1492"/>
      <c r="T225" s="1492"/>
      <c r="U225" s="1492"/>
      <c r="V225" s="1492"/>
      <c r="W225" s="1492"/>
      <c r="X225" s="1492"/>
      <c r="Y225" s="1492"/>
      <c r="Z225" s="1492"/>
      <c r="AA225" s="1492"/>
      <c r="AB225" s="1492"/>
      <c r="AC225" s="1492"/>
      <c r="AD225" s="1492"/>
      <c r="AE225" s="1492"/>
      <c r="AF225" s="1492"/>
      <c r="AG225" s="1493"/>
    </row>
    <row r="226" spans="2:33" s="1160" customFormat="1" ht="15" customHeight="1">
      <c r="B226" s="1523"/>
      <c r="C226" s="1524"/>
      <c r="D226" s="1552"/>
      <c r="E226" s="1553"/>
      <c r="F226" s="1546"/>
      <c r="G226" s="1546"/>
      <c r="H226" s="1546"/>
      <c r="I226" s="1547"/>
      <c r="J226" s="1536" t="s">
        <v>1194</v>
      </c>
      <c r="K226" s="1537"/>
      <c r="L226" s="1537"/>
      <c r="M226" s="1537"/>
      <c r="N226" s="1537"/>
      <c r="O226" s="1537"/>
      <c r="P226" s="1538"/>
      <c r="Q226" s="1539" t="s">
        <v>1766</v>
      </c>
      <c r="R226" s="1540"/>
      <c r="S226" s="1540"/>
      <c r="T226" s="1540"/>
      <c r="U226" s="1540"/>
      <c r="V226" s="1540"/>
      <c r="W226" s="1540"/>
      <c r="X226" s="1540"/>
      <c r="Y226" s="1540"/>
      <c r="Z226" s="1540"/>
      <c r="AA226" s="1540"/>
      <c r="AB226" s="1540"/>
      <c r="AC226" s="1540"/>
      <c r="AD226" s="1540"/>
      <c r="AE226" s="1540"/>
      <c r="AF226" s="1540"/>
      <c r="AG226" s="1541"/>
    </row>
    <row r="227" spans="2:33" s="1160" customFormat="1" ht="15" customHeight="1">
      <c r="B227" s="1523"/>
      <c r="C227" s="1524"/>
      <c r="D227" s="1622" t="s">
        <v>1833</v>
      </c>
      <c r="E227" s="1623"/>
      <c r="F227" s="1628" t="s">
        <v>1836</v>
      </c>
      <c r="G227" s="1628"/>
      <c r="H227" s="1628"/>
      <c r="I227" s="1629"/>
      <c r="J227" s="1500" t="s">
        <v>227</v>
      </c>
      <c r="K227" s="1501"/>
      <c r="L227" s="1501"/>
      <c r="M227" s="1501"/>
      <c r="N227" s="1501"/>
      <c r="O227" s="1501"/>
      <c r="P227" s="1502"/>
      <c r="Q227" s="1503" t="s">
        <v>1767</v>
      </c>
      <c r="R227" s="1504"/>
      <c r="S227" s="1504"/>
      <c r="T227" s="1504"/>
      <c r="U227" s="1504"/>
      <c r="V227" s="1504"/>
      <c r="W227" s="1504"/>
      <c r="X227" s="1504"/>
      <c r="Y227" s="1504"/>
      <c r="Z227" s="1504"/>
      <c r="AA227" s="1504"/>
      <c r="AB227" s="1504"/>
      <c r="AC227" s="1504"/>
      <c r="AD227" s="1504"/>
      <c r="AE227" s="1504"/>
      <c r="AF227" s="1504"/>
      <c r="AG227" s="1505"/>
    </row>
    <row r="228" spans="2:33" s="1160" customFormat="1" ht="15" customHeight="1">
      <c r="B228" s="1523"/>
      <c r="C228" s="1524"/>
      <c r="D228" s="1624"/>
      <c r="E228" s="1625"/>
      <c r="F228" s="1630"/>
      <c r="G228" s="1630"/>
      <c r="H228" s="1630"/>
      <c r="I228" s="1631"/>
      <c r="J228" s="1488" t="s">
        <v>236</v>
      </c>
      <c r="K228" s="1489"/>
      <c r="L228" s="1489"/>
      <c r="M228" s="1489"/>
      <c r="N228" s="1489"/>
      <c r="O228" s="1489"/>
      <c r="P228" s="1490"/>
      <c r="Q228" s="1491" t="s">
        <v>1767</v>
      </c>
      <c r="R228" s="1492"/>
      <c r="S228" s="1492"/>
      <c r="T228" s="1492"/>
      <c r="U228" s="1492"/>
      <c r="V228" s="1492"/>
      <c r="W228" s="1492"/>
      <c r="X228" s="1492"/>
      <c r="Y228" s="1492"/>
      <c r="Z228" s="1492"/>
      <c r="AA228" s="1492"/>
      <c r="AB228" s="1492"/>
      <c r="AC228" s="1492"/>
      <c r="AD228" s="1492"/>
      <c r="AE228" s="1492"/>
      <c r="AF228" s="1492"/>
      <c r="AG228" s="1493"/>
    </row>
    <row r="229" spans="2:33" s="1160" customFormat="1" ht="15" customHeight="1">
      <c r="B229" s="1523"/>
      <c r="C229" s="1524"/>
      <c r="D229" s="1626"/>
      <c r="E229" s="1627"/>
      <c r="F229" s="1632"/>
      <c r="G229" s="1632"/>
      <c r="H229" s="1632"/>
      <c r="I229" s="1633"/>
      <c r="J229" s="1536" t="s">
        <v>245</v>
      </c>
      <c r="K229" s="1537"/>
      <c r="L229" s="1537"/>
      <c r="M229" s="1537"/>
      <c r="N229" s="1537"/>
      <c r="O229" s="1537"/>
      <c r="P229" s="1538"/>
      <c r="Q229" s="1539" t="s">
        <v>1767</v>
      </c>
      <c r="R229" s="1540"/>
      <c r="S229" s="1540"/>
      <c r="T229" s="1540"/>
      <c r="U229" s="1540"/>
      <c r="V229" s="1540"/>
      <c r="W229" s="1540"/>
      <c r="X229" s="1540"/>
      <c r="Y229" s="1540"/>
      <c r="Z229" s="1540"/>
      <c r="AA229" s="1540"/>
      <c r="AB229" s="1540"/>
      <c r="AC229" s="1540"/>
      <c r="AD229" s="1540"/>
      <c r="AE229" s="1540"/>
      <c r="AF229" s="1540"/>
      <c r="AG229" s="1541"/>
    </row>
    <row r="230" spans="2:33" s="1160" customFormat="1" ht="15" customHeight="1">
      <c r="B230" s="1523"/>
      <c r="C230" s="1524"/>
      <c r="D230" s="1634" t="s">
        <v>1834</v>
      </c>
      <c r="E230" s="1635"/>
      <c r="F230" s="1636" t="s">
        <v>1835</v>
      </c>
      <c r="G230" s="1636"/>
      <c r="H230" s="1636"/>
      <c r="I230" s="1637"/>
      <c r="J230" s="1494" t="s">
        <v>720</v>
      </c>
      <c r="K230" s="1495"/>
      <c r="L230" s="1495"/>
      <c r="M230" s="1495"/>
      <c r="N230" s="1495"/>
      <c r="O230" s="1495"/>
      <c r="P230" s="1496"/>
      <c r="Q230" s="1497" t="s">
        <v>1768</v>
      </c>
      <c r="R230" s="1498"/>
      <c r="S230" s="1498"/>
      <c r="T230" s="1498"/>
      <c r="U230" s="1498"/>
      <c r="V230" s="1498"/>
      <c r="W230" s="1498"/>
      <c r="X230" s="1498"/>
      <c r="Y230" s="1498"/>
      <c r="Z230" s="1498"/>
      <c r="AA230" s="1498"/>
      <c r="AB230" s="1498"/>
      <c r="AC230" s="1498"/>
      <c r="AD230" s="1498"/>
      <c r="AE230" s="1498"/>
      <c r="AF230" s="1498"/>
      <c r="AG230" s="1499"/>
    </row>
    <row r="231" spans="2:33" s="1160" customFormat="1" ht="15" customHeight="1">
      <c r="B231" s="1523"/>
      <c r="C231" s="1524"/>
      <c r="D231" s="1548" t="s">
        <v>1837</v>
      </c>
      <c r="E231" s="1549"/>
      <c r="F231" s="1542" t="s">
        <v>1838</v>
      </c>
      <c r="G231" s="1542"/>
      <c r="H231" s="1542"/>
      <c r="I231" s="1543"/>
      <c r="J231" s="1500" t="s">
        <v>313</v>
      </c>
      <c r="K231" s="1501"/>
      <c r="L231" s="1501"/>
      <c r="M231" s="1501"/>
      <c r="N231" s="1501"/>
      <c r="O231" s="1501"/>
      <c r="P231" s="1502"/>
      <c r="Q231" s="1503" t="s">
        <v>1769</v>
      </c>
      <c r="R231" s="1504"/>
      <c r="S231" s="1504"/>
      <c r="T231" s="1504"/>
      <c r="U231" s="1504"/>
      <c r="V231" s="1504"/>
      <c r="W231" s="1504"/>
      <c r="X231" s="1504"/>
      <c r="Y231" s="1504"/>
      <c r="Z231" s="1504"/>
      <c r="AA231" s="1504"/>
      <c r="AB231" s="1504"/>
      <c r="AC231" s="1504"/>
      <c r="AD231" s="1504"/>
      <c r="AE231" s="1504"/>
      <c r="AF231" s="1504"/>
      <c r="AG231" s="1505"/>
    </row>
    <row r="232" spans="2:33" s="1160" customFormat="1" ht="15" customHeight="1">
      <c r="B232" s="1523"/>
      <c r="C232" s="1524"/>
      <c r="D232" s="1550"/>
      <c r="E232" s="1551"/>
      <c r="F232" s="1544"/>
      <c r="G232" s="1544"/>
      <c r="H232" s="1544"/>
      <c r="I232" s="1545"/>
      <c r="J232" s="1488" t="s">
        <v>319</v>
      </c>
      <c r="K232" s="1489"/>
      <c r="L232" s="1489"/>
      <c r="M232" s="1489"/>
      <c r="N232" s="1489"/>
      <c r="O232" s="1489"/>
      <c r="P232" s="1490"/>
      <c r="Q232" s="1491" t="s">
        <v>1769</v>
      </c>
      <c r="R232" s="1492"/>
      <c r="S232" s="1492"/>
      <c r="T232" s="1492"/>
      <c r="U232" s="1492"/>
      <c r="V232" s="1492"/>
      <c r="W232" s="1492"/>
      <c r="X232" s="1492"/>
      <c r="Y232" s="1492"/>
      <c r="Z232" s="1492"/>
      <c r="AA232" s="1492"/>
      <c r="AB232" s="1492"/>
      <c r="AC232" s="1492"/>
      <c r="AD232" s="1492"/>
      <c r="AE232" s="1492"/>
      <c r="AF232" s="1492"/>
      <c r="AG232" s="1493"/>
    </row>
    <row r="233" spans="2:33" s="1160" customFormat="1" ht="15" customHeight="1">
      <c r="B233" s="1523"/>
      <c r="C233" s="1524"/>
      <c r="D233" s="1550"/>
      <c r="E233" s="1551"/>
      <c r="F233" s="1544"/>
      <c r="G233" s="1544"/>
      <c r="H233" s="1544"/>
      <c r="I233" s="1545"/>
      <c r="J233" s="1488" t="s">
        <v>325</v>
      </c>
      <c r="K233" s="1489"/>
      <c r="L233" s="1489"/>
      <c r="M233" s="1489"/>
      <c r="N233" s="1489"/>
      <c r="O233" s="1489"/>
      <c r="P233" s="1490"/>
      <c r="Q233" s="1491" t="s">
        <v>1769</v>
      </c>
      <c r="R233" s="1492"/>
      <c r="S233" s="1492"/>
      <c r="T233" s="1492"/>
      <c r="U233" s="1492"/>
      <c r="V233" s="1492"/>
      <c r="W233" s="1492"/>
      <c r="X233" s="1492"/>
      <c r="Y233" s="1492"/>
      <c r="Z233" s="1492"/>
      <c r="AA233" s="1492"/>
      <c r="AB233" s="1492"/>
      <c r="AC233" s="1492"/>
      <c r="AD233" s="1492"/>
      <c r="AE233" s="1492"/>
      <c r="AF233" s="1492"/>
      <c r="AG233" s="1493"/>
    </row>
    <row r="234" spans="2:33" s="1160" customFormat="1" ht="15" customHeight="1">
      <c r="B234" s="1523"/>
      <c r="C234" s="1524"/>
      <c r="D234" s="1552"/>
      <c r="E234" s="1553"/>
      <c r="F234" s="1546"/>
      <c r="G234" s="1546"/>
      <c r="H234" s="1546"/>
      <c r="I234" s="1547"/>
      <c r="J234" s="1536" t="s">
        <v>332</v>
      </c>
      <c r="K234" s="1537"/>
      <c r="L234" s="1537"/>
      <c r="M234" s="1537"/>
      <c r="N234" s="1537"/>
      <c r="O234" s="1537"/>
      <c r="P234" s="1538"/>
      <c r="Q234" s="1539" t="s">
        <v>1769</v>
      </c>
      <c r="R234" s="1540"/>
      <c r="S234" s="1540"/>
      <c r="T234" s="1540"/>
      <c r="U234" s="1540"/>
      <c r="V234" s="1540"/>
      <c r="W234" s="1540"/>
      <c r="X234" s="1540"/>
      <c r="Y234" s="1540"/>
      <c r="Z234" s="1540"/>
      <c r="AA234" s="1540"/>
      <c r="AB234" s="1540"/>
      <c r="AC234" s="1540"/>
      <c r="AD234" s="1540"/>
      <c r="AE234" s="1540"/>
      <c r="AF234" s="1540"/>
      <c r="AG234" s="1541"/>
    </row>
    <row r="235" spans="2:33" s="1160" customFormat="1" ht="15" customHeight="1">
      <c r="B235" s="1523"/>
      <c r="C235" s="1524"/>
      <c r="D235" s="1548" t="s">
        <v>1839</v>
      </c>
      <c r="E235" s="1549"/>
      <c r="F235" s="1542" t="s">
        <v>1840</v>
      </c>
      <c r="G235" s="1542"/>
      <c r="H235" s="1542"/>
      <c r="I235" s="1543"/>
      <c r="J235" s="1500" t="s">
        <v>1770</v>
      </c>
      <c r="K235" s="1501"/>
      <c r="L235" s="1501"/>
      <c r="M235" s="1501"/>
      <c r="N235" s="1501"/>
      <c r="O235" s="1501"/>
      <c r="P235" s="1502"/>
      <c r="Q235" s="1503" t="s">
        <v>1771</v>
      </c>
      <c r="R235" s="1504"/>
      <c r="S235" s="1504"/>
      <c r="T235" s="1504"/>
      <c r="U235" s="1504"/>
      <c r="V235" s="1504"/>
      <c r="W235" s="1504"/>
      <c r="X235" s="1504"/>
      <c r="Y235" s="1504"/>
      <c r="Z235" s="1504"/>
      <c r="AA235" s="1504"/>
      <c r="AB235" s="1504"/>
      <c r="AC235" s="1504"/>
      <c r="AD235" s="1504"/>
      <c r="AE235" s="1504"/>
      <c r="AF235" s="1504"/>
      <c r="AG235" s="1505"/>
    </row>
    <row r="236" spans="2:33" s="1160" customFormat="1" ht="15" customHeight="1">
      <c r="B236" s="1523"/>
      <c r="C236" s="1524"/>
      <c r="D236" s="1550"/>
      <c r="E236" s="1551"/>
      <c r="F236" s="1544"/>
      <c r="G236" s="1544"/>
      <c r="H236" s="1544"/>
      <c r="I236" s="1545"/>
      <c r="J236" s="1488" t="s">
        <v>1772</v>
      </c>
      <c r="K236" s="1489"/>
      <c r="L236" s="1489"/>
      <c r="M236" s="1489"/>
      <c r="N236" s="1489"/>
      <c r="O236" s="1489"/>
      <c r="P236" s="1490"/>
      <c r="Q236" s="1491" t="s">
        <v>1771</v>
      </c>
      <c r="R236" s="1492"/>
      <c r="S236" s="1492"/>
      <c r="T236" s="1492"/>
      <c r="U236" s="1492"/>
      <c r="V236" s="1492"/>
      <c r="W236" s="1492"/>
      <c r="X236" s="1492"/>
      <c r="Y236" s="1492"/>
      <c r="Z236" s="1492"/>
      <c r="AA236" s="1492"/>
      <c r="AB236" s="1492"/>
      <c r="AC236" s="1492"/>
      <c r="AD236" s="1492"/>
      <c r="AE236" s="1492"/>
      <c r="AF236" s="1492"/>
      <c r="AG236" s="1493"/>
    </row>
    <row r="237" spans="2:33" s="1160" customFormat="1" ht="15" customHeight="1">
      <c r="B237" s="1523"/>
      <c r="C237" s="1524"/>
      <c r="D237" s="1550"/>
      <c r="E237" s="1551"/>
      <c r="F237" s="1544"/>
      <c r="G237" s="1544"/>
      <c r="H237" s="1544"/>
      <c r="I237" s="1545"/>
      <c r="J237" s="1488" t="s">
        <v>1773</v>
      </c>
      <c r="K237" s="1489"/>
      <c r="L237" s="1489"/>
      <c r="M237" s="1489"/>
      <c r="N237" s="1489"/>
      <c r="O237" s="1489"/>
      <c r="P237" s="1490"/>
      <c r="Q237" s="1491" t="s">
        <v>1771</v>
      </c>
      <c r="R237" s="1492"/>
      <c r="S237" s="1492"/>
      <c r="T237" s="1492"/>
      <c r="U237" s="1492"/>
      <c r="V237" s="1492"/>
      <c r="W237" s="1492"/>
      <c r="X237" s="1492"/>
      <c r="Y237" s="1492"/>
      <c r="Z237" s="1492"/>
      <c r="AA237" s="1492"/>
      <c r="AB237" s="1492"/>
      <c r="AC237" s="1492"/>
      <c r="AD237" s="1492"/>
      <c r="AE237" s="1492"/>
      <c r="AF237" s="1492"/>
      <c r="AG237" s="1493"/>
    </row>
    <row r="238" spans="2:33" s="1160" customFormat="1" ht="15" customHeight="1">
      <c r="B238" s="1523"/>
      <c r="C238" s="1524"/>
      <c r="D238" s="1550"/>
      <c r="E238" s="1551"/>
      <c r="F238" s="1544"/>
      <c r="G238" s="1544"/>
      <c r="H238" s="1544"/>
      <c r="I238" s="1545"/>
      <c r="J238" s="1488" t="s">
        <v>334</v>
      </c>
      <c r="K238" s="1489"/>
      <c r="L238" s="1489"/>
      <c r="M238" s="1489"/>
      <c r="N238" s="1489"/>
      <c r="O238" s="1489"/>
      <c r="P238" s="1490"/>
      <c r="Q238" s="1491" t="s">
        <v>1771</v>
      </c>
      <c r="R238" s="1492"/>
      <c r="S238" s="1492"/>
      <c r="T238" s="1492"/>
      <c r="U238" s="1492"/>
      <c r="V238" s="1492"/>
      <c r="W238" s="1492"/>
      <c r="X238" s="1492"/>
      <c r="Y238" s="1492"/>
      <c r="Z238" s="1492"/>
      <c r="AA238" s="1492"/>
      <c r="AB238" s="1492"/>
      <c r="AC238" s="1492"/>
      <c r="AD238" s="1492"/>
      <c r="AE238" s="1492"/>
      <c r="AF238" s="1492"/>
      <c r="AG238" s="1493"/>
    </row>
    <row r="239" spans="2:33" s="1160" customFormat="1" ht="15" customHeight="1">
      <c r="B239" s="1523"/>
      <c r="C239" s="1524"/>
      <c r="D239" s="1550"/>
      <c r="E239" s="1551"/>
      <c r="F239" s="1544"/>
      <c r="G239" s="1544"/>
      <c r="H239" s="1544"/>
      <c r="I239" s="1545"/>
      <c r="J239" s="1488" t="s">
        <v>1774</v>
      </c>
      <c r="K239" s="1489"/>
      <c r="L239" s="1489"/>
      <c r="M239" s="1489"/>
      <c r="N239" s="1489"/>
      <c r="O239" s="1489"/>
      <c r="P239" s="1490"/>
      <c r="Q239" s="1491" t="s">
        <v>1771</v>
      </c>
      <c r="R239" s="1492"/>
      <c r="S239" s="1492"/>
      <c r="T239" s="1492"/>
      <c r="U239" s="1492"/>
      <c r="V239" s="1492"/>
      <c r="W239" s="1492"/>
      <c r="X239" s="1492"/>
      <c r="Y239" s="1492"/>
      <c r="Z239" s="1492"/>
      <c r="AA239" s="1492"/>
      <c r="AB239" s="1492"/>
      <c r="AC239" s="1492"/>
      <c r="AD239" s="1492"/>
      <c r="AE239" s="1492"/>
      <c r="AF239" s="1492"/>
      <c r="AG239" s="1493"/>
    </row>
    <row r="240" spans="2:33" s="1160" customFormat="1" ht="15" customHeight="1">
      <c r="B240" s="1525"/>
      <c r="C240" s="1526"/>
      <c r="D240" s="1552"/>
      <c r="E240" s="1553"/>
      <c r="F240" s="1546"/>
      <c r="G240" s="1546"/>
      <c r="H240" s="1546"/>
      <c r="I240" s="1547"/>
      <c r="J240" s="1536" t="s">
        <v>343</v>
      </c>
      <c r="K240" s="1537"/>
      <c r="L240" s="1537"/>
      <c r="M240" s="1537"/>
      <c r="N240" s="1537"/>
      <c r="O240" s="1537"/>
      <c r="P240" s="1538"/>
      <c r="Q240" s="1539" t="s">
        <v>1771</v>
      </c>
      <c r="R240" s="1540"/>
      <c r="S240" s="1540"/>
      <c r="T240" s="1540"/>
      <c r="U240" s="1540"/>
      <c r="V240" s="1540"/>
      <c r="W240" s="1540"/>
      <c r="X240" s="1540"/>
      <c r="Y240" s="1540"/>
      <c r="Z240" s="1540"/>
      <c r="AA240" s="1540"/>
      <c r="AB240" s="1540"/>
      <c r="AC240" s="1540"/>
      <c r="AD240" s="1540"/>
      <c r="AE240" s="1540"/>
      <c r="AF240" s="1540"/>
      <c r="AG240" s="1541"/>
    </row>
    <row r="241" spans="1:34" s="1160" customFormat="1" ht="15" customHeight="1">
      <c r="B241" s="1575" t="s">
        <v>1775</v>
      </c>
      <c r="C241" s="1576"/>
      <c r="D241" s="1581" t="s">
        <v>543</v>
      </c>
      <c r="E241" s="1581"/>
      <c r="F241" s="1581"/>
      <c r="G241" s="1581"/>
      <c r="H241" s="1581"/>
      <c r="I241" s="1582"/>
      <c r="J241" s="1587" t="s">
        <v>19</v>
      </c>
      <c r="K241" s="1587"/>
      <c r="L241" s="1587"/>
      <c r="M241" s="1587"/>
      <c r="N241" s="1587"/>
      <c r="O241" s="1587"/>
      <c r="P241" s="1587"/>
      <c r="Q241" s="1512" t="s">
        <v>1776</v>
      </c>
      <c r="R241" s="1512"/>
      <c r="S241" s="1512"/>
      <c r="T241" s="1512"/>
      <c r="U241" s="1512"/>
      <c r="V241" s="1512"/>
      <c r="W241" s="1512"/>
      <c r="X241" s="1512"/>
      <c r="Y241" s="1512"/>
      <c r="Z241" s="1512"/>
      <c r="AA241" s="1512"/>
      <c r="AB241" s="1512"/>
      <c r="AC241" s="1512"/>
      <c r="AD241" s="1512"/>
      <c r="AE241" s="1512"/>
      <c r="AF241" s="1512"/>
      <c r="AG241" s="1512"/>
    </row>
    <row r="242" spans="1:34" s="1160" customFormat="1" ht="15" customHeight="1">
      <c r="B242" s="1577"/>
      <c r="C242" s="1578"/>
      <c r="D242" s="1583"/>
      <c r="E242" s="1583"/>
      <c r="F242" s="1583"/>
      <c r="G242" s="1583"/>
      <c r="H242" s="1583"/>
      <c r="I242" s="1584"/>
      <c r="J242" s="1574" t="s">
        <v>317</v>
      </c>
      <c r="K242" s="1574"/>
      <c r="L242" s="1574"/>
      <c r="M242" s="1574"/>
      <c r="N242" s="1574"/>
      <c r="O242" s="1574"/>
      <c r="P242" s="1574"/>
      <c r="Q242" s="1514" t="s">
        <v>1777</v>
      </c>
      <c r="R242" s="1514"/>
      <c r="S242" s="1514"/>
      <c r="T242" s="1514"/>
      <c r="U242" s="1514"/>
      <c r="V242" s="1514"/>
      <c r="W242" s="1514"/>
      <c r="X242" s="1514"/>
      <c r="Y242" s="1514"/>
      <c r="Z242" s="1514"/>
      <c r="AA242" s="1514"/>
      <c r="AB242" s="1514"/>
      <c r="AC242" s="1514"/>
      <c r="AD242" s="1514"/>
      <c r="AE242" s="1514"/>
      <c r="AF242" s="1514"/>
      <c r="AG242" s="1514"/>
    </row>
    <row r="243" spans="1:34" s="1160" customFormat="1" ht="15" customHeight="1">
      <c r="B243" s="1577"/>
      <c r="C243" s="1578"/>
      <c r="D243" s="1583"/>
      <c r="E243" s="1583"/>
      <c r="F243" s="1583"/>
      <c r="G243" s="1583"/>
      <c r="H243" s="1583"/>
      <c r="I243" s="1584"/>
      <c r="J243" s="1574" t="s">
        <v>324</v>
      </c>
      <c r="K243" s="1574"/>
      <c r="L243" s="1574"/>
      <c r="M243" s="1574"/>
      <c r="N243" s="1574"/>
      <c r="O243" s="1574"/>
      <c r="P243" s="1574"/>
      <c r="Q243" s="1514" t="s">
        <v>1778</v>
      </c>
      <c r="R243" s="1514"/>
      <c r="S243" s="1514"/>
      <c r="T243" s="1514"/>
      <c r="U243" s="1514"/>
      <c r="V243" s="1514"/>
      <c r="W243" s="1514"/>
      <c r="X243" s="1514"/>
      <c r="Y243" s="1514"/>
      <c r="Z243" s="1514"/>
      <c r="AA243" s="1514"/>
      <c r="AB243" s="1514"/>
      <c r="AC243" s="1514"/>
      <c r="AD243" s="1514"/>
      <c r="AE243" s="1514"/>
      <c r="AF243" s="1514"/>
      <c r="AG243" s="1514"/>
    </row>
    <row r="244" spans="1:34" s="1160" customFormat="1" ht="15" customHeight="1">
      <c r="B244" s="1577"/>
      <c r="C244" s="1578"/>
      <c r="D244" s="1583"/>
      <c r="E244" s="1583"/>
      <c r="F244" s="1583"/>
      <c r="G244" s="1583"/>
      <c r="H244" s="1583"/>
      <c r="I244" s="1584"/>
      <c r="J244" s="1574" t="s">
        <v>331</v>
      </c>
      <c r="K244" s="1574"/>
      <c r="L244" s="1574"/>
      <c r="M244" s="1574"/>
      <c r="N244" s="1574"/>
      <c r="O244" s="1574"/>
      <c r="P244" s="1574"/>
      <c r="Q244" s="1514" t="s">
        <v>1779</v>
      </c>
      <c r="R244" s="1514"/>
      <c r="S244" s="1514"/>
      <c r="T244" s="1514"/>
      <c r="U244" s="1514"/>
      <c r="V244" s="1514"/>
      <c r="W244" s="1514"/>
      <c r="X244" s="1514"/>
      <c r="Y244" s="1514"/>
      <c r="Z244" s="1514"/>
      <c r="AA244" s="1514"/>
      <c r="AB244" s="1514"/>
      <c r="AC244" s="1514"/>
      <c r="AD244" s="1514"/>
      <c r="AE244" s="1514"/>
      <c r="AF244" s="1514"/>
      <c r="AG244" s="1514"/>
    </row>
    <row r="245" spans="1:34" s="1160" customFormat="1" ht="15" customHeight="1">
      <c r="B245" s="1577"/>
      <c r="C245" s="1578"/>
      <c r="D245" s="1583"/>
      <c r="E245" s="1583"/>
      <c r="F245" s="1583"/>
      <c r="G245" s="1583"/>
      <c r="H245" s="1583"/>
      <c r="I245" s="1584"/>
      <c r="J245" s="1574" t="s">
        <v>344</v>
      </c>
      <c r="K245" s="1574"/>
      <c r="L245" s="1574"/>
      <c r="M245" s="1574"/>
      <c r="N245" s="1574"/>
      <c r="O245" s="1574"/>
      <c r="P245" s="1574"/>
      <c r="Q245" s="1514" t="s">
        <v>1780</v>
      </c>
      <c r="R245" s="1514"/>
      <c r="S245" s="1514"/>
      <c r="T245" s="1514"/>
      <c r="U245" s="1514"/>
      <c r="V245" s="1514"/>
      <c r="W245" s="1514"/>
      <c r="X245" s="1514"/>
      <c r="Y245" s="1514"/>
      <c r="Z245" s="1514"/>
      <c r="AA245" s="1514"/>
      <c r="AB245" s="1514"/>
      <c r="AC245" s="1514"/>
      <c r="AD245" s="1514"/>
      <c r="AE245" s="1514"/>
      <c r="AF245" s="1514"/>
      <c r="AG245" s="1514"/>
    </row>
    <row r="246" spans="1:34" s="1160" customFormat="1" ht="15" customHeight="1">
      <c r="B246" s="1577"/>
      <c r="C246" s="1578"/>
      <c r="D246" s="1583"/>
      <c r="E246" s="1583"/>
      <c r="F246" s="1583"/>
      <c r="G246" s="1583"/>
      <c r="H246" s="1583"/>
      <c r="I246" s="1584"/>
      <c r="J246" s="1574" t="s">
        <v>355</v>
      </c>
      <c r="K246" s="1574"/>
      <c r="L246" s="1574"/>
      <c r="M246" s="1574"/>
      <c r="N246" s="1574"/>
      <c r="O246" s="1574"/>
      <c r="P246" s="1574"/>
      <c r="Q246" s="1514" t="s">
        <v>1781</v>
      </c>
      <c r="R246" s="1514"/>
      <c r="S246" s="1514"/>
      <c r="T246" s="1514"/>
      <c r="U246" s="1514"/>
      <c r="V246" s="1514"/>
      <c r="W246" s="1514"/>
      <c r="X246" s="1514"/>
      <c r="Y246" s="1514"/>
      <c r="Z246" s="1514"/>
      <c r="AA246" s="1514"/>
      <c r="AB246" s="1514"/>
      <c r="AC246" s="1514"/>
      <c r="AD246" s="1514"/>
      <c r="AE246" s="1514"/>
      <c r="AF246" s="1514"/>
      <c r="AG246" s="1514"/>
    </row>
    <row r="247" spans="1:34" s="1160" customFormat="1" ht="15" customHeight="1">
      <c r="B247" s="1577"/>
      <c r="C247" s="1578"/>
      <c r="D247" s="1583"/>
      <c r="E247" s="1583"/>
      <c r="F247" s="1583"/>
      <c r="G247" s="1583"/>
      <c r="H247" s="1583"/>
      <c r="I247" s="1584"/>
      <c r="J247" s="1574" t="s">
        <v>360</v>
      </c>
      <c r="K247" s="1574"/>
      <c r="L247" s="1574"/>
      <c r="M247" s="1574"/>
      <c r="N247" s="1574"/>
      <c r="O247" s="1574"/>
      <c r="P247" s="1574"/>
      <c r="Q247" s="1514" t="s">
        <v>1782</v>
      </c>
      <c r="R247" s="1514"/>
      <c r="S247" s="1514"/>
      <c r="T247" s="1514"/>
      <c r="U247" s="1514"/>
      <c r="V247" s="1514"/>
      <c r="W247" s="1514"/>
      <c r="X247" s="1514"/>
      <c r="Y247" s="1514"/>
      <c r="Z247" s="1514"/>
      <c r="AA247" s="1514"/>
      <c r="AB247" s="1514"/>
      <c r="AC247" s="1514"/>
      <c r="AD247" s="1514"/>
      <c r="AE247" s="1514"/>
      <c r="AF247" s="1514"/>
      <c r="AG247" s="1514"/>
    </row>
    <row r="248" spans="1:34" s="1160" customFormat="1" ht="15" customHeight="1">
      <c r="B248" s="1577"/>
      <c r="C248" s="1578"/>
      <c r="D248" s="1583"/>
      <c r="E248" s="1583"/>
      <c r="F248" s="1583"/>
      <c r="G248" s="1583"/>
      <c r="H248" s="1583"/>
      <c r="I248" s="1584"/>
      <c r="J248" s="1574" t="s">
        <v>364</v>
      </c>
      <c r="K248" s="1574"/>
      <c r="L248" s="1574"/>
      <c r="M248" s="1574"/>
      <c r="N248" s="1574"/>
      <c r="O248" s="1574"/>
      <c r="P248" s="1574"/>
      <c r="Q248" s="1514" t="s">
        <v>1783</v>
      </c>
      <c r="R248" s="1514"/>
      <c r="S248" s="1514"/>
      <c r="T248" s="1514"/>
      <c r="U248" s="1514"/>
      <c r="V248" s="1514"/>
      <c r="W248" s="1514"/>
      <c r="X248" s="1514"/>
      <c r="Y248" s="1514"/>
      <c r="Z248" s="1514"/>
      <c r="AA248" s="1514"/>
      <c r="AB248" s="1514"/>
      <c r="AC248" s="1514"/>
      <c r="AD248" s="1514"/>
      <c r="AE248" s="1514"/>
      <c r="AF248" s="1514"/>
      <c r="AG248" s="1514"/>
    </row>
    <row r="249" spans="1:34" s="1160" customFormat="1" ht="15" customHeight="1">
      <c r="B249" s="1579"/>
      <c r="C249" s="1580"/>
      <c r="D249" s="1585"/>
      <c r="E249" s="1585"/>
      <c r="F249" s="1585"/>
      <c r="G249" s="1585"/>
      <c r="H249" s="1585"/>
      <c r="I249" s="1586"/>
      <c r="J249" s="1515" t="s">
        <v>551</v>
      </c>
      <c r="K249" s="1515"/>
      <c r="L249" s="1515"/>
      <c r="M249" s="1515"/>
      <c r="N249" s="1515"/>
      <c r="O249" s="1515"/>
      <c r="P249" s="1515"/>
      <c r="Q249" s="1508" t="s">
        <v>1784</v>
      </c>
      <c r="R249" s="1508"/>
      <c r="S249" s="1508"/>
      <c r="T249" s="1508"/>
      <c r="U249" s="1508"/>
      <c r="V249" s="1508"/>
      <c r="W249" s="1508"/>
      <c r="X249" s="1508"/>
      <c r="Y249" s="1508"/>
      <c r="Z249" s="1508"/>
      <c r="AA249" s="1508"/>
      <c r="AB249" s="1508"/>
      <c r="AC249" s="1508"/>
      <c r="AD249" s="1508"/>
      <c r="AE249" s="1508"/>
      <c r="AF249" s="1508"/>
      <c r="AG249" s="1508"/>
    </row>
    <row r="250" spans="1:34" s="1160" customFormat="1" ht="41.25" customHeight="1"/>
    <row r="251" spans="1:34" s="1160" customFormat="1" ht="18.75" customHeight="1" thickBot="1">
      <c r="B251" s="1555" t="s">
        <v>1818</v>
      </c>
      <c r="C251" s="1555"/>
      <c r="D251" s="1555"/>
      <c r="E251" s="1555"/>
      <c r="F251" s="1555"/>
      <c r="G251" s="1555"/>
      <c r="H251" s="1555"/>
      <c r="I251" s="1555"/>
      <c r="J251" s="1555"/>
      <c r="K251" s="1555"/>
      <c r="L251" s="1555"/>
      <c r="M251" s="1555"/>
      <c r="N251" s="1555"/>
      <c r="O251" s="1555"/>
      <c r="P251" s="1555"/>
      <c r="Q251" s="1555"/>
      <c r="R251" s="1555"/>
      <c r="S251" s="1555"/>
      <c r="T251" s="1555"/>
      <c r="U251" s="1555"/>
      <c r="V251" s="1555"/>
      <c r="W251" s="1555"/>
      <c r="X251" s="1555"/>
      <c r="Y251" s="1555"/>
      <c r="Z251" s="1555"/>
      <c r="AA251" s="1555"/>
      <c r="AB251" s="1555"/>
      <c r="AC251" s="1555"/>
      <c r="AD251" s="1555"/>
      <c r="AE251" s="1555"/>
      <c r="AF251" s="1555"/>
      <c r="AG251" s="1555"/>
      <c r="AH251" s="1161"/>
    </row>
    <row r="252" spans="1:34" s="1184" customFormat="1" ht="11.25" customHeight="1" thickTop="1">
      <c r="A252" s="1193"/>
      <c r="B252" s="1161"/>
      <c r="C252" s="1161"/>
      <c r="D252" s="1161"/>
      <c r="E252" s="1161"/>
      <c r="F252" s="1161"/>
      <c r="G252" s="1161"/>
      <c r="H252" s="1161"/>
      <c r="I252" s="1161"/>
      <c r="J252" s="1161"/>
      <c r="K252" s="1161"/>
      <c r="L252" s="1161"/>
      <c r="M252" s="1161"/>
      <c r="N252" s="1161"/>
      <c r="O252" s="1161"/>
      <c r="P252" s="1161"/>
      <c r="Q252" s="1161"/>
      <c r="R252" s="1161"/>
      <c r="S252" s="1161"/>
      <c r="T252" s="1161"/>
      <c r="U252" s="1161"/>
      <c r="V252" s="1161"/>
      <c r="W252" s="1161"/>
      <c r="X252" s="1161"/>
      <c r="Y252" s="1161"/>
      <c r="Z252" s="1161"/>
      <c r="AA252" s="1161"/>
      <c r="AB252" s="1161"/>
      <c r="AC252" s="1161"/>
      <c r="AD252" s="1161"/>
      <c r="AE252" s="1161"/>
      <c r="AF252" s="1161"/>
      <c r="AG252" s="1161"/>
      <c r="AH252" s="1158"/>
    </row>
    <row r="253" spans="1:34" s="1158" customFormat="1" ht="15" customHeight="1">
      <c r="A253" s="1193"/>
      <c r="B253" s="1668"/>
      <c r="C253" s="1669"/>
      <c r="D253" s="1158" t="s">
        <v>1820</v>
      </c>
    </row>
    <row r="254" spans="1:34" s="1160" customFormat="1" ht="11.25" customHeight="1">
      <c r="B254" s="1158"/>
      <c r="D254" s="1158"/>
      <c r="E254" s="1158"/>
      <c r="F254" s="1158"/>
      <c r="G254" s="1158"/>
      <c r="H254" s="1158"/>
      <c r="I254" s="1158"/>
      <c r="J254" s="1158"/>
      <c r="K254" s="1158"/>
      <c r="L254" s="1158"/>
      <c r="M254" s="1158"/>
      <c r="N254" s="1158"/>
      <c r="O254" s="1158"/>
      <c r="P254" s="1158"/>
      <c r="Q254" s="1158"/>
      <c r="R254" s="1158"/>
      <c r="S254" s="1158"/>
      <c r="T254" s="1158"/>
      <c r="U254" s="1158"/>
      <c r="V254" s="1158"/>
      <c r="W254" s="1158"/>
      <c r="X254" s="1158"/>
      <c r="Y254" s="1158"/>
      <c r="Z254" s="1158"/>
      <c r="AA254" s="1158"/>
      <c r="AB254" s="1158"/>
      <c r="AC254" s="1158"/>
      <c r="AD254" s="1158"/>
      <c r="AE254" s="1158"/>
      <c r="AF254" s="1158"/>
      <c r="AG254" s="1158"/>
      <c r="AH254" s="1158"/>
    </row>
    <row r="255" spans="1:34" s="1160" customFormat="1" ht="18.75" customHeight="1">
      <c r="B255" s="1192" t="s">
        <v>1649</v>
      </c>
      <c r="C255" s="1506" t="s">
        <v>1806</v>
      </c>
      <c r="D255" s="1506"/>
      <c r="E255" s="1506"/>
      <c r="F255" s="1506"/>
      <c r="G255" s="1506"/>
      <c r="H255" s="1506"/>
      <c r="I255" s="1506"/>
      <c r="J255" s="1506"/>
      <c r="K255" s="1506"/>
      <c r="L255" s="1506"/>
      <c r="M255" s="1506"/>
      <c r="N255" s="1506"/>
      <c r="O255" s="1506"/>
      <c r="P255" s="1506"/>
      <c r="Q255" s="1507"/>
    </row>
    <row r="256" spans="1:34" s="1160" customFormat="1" ht="15" customHeight="1">
      <c r="B256" s="1562" t="s">
        <v>312</v>
      </c>
      <c r="C256" s="1562"/>
      <c r="D256" s="1562"/>
      <c r="E256" s="1562"/>
      <c r="F256" s="1562"/>
      <c r="G256" s="1562"/>
      <c r="H256" s="1562"/>
      <c r="I256" s="1562"/>
      <c r="J256" s="1562" t="s">
        <v>318</v>
      </c>
      <c r="K256" s="1562"/>
      <c r="L256" s="1562"/>
      <c r="M256" s="1562"/>
      <c r="N256" s="1562"/>
      <c r="O256" s="1562"/>
      <c r="P256" s="1562"/>
      <c r="Q256" s="1562"/>
      <c r="S256" s="1202" t="s">
        <v>1821</v>
      </c>
      <c r="T256" s="1672" t="s">
        <v>1823</v>
      </c>
      <c r="U256" s="1672"/>
      <c r="V256" s="1672"/>
      <c r="W256" s="1672"/>
      <c r="X256" s="1672"/>
      <c r="Y256" s="1672"/>
      <c r="Z256" s="1672"/>
      <c r="AA256" s="1672"/>
      <c r="AB256" s="1672"/>
      <c r="AC256" s="1672"/>
      <c r="AD256" s="1672"/>
      <c r="AE256" s="1672"/>
      <c r="AF256" s="1672"/>
      <c r="AG256" s="1672"/>
    </row>
    <row r="257" spans="1:59" s="1160" customFormat="1" ht="15" customHeight="1"/>
    <row r="258" spans="1:59" s="1160" customFormat="1" ht="18.75" customHeight="1">
      <c r="B258" s="1192" t="s">
        <v>514</v>
      </c>
      <c r="C258" s="1506" t="s">
        <v>1699</v>
      </c>
      <c r="D258" s="1506"/>
      <c r="E258" s="1506"/>
      <c r="F258" s="1506"/>
      <c r="G258" s="1506"/>
      <c r="H258" s="1506"/>
      <c r="I258" s="1506"/>
      <c r="J258" s="1506"/>
      <c r="K258" s="1506"/>
      <c r="L258" s="1506"/>
      <c r="M258" s="1506"/>
      <c r="N258" s="1506"/>
      <c r="O258" s="1506"/>
      <c r="P258" s="1506"/>
      <c r="Q258" s="1507"/>
      <c r="R258" s="1161"/>
    </row>
    <row r="259" spans="1:59" s="1160" customFormat="1" ht="15" customHeight="1">
      <c r="B259" s="1621" t="s">
        <v>1700</v>
      </c>
      <c r="C259" s="1621"/>
      <c r="D259" s="1621"/>
      <c r="E259" s="1621"/>
      <c r="F259" s="1621"/>
      <c r="G259" s="1621"/>
      <c r="H259" s="1621"/>
      <c r="I259" s="1621"/>
      <c r="J259" s="1621" t="s">
        <v>1701</v>
      </c>
      <c r="K259" s="1621"/>
      <c r="L259" s="1621"/>
      <c r="M259" s="1621"/>
      <c r="N259" s="1621"/>
      <c r="O259" s="1621"/>
      <c r="P259" s="1621"/>
      <c r="Q259" s="1621"/>
    </row>
    <row r="260" spans="1:59" s="1160" customFormat="1" ht="15" customHeight="1">
      <c r="B260" s="1562" t="s">
        <v>1702</v>
      </c>
      <c r="C260" s="1562"/>
      <c r="D260" s="1562"/>
      <c r="E260" s="1562"/>
      <c r="F260" s="1562"/>
      <c r="G260" s="1562"/>
      <c r="H260" s="1562"/>
      <c r="I260" s="1562"/>
      <c r="J260" s="1562" t="s">
        <v>1703</v>
      </c>
      <c r="K260" s="1562"/>
      <c r="L260" s="1562"/>
      <c r="M260" s="1562"/>
      <c r="N260" s="1562"/>
      <c r="O260" s="1562"/>
      <c r="P260" s="1562"/>
      <c r="Q260" s="1562"/>
      <c r="S260" s="1202" t="s">
        <v>1821</v>
      </c>
      <c r="T260" s="1672" t="s">
        <v>1822</v>
      </c>
      <c r="U260" s="1672"/>
      <c r="V260" s="1672"/>
      <c r="W260" s="1672"/>
      <c r="X260" s="1672"/>
      <c r="Y260" s="1672"/>
      <c r="Z260" s="1672"/>
      <c r="AA260" s="1672"/>
      <c r="AB260" s="1672"/>
      <c r="AC260" s="1672"/>
      <c r="AD260" s="1672"/>
      <c r="AE260" s="1672"/>
      <c r="AF260" s="1672"/>
      <c r="AG260" s="1672"/>
    </row>
    <row r="261" spans="1:59" s="1182" customFormat="1" ht="15" customHeight="1">
      <c r="A261" s="1591"/>
      <c r="B261" s="1591"/>
      <c r="C261" s="1591"/>
      <c r="D261" s="1591"/>
      <c r="E261" s="1591"/>
      <c r="F261" s="1591"/>
      <c r="G261" s="1591"/>
      <c r="H261" s="1591"/>
      <c r="I261" s="1591"/>
      <c r="J261" s="1591"/>
      <c r="K261" s="1591"/>
      <c r="L261" s="1591"/>
      <c r="M261" s="1591"/>
      <c r="N261" s="1591"/>
      <c r="O261" s="1591"/>
      <c r="P261" s="1591"/>
      <c r="Q261" s="1591"/>
      <c r="R261" s="1591"/>
      <c r="S261" s="1591"/>
      <c r="T261" s="1591"/>
      <c r="U261" s="1591"/>
      <c r="V261" s="1591"/>
      <c r="W261" s="1591"/>
      <c r="X261" s="1591"/>
      <c r="Y261" s="1591"/>
      <c r="Z261" s="1591"/>
      <c r="AA261" s="1591"/>
      <c r="AB261" s="1591"/>
      <c r="AC261" s="1591"/>
      <c r="AD261" s="1591"/>
      <c r="AE261" s="1591"/>
      <c r="AF261" s="1591"/>
      <c r="AG261" s="1591"/>
      <c r="AH261" s="1591"/>
      <c r="AI261" s="1179"/>
      <c r="AJ261" s="1180"/>
      <c r="AK261" s="1180"/>
      <c r="AL261" s="1180"/>
      <c r="AM261" s="1180"/>
      <c r="AN261" s="1180"/>
      <c r="AO261" s="1180"/>
      <c r="AP261" s="1181"/>
      <c r="AQ261" s="1181"/>
      <c r="AR261" s="1181"/>
      <c r="AS261" s="1181"/>
      <c r="AT261" s="1181"/>
      <c r="AU261" s="1181"/>
      <c r="AV261" s="1181"/>
      <c r="AW261" s="1181"/>
      <c r="AX261" s="1181"/>
      <c r="AY261" s="1181"/>
      <c r="AZ261" s="1181"/>
      <c r="BA261" s="1181"/>
      <c r="BB261" s="1181"/>
      <c r="BC261" s="1181"/>
      <c r="BD261" s="1181"/>
      <c r="BE261" s="1181"/>
      <c r="BF261" s="1181"/>
      <c r="BG261" s="1181"/>
    </row>
    <row r="262" spans="1:59" ht="15" customHeight="1">
      <c r="A262" s="1183"/>
      <c r="B262" s="1183"/>
      <c r="C262" s="1183"/>
      <c r="D262" s="1183"/>
      <c r="E262" s="1183"/>
      <c r="F262" s="1183"/>
      <c r="G262" s="1183"/>
      <c r="H262" s="1183"/>
      <c r="I262" s="1183"/>
      <c r="J262" s="1183"/>
      <c r="K262" s="1183"/>
      <c r="L262" s="1183"/>
      <c r="M262" s="1183"/>
      <c r="N262" s="1183"/>
      <c r="O262" s="1183"/>
      <c r="P262" s="1183"/>
      <c r="Q262" s="1183"/>
      <c r="R262" s="1183"/>
      <c r="S262" s="1183"/>
      <c r="T262" s="1183"/>
      <c r="U262" s="1183"/>
      <c r="V262" s="1183"/>
      <c r="W262" s="1183"/>
      <c r="X262" s="1183"/>
      <c r="Y262" s="1183"/>
      <c r="Z262" s="1183"/>
      <c r="AA262" s="1183"/>
      <c r="AB262" s="1183"/>
      <c r="AC262" s="1183"/>
      <c r="AD262" s="1183"/>
      <c r="AE262" s="1183"/>
      <c r="AF262" s="1183"/>
      <c r="AG262" s="1183"/>
      <c r="AH262" s="1183"/>
    </row>
    <row r="263" spans="1:59" ht="15" customHeight="1">
      <c r="A263" s="1183"/>
      <c r="B263" s="1183"/>
      <c r="C263" s="1183"/>
      <c r="D263" s="1183"/>
      <c r="E263" s="1183"/>
      <c r="F263" s="1183"/>
      <c r="G263" s="1183"/>
      <c r="H263" s="1183"/>
      <c r="I263" s="1183"/>
      <c r="J263" s="1183"/>
      <c r="K263" s="1183"/>
      <c r="L263" s="1183"/>
      <c r="M263" s="1183"/>
      <c r="N263" s="1183"/>
      <c r="O263" s="1183"/>
      <c r="P263" s="1183"/>
      <c r="Q263" s="1183"/>
      <c r="R263" s="1183"/>
      <c r="S263" s="1183"/>
      <c r="T263" s="1183"/>
      <c r="U263" s="1183"/>
      <c r="V263" s="1183"/>
      <c r="W263" s="1183"/>
      <c r="X263" s="1183"/>
      <c r="Y263" s="1183"/>
      <c r="Z263" s="1183"/>
      <c r="AA263" s="1183"/>
      <c r="AB263" s="1183"/>
      <c r="AC263" s="1183"/>
      <c r="AD263" s="1183"/>
      <c r="AE263" s="1183"/>
      <c r="AF263" s="1183"/>
      <c r="AG263" s="1183"/>
      <c r="AH263" s="1183"/>
    </row>
    <row r="264" spans="1:59" ht="15" customHeight="1">
      <c r="A264" s="1184"/>
      <c r="B264" s="1184"/>
      <c r="C264" s="1184"/>
      <c r="D264" s="1184"/>
      <c r="E264" s="1184"/>
      <c r="F264" s="1184"/>
      <c r="G264" s="1184"/>
      <c r="H264" s="1184"/>
      <c r="I264" s="1184"/>
      <c r="J264" s="1184"/>
      <c r="K264" s="1184"/>
      <c r="L264" s="1184"/>
      <c r="M264" s="1184"/>
      <c r="N264" s="1184"/>
      <c r="O264" s="1184"/>
      <c r="P264" s="1184"/>
      <c r="Q264" s="1184"/>
      <c r="R264" s="1184"/>
      <c r="S264" s="1184"/>
      <c r="T264" s="1184"/>
      <c r="U264" s="1184"/>
      <c r="V264" s="1184"/>
      <c r="W264" s="1184"/>
      <c r="X264" s="1184"/>
      <c r="Y264" s="1184"/>
      <c r="Z264" s="1184"/>
      <c r="AA264" s="1184"/>
      <c r="AB264" s="1184"/>
      <c r="AC264" s="1184"/>
      <c r="AD264" s="1184"/>
      <c r="AE264" s="1184"/>
      <c r="AF264" s="1184"/>
      <c r="AG264" s="1184"/>
      <c r="AH264" s="1184"/>
    </row>
    <row r="265" spans="1:59" ht="15" customHeight="1">
      <c r="A265" s="1201"/>
      <c r="B265" s="1201"/>
      <c r="C265" s="1201"/>
      <c r="D265" s="1201"/>
      <c r="E265" s="1201"/>
      <c r="F265" s="1201"/>
      <c r="G265" s="1201"/>
      <c r="H265" s="1201"/>
      <c r="I265" s="1201"/>
      <c r="J265" s="1201"/>
      <c r="K265" s="1201"/>
      <c r="L265" s="1201"/>
      <c r="M265" s="1201"/>
      <c r="N265" s="1201"/>
      <c r="O265" s="1201"/>
      <c r="P265" s="1201"/>
      <c r="Q265" s="1201"/>
      <c r="R265" s="1201"/>
      <c r="S265" s="1201"/>
      <c r="T265" s="1201"/>
      <c r="U265" s="1201"/>
      <c r="V265" s="1201"/>
      <c r="W265" s="1201"/>
      <c r="X265" s="1201"/>
      <c r="Y265" s="1201"/>
      <c r="Z265" s="1201"/>
      <c r="AA265" s="1201"/>
      <c r="AB265" s="1201"/>
      <c r="AC265" s="1201"/>
      <c r="AD265" s="1201"/>
      <c r="AE265" s="1201"/>
      <c r="AF265" s="1201"/>
      <c r="AG265" s="1201"/>
      <c r="AH265" s="1201"/>
    </row>
    <row r="266" spans="1:59" ht="15" customHeight="1">
      <c r="A266" s="1183"/>
      <c r="B266" s="1183"/>
      <c r="C266" s="1183"/>
      <c r="D266" s="1183"/>
      <c r="E266" s="1183"/>
      <c r="F266" s="1183"/>
      <c r="G266" s="1183"/>
      <c r="H266" s="1183"/>
      <c r="I266" s="1183"/>
      <c r="J266" s="1183"/>
      <c r="K266" s="1183"/>
      <c r="L266" s="1183"/>
      <c r="M266" s="1183"/>
      <c r="N266" s="1183"/>
      <c r="O266" s="1183"/>
      <c r="P266" s="1183"/>
      <c r="Q266" s="1183"/>
      <c r="R266" s="1183"/>
      <c r="S266" s="1183"/>
      <c r="T266" s="1183"/>
      <c r="U266" s="1183"/>
      <c r="V266" s="1183"/>
      <c r="W266" s="1183"/>
      <c r="X266" s="1183"/>
      <c r="Y266" s="1183"/>
      <c r="Z266" s="1183"/>
      <c r="AA266" s="1183"/>
      <c r="AB266" s="1183"/>
      <c r="AC266" s="1183"/>
      <c r="AD266" s="1183"/>
      <c r="AE266" s="1183"/>
      <c r="AF266" s="1183"/>
      <c r="AG266" s="1183"/>
      <c r="AH266" s="1183"/>
    </row>
    <row r="267" spans="1:59" ht="15" customHeight="1">
      <c r="A267" s="1184"/>
      <c r="B267" s="1184"/>
      <c r="C267" s="1184"/>
      <c r="D267" s="1184"/>
      <c r="E267" s="1184"/>
      <c r="F267" s="1184"/>
      <c r="G267" s="1184"/>
      <c r="H267" s="1184"/>
      <c r="I267" s="1184"/>
      <c r="J267" s="1184"/>
      <c r="K267" s="1184"/>
      <c r="L267" s="1184"/>
      <c r="M267" s="1184"/>
      <c r="N267" s="1184"/>
      <c r="O267" s="1184"/>
      <c r="P267" s="1184"/>
      <c r="Q267" s="1184"/>
      <c r="R267" s="1184"/>
      <c r="S267" s="1184"/>
      <c r="T267" s="1184"/>
      <c r="U267" s="1184"/>
      <c r="V267" s="1184"/>
      <c r="W267" s="1184"/>
      <c r="X267" s="1184"/>
      <c r="Y267" s="1184"/>
      <c r="Z267" s="1184"/>
      <c r="AA267" s="1184"/>
      <c r="AB267" s="1184"/>
      <c r="AC267" s="1184"/>
      <c r="AD267" s="1184"/>
      <c r="AE267" s="1184"/>
      <c r="AF267" s="1184"/>
      <c r="AG267" s="1184"/>
      <c r="AH267" s="1184"/>
    </row>
    <row r="268" spans="1:59" ht="15" customHeight="1">
      <c r="A268" s="1184"/>
      <c r="B268" s="1184"/>
      <c r="C268" s="1184"/>
      <c r="D268" s="1184"/>
      <c r="E268" s="1184"/>
      <c r="F268" s="1184"/>
      <c r="G268" s="1184"/>
      <c r="H268" s="1184"/>
      <c r="I268" s="1184"/>
      <c r="J268" s="1184"/>
      <c r="K268" s="1184"/>
      <c r="L268" s="1184"/>
      <c r="M268" s="1184"/>
      <c r="N268" s="1184"/>
      <c r="O268" s="1184"/>
      <c r="P268" s="1184"/>
      <c r="Q268" s="1184"/>
      <c r="R268" s="1184"/>
      <c r="S268" s="1184"/>
      <c r="T268" s="1184"/>
      <c r="U268" s="1184"/>
      <c r="V268" s="1184"/>
      <c r="W268" s="1184"/>
      <c r="X268" s="1184"/>
      <c r="Y268" s="1184"/>
      <c r="Z268" s="1184"/>
      <c r="AA268" s="1184"/>
      <c r="AB268" s="1184"/>
      <c r="AC268" s="1184"/>
      <c r="AD268" s="1184"/>
      <c r="AE268" s="1184"/>
      <c r="AF268" s="1184"/>
      <c r="AG268" s="1184"/>
      <c r="AH268" s="1184"/>
    </row>
    <row r="269" spans="1:59" ht="15" customHeight="1">
      <c r="A269" s="1183"/>
      <c r="B269" s="1183"/>
      <c r="C269" s="1183"/>
      <c r="D269" s="1183"/>
      <c r="E269" s="1183"/>
      <c r="F269" s="1183"/>
      <c r="G269" s="1183"/>
      <c r="H269" s="1183"/>
      <c r="I269" s="1183"/>
      <c r="J269" s="1183"/>
      <c r="K269" s="1183"/>
      <c r="L269" s="1183"/>
      <c r="M269" s="1183"/>
      <c r="N269" s="1183"/>
      <c r="O269" s="1183"/>
      <c r="P269" s="1183"/>
      <c r="Q269" s="1183"/>
      <c r="R269" s="1183"/>
      <c r="S269" s="1183"/>
      <c r="T269" s="1183"/>
      <c r="U269" s="1183"/>
      <c r="V269" s="1183"/>
      <c r="W269" s="1183"/>
      <c r="X269" s="1183"/>
      <c r="Y269" s="1183"/>
      <c r="Z269" s="1183"/>
      <c r="AA269" s="1183"/>
      <c r="AB269" s="1183"/>
      <c r="AC269" s="1183"/>
      <c r="AD269" s="1183"/>
      <c r="AE269" s="1183"/>
      <c r="AF269" s="1183"/>
      <c r="AG269" s="1183"/>
      <c r="AH269" s="1183"/>
    </row>
    <row r="270" spans="1:59" ht="15" customHeight="1">
      <c r="A270" s="1184"/>
      <c r="B270" s="1184"/>
      <c r="C270" s="1184"/>
      <c r="D270" s="1184"/>
      <c r="E270" s="1184"/>
      <c r="F270" s="1184"/>
      <c r="G270" s="1184"/>
      <c r="H270" s="1184"/>
      <c r="I270" s="1184"/>
      <c r="J270" s="1184"/>
      <c r="K270" s="1184"/>
      <c r="L270" s="1184"/>
      <c r="M270" s="1184"/>
      <c r="N270" s="1184"/>
      <c r="O270" s="1184"/>
      <c r="P270" s="1184"/>
      <c r="Q270" s="1184"/>
      <c r="R270" s="1184"/>
      <c r="S270" s="1184"/>
      <c r="T270" s="1184"/>
      <c r="U270" s="1184"/>
      <c r="V270" s="1184"/>
      <c r="W270" s="1184"/>
      <c r="X270" s="1184"/>
      <c r="Y270" s="1184"/>
      <c r="Z270" s="1184"/>
      <c r="AA270" s="1184"/>
      <c r="AB270" s="1184"/>
      <c r="AC270" s="1184"/>
      <c r="AD270" s="1184"/>
      <c r="AE270" s="1184"/>
      <c r="AF270" s="1184"/>
      <c r="AG270" s="1184"/>
      <c r="AH270" s="1184"/>
    </row>
    <row r="271" spans="1:59" ht="15" customHeight="1">
      <c r="A271" s="1184"/>
      <c r="B271" s="1184"/>
      <c r="C271" s="1184"/>
      <c r="D271" s="1184"/>
      <c r="E271" s="1184"/>
      <c r="F271" s="1184"/>
      <c r="G271" s="1184"/>
      <c r="H271" s="1184"/>
      <c r="I271" s="1184"/>
      <c r="J271" s="1184"/>
      <c r="K271" s="1184"/>
      <c r="L271" s="1184"/>
      <c r="M271" s="1184"/>
      <c r="N271" s="1184"/>
      <c r="O271" s="1184"/>
      <c r="P271" s="1184"/>
      <c r="Q271" s="1184"/>
      <c r="R271" s="1184"/>
      <c r="S271" s="1184"/>
      <c r="T271" s="1184"/>
      <c r="U271" s="1184"/>
      <c r="V271" s="1184"/>
      <c r="W271" s="1184"/>
      <c r="X271" s="1184"/>
      <c r="Y271" s="1184"/>
      <c r="Z271" s="1184"/>
      <c r="AA271" s="1184"/>
      <c r="AB271" s="1184"/>
      <c r="AC271" s="1184"/>
      <c r="AD271" s="1184"/>
      <c r="AE271" s="1184"/>
      <c r="AF271" s="1184"/>
      <c r="AG271" s="1184"/>
      <c r="AH271" s="1184"/>
    </row>
    <row r="272" spans="1:59" ht="15" customHeight="1">
      <c r="A272" s="1183"/>
      <c r="B272" s="1183"/>
      <c r="C272" s="1183"/>
      <c r="D272" s="1183"/>
      <c r="E272" s="1183"/>
      <c r="F272" s="1183"/>
      <c r="G272" s="1183"/>
      <c r="H272" s="1183"/>
      <c r="I272" s="1183"/>
      <c r="J272" s="1183"/>
      <c r="K272" s="1183"/>
      <c r="L272" s="1183"/>
      <c r="M272" s="1183"/>
      <c r="N272" s="1183"/>
      <c r="O272" s="1183"/>
      <c r="P272" s="1183"/>
      <c r="Q272" s="1183"/>
      <c r="R272" s="1183"/>
      <c r="S272" s="1183"/>
      <c r="T272" s="1183"/>
      <c r="U272" s="1183"/>
      <c r="V272" s="1183"/>
      <c r="W272" s="1183"/>
      <c r="X272" s="1183"/>
      <c r="Y272" s="1183"/>
      <c r="Z272" s="1183"/>
      <c r="AA272" s="1183"/>
      <c r="AB272" s="1183"/>
      <c r="AC272" s="1183"/>
      <c r="AD272" s="1183"/>
      <c r="AE272" s="1183"/>
      <c r="AF272" s="1183"/>
      <c r="AG272" s="1183"/>
      <c r="AH272" s="1183"/>
    </row>
    <row r="273" spans="1:34" ht="15" customHeight="1">
      <c r="A273" s="1184"/>
      <c r="B273" s="1184"/>
      <c r="C273" s="1184"/>
      <c r="D273" s="1184"/>
      <c r="E273" s="1184"/>
      <c r="F273" s="1184"/>
      <c r="G273" s="1184"/>
      <c r="H273" s="1184"/>
      <c r="I273" s="1184"/>
      <c r="J273" s="1184"/>
      <c r="K273" s="1184"/>
      <c r="L273" s="1184"/>
      <c r="M273" s="1184"/>
      <c r="N273" s="1184"/>
      <c r="O273" s="1184"/>
      <c r="P273" s="1184"/>
      <c r="Q273" s="1184"/>
      <c r="R273" s="1184"/>
      <c r="S273" s="1184"/>
      <c r="T273" s="1184"/>
      <c r="U273" s="1184"/>
      <c r="V273" s="1184"/>
      <c r="W273" s="1184"/>
      <c r="X273" s="1184"/>
      <c r="Y273" s="1184"/>
      <c r="Z273" s="1184"/>
      <c r="AA273" s="1184"/>
      <c r="AB273" s="1184"/>
      <c r="AC273" s="1184"/>
      <c r="AD273" s="1184"/>
      <c r="AE273" s="1184"/>
      <c r="AF273" s="1184"/>
      <c r="AG273" s="1184"/>
      <c r="AH273" s="1184"/>
    </row>
    <row r="274" spans="1:34" ht="15" customHeight="1">
      <c r="A274" s="1184"/>
      <c r="B274" s="1184"/>
      <c r="C274" s="1184"/>
      <c r="D274" s="1184"/>
      <c r="E274" s="1184"/>
      <c r="F274" s="1184"/>
      <c r="G274" s="1184"/>
      <c r="H274" s="1184"/>
      <c r="I274" s="1184"/>
      <c r="J274" s="1184"/>
      <c r="K274" s="1184"/>
      <c r="L274" s="1184"/>
      <c r="M274" s="1184"/>
      <c r="N274" s="1184"/>
      <c r="O274" s="1184"/>
      <c r="P274" s="1184"/>
      <c r="Q274" s="1184"/>
      <c r="R274" s="1184"/>
      <c r="S274" s="1184"/>
      <c r="T274" s="1184"/>
      <c r="U274" s="1184"/>
      <c r="V274" s="1184"/>
      <c r="W274" s="1184"/>
      <c r="X274" s="1184"/>
      <c r="Y274" s="1184"/>
      <c r="Z274" s="1184"/>
      <c r="AA274" s="1184"/>
      <c r="AB274" s="1184"/>
      <c r="AC274" s="1184"/>
      <c r="AD274" s="1184"/>
      <c r="AE274" s="1184"/>
      <c r="AF274" s="1184"/>
      <c r="AG274" s="1184"/>
      <c r="AH274" s="1184"/>
    </row>
    <row r="275" spans="1:34" ht="15" customHeight="1">
      <c r="A275" s="1155"/>
      <c r="B275" s="1155"/>
      <c r="C275" s="1155"/>
      <c r="D275" s="1155"/>
      <c r="E275" s="1155"/>
      <c r="F275" s="1155"/>
      <c r="G275" s="1155"/>
      <c r="H275" s="1155"/>
      <c r="I275" s="1155"/>
      <c r="J275" s="1155"/>
      <c r="K275" s="1155"/>
      <c r="L275" s="1155"/>
      <c r="M275" s="1155"/>
      <c r="N275" s="1155"/>
      <c r="O275" s="1155"/>
      <c r="P275" s="1155"/>
      <c r="Q275" s="1155"/>
      <c r="R275" s="1155"/>
      <c r="S275" s="1155"/>
      <c r="T275" s="1155"/>
      <c r="U275" s="1155"/>
      <c r="V275" s="1155"/>
      <c r="W275" s="1155"/>
      <c r="X275" s="1155"/>
      <c r="Y275" s="1155"/>
      <c r="Z275" s="1155"/>
      <c r="AA275" s="1155"/>
      <c r="AB275" s="1155"/>
      <c r="AC275" s="1155"/>
      <c r="AD275" s="1155"/>
      <c r="AE275" s="1155"/>
      <c r="AF275" s="1155"/>
      <c r="AG275" s="1155"/>
      <c r="AH275" s="1155"/>
    </row>
  </sheetData>
  <mergeCells count="518">
    <mergeCell ref="C120:AG120"/>
    <mergeCell ref="B251:AG251"/>
    <mergeCell ref="B253:C253"/>
    <mergeCell ref="T256:AG256"/>
    <mergeCell ref="T260:AG260"/>
    <mergeCell ref="J166:AG166"/>
    <mergeCell ref="J171:AG171"/>
    <mergeCell ref="J180:AG180"/>
    <mergeCell ref="J186:AG186"/>
    <mergeCell ref="J192:AG192"/>
    <mergeCell ref="J199:AG199"/>
    <mergeCell ref="J216:AG216"/>
    <mergeCell ref="J221:AG221"/>
    <mergeCell ref="D199:E206"/>
    <mergeCell ref="F199:I206"/>
    <mergeCell ref="D207:E209"/>
    <mergeCell ref="F207:I209"/>
    <mergeCell ref="D216:E226"/>
    <mergeCell ref="F216:I226"/>
    <mergeCell ref="J122:Q122"/>
    <mergeCell ref="R122:Y122"/>
    <mergeCell ref="Z122:AG122"/>
    <mergeCell ref="B122:I122"/>
    <mergeCell ref="B121:AG121"/>
    <mergeCell ref="B6:C6"/>
    <mergeCell ref="A7:AB7"/>
    <mergeCell ref="B9:I9"/>
    <mergeCell ref="J9:Q9"/>
    <mergeCell ref="R9:Y9"/>
    <mergeCell ref="Z9:AG9"/>
    <mergeCell ref="C8:AG8"/>
    <mergeCell ref="J25:Q25"/>
    <mergeCell ref="B14:I14"/>
    <mergeCell ref="J14:Q14"/>
    <mergeCell ref="R14:Y14"/>
    <mergeCell ref="Z14:AG14"/>
    <mergeCell ref="B15:I15"/>
    <mergeCell ref="J15:Q15"/>
    <mergeCell ref="R15:Y15"/>
    <mergeCell ref="Z15:AG15"/>
    <mergeCell ref="B10:I10"/>
    <mergeCell ref="J10:Q10"/>
    <mergeCell ref="R10:Y10"/>
    <mergeCell ref="B13:I13"/>
    <mergeCell ref="J13:Q13"/>
    <mergeCell ref="R13:Y13"/>
    <mergeCell ref="Z13:AG13"/>
    <mergeCell ref="B18:I18"/>
    <mergeCell ref="J18:Q18"/>
    <mergeCell ref="R18:Y18"/>
    <mergeCell ref="Z18:AG18"/>
    <mergeCell ref="B19:I19"/>
    <mergeCell ref="J19:Q19"/>
    <mergeCell ref="R19:Y19"/>
    <mergeCell ref="Z19:AG19"/>
    <mergeCell ref="B16:I16"/>
    <mergeCell ref="J16:Q16"/>
    <mergeCell ref="R16:Y16"/>
    <mergeCell ref="Z16:AG16"/>
    <mergeCell ref="B17:I17"/>
    <mergeCell ref="J17:Q17"/>
    <mergeCell ref="R17:Y17"/>
    <mergeCell ref="Z17:AG17"/>
    <mergeCell ref="B22:I22"/>
    <mergeCell ref="J22:Q22"/>
    <mergeCell ref="R22:Y22"/>
    <mergeCell ref="B23:I23"/>
    <mergeCell ref="J23:Q23"/>
    <mergeCell ref="R23:Y23"/>
    <mergeCell ref="B20:I20"/>
    <mergeCell ref="J20:Q20"/>
    <mergeCell ref="R20:Y20"/>
    <mergeCell ref="B21:I21"/>
    <mergeCell ref="J21:Q21"/>
    <mergeCell ref="R21:Y21"/>
    <mergeCell ref="R26:Y26"/>
    <mergeCell ref="R27:Y27"/>
    <mergeCell ref="B24:I24"/>
    <mergeCell ref="R24:Y24"/>
    <mergeCell ref="B25:I25"/>
    <mergeCell ref="J24:Q24"/>
    <mergeCell ref="R25:Y25"/>
    <mergeCell ref="B35:I35"/>
    <mergeCell ref="J35:Q35"/>
    <mergeCell ref="R35:Y35"/>
    <mergeCell ref="B38:I38"/>
    <mergeCell ref="J38:Q38"/>
    <mergeCell ref="R38:Y38"/>
    <mergeCell ref="Z38:AG38"/>
    <mergeCell ref="R28:Y28"/>
    <mergeCell ref="B31:I31"/>
    <mergeCell ref="J31:Q31"/>
    <mergeCell ref="B34:I34"/>
    <mergeCell ref="J34:Q34"/>
    <mergeCell ref="R34:Y34"/>
    <mergeCell ref="Z34:AG34"/>
    <mergeCell ref="B41:I41"/>
    <mergeCell ref="J41:Q41"/>
    <mergeCell ref="R41:Y41"/>
    <mergeCell ref="Z41:AG41"/>
    <mergeCell ref="B42:I42"/>
    <mergeCell ref="J42:Q42"/>
    <mergeCell ref="R42:Y42"/>
    <mergeCell ref="Z42:AG42"/>
    <mergeCell ref="B39:I39"/>
    <mergeCell ref="J39:Q39"/>
    <mergeCell ref="R39:Y39"/>
    <mergeCell ref="Z39:AG39"/>
    <mergeCell ref="B40:I40"/>
    <mergeCell ref="J40:Q40"/>
    <mergeCell ref="R40:Y40"/>
    <mergeCell ref="Z40:AG40"/>
    <mergeCell ref="B45:I45"/>
    <mergeCell ref="J45:Q45"/>
    <mergeCell ref="R45:Y45"/>
    <mergeCell ref="Z45:AG45"/>
    <mergeCell ref="B46:I46"/>
    <mergeCell ref="J46:Q46"/>
    <mergeCell ref="R46:Y46"/>
    <mergeCell ref="Z46:AG46"/>
    <mergeCell ref="B43:I43"/>
    <mergeCell ref="J43:Q43"/>
    <mergeCell ref="R43:Y43"/>
    <mergeCell ref="Z43:AG43"/>
    <mergeCell ref="B44:I44"/>
    <mergeCell ref="J44:Q44"/>
    <mergeCell ref="R44:Y44"/>
    <mergeCell ref="Z44:AG44"/>
    <mergeCell ref="B51:I51"/>
    <mergeCell ref="R51:Y51"/>
    <mergeCell ref="B52:I52"/>
    <mergeCell ref="R52:Y52"/>
    <mergeCell ref="B49:I49"/>
    <mergeCell ref="R49:Y49"/>
    <mergeCell ref="B50:I50"/>
    <mergeCell ref="R50:Y50"/>
    <mergeCell ref="B47:I47"/>
    <mergeCell ref="J47:Q47"/>
    <mergeCell ref="R47:Y47"/>
    <mergeCell ref="B48:I48"/>
    <mergeCell ref="J48:Q48"/>
    <mergeCell ref="R48:Y48"/>
    <mergeCell ref="B72:I72"/>
    <mergeCell ref="J72:Q72"/>
    <mergeCell ref="R72:Y72"/>
    <mergeCell ref="C71:Y71"/>
    <mergeCell ref="C74:Q74"/>
    <mergeCell ref="J69:Q69"/>
    <mergeCell ref="B65:I65"/>
    <mergeCell ref="J65:Q65"/>
    <mergeCell ref="R65:Y65"/>
    <mergeCell ref="B79:I79"/>
    <mergeCell ref="J79:Q79"/>
    <mergeCell ref="B80:I80"/>
    <mergeCell ref="J80:Q80"/>
    <mergeCell ref="B81:I81"/>
    <mergeCell ref="J81:Q81"/>
    <mergeCell ref="B75:I75"/>
    <mergeCell ref="J75:Q75"/>
    <mergeCell ref="B78:I78"/>
    <mergeCell ref="J78:Q78"/>
    <mergeCell ref="C77:Q77"/>
    <mergeCell ref="B86:I86"/>
    <mergeCell ref="J86:Q86"/>
    <mergeCell ref="R86:Y86"/>
    <mergeCell ref="C85:Y85"/>
    <mergeCell ref="C88:Y88"/>
    <mergeCell ref="B82:I82"/>
    <mergeCell ref="J82:Q82"/>
    <mergeCell ref="B83:I83"/>
    <mergeCell ref="J83:Q83"/>
    <mergeCell ref="B92:I92"/>
    <mergeCell ref="J92:Q92"/>
    <mergeCell ref="R92:Y92"/>
    <mergeCell ref="Z92:AG92"/>
    <mergeCell ref="B93:I93"/>
    <mergeCell ref="B89:I89"/>
    <mergeCell ref="J89:Q89"/>
    <mergeCell ref="R89:Y89"/>
    <mergeCell ref="C91:AG91"/>
    <mergeCell ref="B102:I102"/>
    <mergeCell ref="J102:Q102"/>
    <mergeCell ref="R102:Y102"/>
    <mergeCell ref="Z102:AG102"/>
    <mergeCell ref="B96:Q96"/>
    <mergeCell ref="B99:I99"/>
    <mergeCell ref="J99:Q99"/>
    <mergeCell ref="R99:Y99"/>
    <mergeCell ref="Z99:AG99"/>
    <mergeCell ref="B106:I106"/>
    <mergeCell ref="J106:Q106"/>
    <mergeCell ref="B109:AG109"/>
    <mergeCell ref="B110:I110"/>
    <mergeCell ref="J110:Q110"/>
    <mergeCell ref="R110:Y110"/>
    <mergeCell ref="Z110:AG110"/>
    <mergeCell ref="B105:I105"/>
    <mergeCell ref="J105:Q105"/>
    <mergeCell ref="R105:Y105"/>
    <mergeCell ref="Z105:AG105"/>
    <mergeCell ref="B116:AG116"/>
    <mergeCell ref="B117:I117"/>
    <mergeCell ref="J117:Q117"/>
    <mergeCell ref="R117:Y117"/>
    <mergeCell ref="Z117:AG117"/>
    <mergeCell ref="B118:I118"/>
    <mergeCell ref="B111:I111"/>
    <mergeCell ref="B114:AG114"/>
    <mergeCell ref="B115:I115"/>
    <mergeCell ref="J115:Q115"/>
    <mergeCell ref="R115:Y115"/>
    <mergeCell ref="Z115:AG115"/>
    <mergeCell ref="C113:AG113"/>
    <mergeCell ref="B259:I259"/>
    <mergeCell ref="J259:Q259"/>
    <mergeCell ref="B260:I260"/>
    <mergeCell ref="J260:Q260"/>
    <mergeCell ref="B128:I128"/>
    <mergeCell ref="J128:P128"/>
    <mergeCell ref="Q128:AG128"/>
    <mergeCell ref="B256:I256"/>
    <mergeCell ref="J256:Q256"/>
    <mergeCell ref="C258:Q258"/>
    <mergeCell ref="D227:E229"/>
    <mergeCell ref="F227:I229"/>
    <mergeCell ref="D230:E230"/>
    <mergeCell ref="F230:I230"/>
    <mergeCell ref="D231:E234"/>
    <mergeCell ref="F231:I234"/>
    <mergeCell ref="D235:E240"/>
    <mergeCell ref="F235:I240"/>
    <mergeCell ref="J148:P148"/>
    <mergeCell ref="Q148:AG148"/>
    <mergeCell ref="Q196:AG196"/>
    <mergeCell ref="J196:P196"/>
    <mergeCell ref="J201:AG201"/>
    <mergeCell ref="D135:I137"/>
    <mergeCell ref="AK128:AS128"/>
    <mergeCell ref="D129:I134"/>
    <mergeCell ref="J129:P129"/>
    <mergeCell ref="Q129:AG129"/>
    <mergeCell ref="J130:P130"/>
    <mergeCell ref="Q130:AG130"/>
    <mergeCell ref="J131:P131"/>
    <mergeCell ref="Q131:AG131"/>
    <mergeCell ref="J132:P132"/>
    <mergeCell ref="Q132:AG132"/>
    <mergeCell ref="J133:P133"/>
    <mergeCell ref="Q133:AG133"/>
    <mergeCell ref="J134:P134"/>
    <mergeCell ref="Q134:AG134"/>
    <mergeCell ref="Q136:AG136"/>
    <mergeCell ref="D143:I145"/>
    <mergeCell ref="J143:P143"/>
    <mergeCell ref="Q143:AG143"/>
    <mergeCell ref="J144:P144"/>
    <mergeCell ref="Q144:AG144"/>
    <mergeCell ref="J145:P145"/>
    <mergeCell ref="Q145:AG145"/>
    <mergeCell ref="J137:P137"/>
    <mergeCell ref="Q137:AG137"/>
    <mergeCell ref="D138:I142"/>
    <mergeCell ref="J138:P138"/>
    <mergeCell ref="Q138:AG138"/>
    <mergeCell ref="J139:P139"/>
    <mergeCell ref="Q139:AG139"/>
    <mergeCell ref="J140:P140"/>
    <mergeCell ref="Q140:AG140"/>
    <mergeCell ref="J141:P141"/>
    <mergeCell ref="B164:C165"/>
    <mergeCell ref="D164:I165"/>
    <mergeCell ref="J164:P164"/>
    <mergeCell ref="Q164:AG164"/>
    <mergeCell ref="J165:P165"/>
    <mergeCell ref="Q165:AG165"/>
    <mergeCell ref="J160:P160"/>
    <mergeCell ref="Q160:AG160"/>
    <mergeCell ref="J161:P161"/>
    <mergeCell ref="Q161:AG161"/>
    <mergeCell ref="J162:P162"/>
    <mergeCell ref="Q162:AG162"/>
    <mergeCell ref="D156:I163"/>
    <mergeCell ref="J156:P156"/>
    <mergeCell ref="Q156:AG156"/>
    <mergeCell ref="J157:P157"/>
    <mergeCell ref="Q157:AG157"/>
    <mergeCell ref="J158:P158"/>
    <mergeCell ref="Q158:AG158"/>
    <mergeCell ref="J159:P159"/>
    <mergeCell ref="Q159:AG159"/>
    <mergeCell ref="J167:P167"/>
    <mergeCell ref="Q167:AG167"/>
    <mergeCell ref="J168:P168"/>
    <mergeCell ref="Q168:AG168"/>
    <mergeCell ref="J169:P169"/>
    <mergeCell ref="Q169:AG169"/>
    <mergeCell ref="J163:P163"/>
    <mergeCell ref="Q163:AG163"/>
    <mergeCell ref="J173:P173"/>
    <mergeCell ref="Q173:AG173"/>
    <mergeCell ref="J174:P174"/>
    <mergeCell ref="Q174:AG174"/>
    <mergeCell ref="J175:P175"/>
    <mergeCell ref="Q175:AG175"/>
    <mergeCell ref="J170:P170"/>
    <mergeCell ref="Q170:AG170"/>
    <mergeCell ref="J172:P172"/>
    <mergeCell ref="Q172:AG172"/>
    <mergeCell ref="J179:P179"/>
    <mergeCell ref="Q179:AG179"/>
    <mergeCell ref="Q190:AG190"/>
    <mergeCell ref="J185:P185"/>
    <mergeCell ref="Q185:AG185"/>
    <mergeCell ref="J187:P187"/>
    <mergeCell ref="Q187:AG187"/>
    <mergeCell ref="J182:P182"/>
    <mergeCell ref="Q182:AG182"/>
    <mergeCell ref="J183:P183"/>
    <mergeCell ref="Q183:AG183"/>
    <mergeCell ref="J184:P184"/>
    <mergeCell ref="Q184:AG184"/>
    <mergeCell ref="B172:C197"/>
    <mergeCell ref="J194:P194"/>
    <mergeCell ref="Q194:AG194"/>
    <mergeCell ref="J195:P195"/>
    <mergeCell ref="Q195:AG195"/>
    <mergeCell ref="J197:P197"/>
    <mergeCell ref="Q197:AG197"/>
    <mergeCell ref="J191:P191"/>
    <mergeCell ref="Q191:AG191"/>
    <mergeCell ref="J193:P193"/>
    <mergeCell ref="Q193:AG193"/>
    <mergeCell ref="J188:P188"/>
    <mergeCell ref="Q188:AG188"/>
    <mergeCell ref="J189:P189"/>
    <mergeCell ref="Q189:AG189"/>
    <mergeCell ref="J190:P190"/>
    <mergeCell ref="J181:P181"/>
    <mergeCell ref="Q181:AG181"/>
    <mergeCell ref="J176:P176"/>
    <mergeCell ref="Q176:AG176"/>
    <mergeCell ref="J177:P177"/>
    <mergeCell ref="Q177:AG177"/>
    <mergeCell ref="J178:P178"/>
    <mergeCell ref="Q178:AG178"/>
    <mergeCell ref="Q207:AG207"/>
    <mergeCell ref="J208:P208"/>
    <mergeCell ref="Q208:AG208"/>
    <mergeCell ref="J209:P209"/>
    <mergeCell ref="Q203:AG203"/>
    <mergeCell ref="J204:P204"/>
    <mergeCell ref="Q204:AG204"/>
    <mergeCell ref="B198:I198"/>
    <mergeCell ref="J198:P198"/>
    <mergeCell ref="Q198:AG198"/>
    <mergeCell ref="J202:P202"/>
    <mergeCell ref="Q202:AG202"/>
    <mergeCell ref="J203:P203"/>
    <mergeCell ref="J205:P205"/>
    <mergeCell ref="Q205:AG205"/>
    <mergeCell ref="J206:P206"/>
    <mergeCell ref="Q206:AG206"/>
    <mergeCell ref="J207:P207"/>
    <mergeCell ref="J217:P217"/>
    <mergeCell ref="Q217:AG217"/>
    <mergeCell ref="J218:P218"/>
    <mergeCell ref="Q218:AG218"/>
    <mergeCell ref="J219:P219"/>
    <mergeCell ref="Q219:AG219"/>
    <mergeCell ref="J220:P220"/>
    <mergeCell ref="J215:P215"/>
    <mergeCell ref="Q215:AG215"/>
    <mergeCell ref="J214:AG214"/>
    <mergeCell ref="J210:AG210"/>
    <mergeCell ref="Q209:AG209"/>
    <mergeCell ref="J211:P211"/>
    <mergeCell ref="Q211:AG211"/>
    <mergeCell ref="J212:P212"/>
    <mergeCell ref="Q212:AG212"/>
    <mergeCell ref="J213:P213"/>
    <mergeCell ref="Q213:AG213"/>
    <mergeCell ref="Q224:AG224"/>
    <mergeCell ref="J225:P225"/>
    <mergeCell ref="Q225:AG225"/>
    <mergeCell ref="J226:P226"/>
    <mergeCell ref="Q226:AG226"/>
    <mergeCell ref="Q220:AG220"/>
    <mergeCell ref="J222:P222"/>
    <mergeCell ref="Q222:AG222"/>
    <mergeCell ref="J223:P223"/>
    <mergeCell ref="Q223:AG223"/>
    <mergeCell ref="C12:AG12"/>
    <mergeCell ref="J249:P249"/>
    <mergeCell ref="Q249:AG249"/>
    <mergeCell ref="A261:AH261"/>
    <mergeCell ref="J246:P246"/>
    <mergeCell ref="Q246:AG246"/>
    <mergeCell ref="J247:P247"/>
    <mergeCell ref="Q247:AG247"/>
    <mergeCell ref="J248:P248"/>
    <mergeCell ref="Q248:AG248"/>
    <mergeCell ref="Q242:AG242"/>
    <mergeCell ref="J243:P243"/>
    <mergeCell ref="Q243:AG243"/>
    <mergeCell ref="J244:P244"/>
    <mergeCell ref="Z68:AG68"/>
    <mergeCell ref="B69:I69"/>
    <mergeCell ref="C67:AG67"/>
    <mergeCell ref="C54:Y54"/>
    <mergeCell ref="J58:AG58"/>
    <mergeCell ref="C57:AG57"/>
    <mergeCell ref="Z59:AG59"/>
    <mergeCell ref="J60:Q60"/>
    <mergeCell ref="R60:Y60"/>
    <mergeCell ref="Z60:AG60"/>
    <mergeCell ref="C2:AF2"/>
    <mergeCell ref="C30:Q30"/>
    <mergeCell ref="C33:AG33"/>
    <mergeCell ref="C37:AG37"/>
    <mergeCell ref="B4:AG4"/>
    <mergeCell ref="Q244:AG244"/>
    <mergeCell ref="J245:P245"/>
    <mergeCell ref="Q245:AG245"/>
    <mergeCell ref="Q238:AG238"/>
    <mergeCell ref="J239:P239"/>
    <mergeCell ref="Q239:AG239"/>
    <mergeCell ref="J240:P240"/>
    <mergeCell ref="Q240:AG240"/>
    <mergeCell ref="B241:C249"/>
    <mergeCell ref="D241:I249"/>
    <mergeCell ref="J241:P241"/>
    <mergeCell ref="Q241:AG241"/>
    <mergeCell ref="J242:P242"/>
    <mergeCell ref="J234:P234"/>
    <mergeCell ref="Q234:AG234"/>
    <mergeCell ref="C63:AG63"/>
    <mergeCell ref="B68:I68"/>
    <mergeCell ref="J68:Q68"/>
    <mergeCell ref="R68:Y68"/>
    <mergeCell ref="J61:Q61"/>
    <mergeCell ref="Z65:AG65"/>
    <mergeCell ref="B64:Y64"/>
    <mergeCell ref="Z64:AG64"/>
    <mergeCell ref="B59:I59"/>
    <mergeCell ref="J59:Q59"/>
    <mergeCell ref="R59:Y59"/>
    <mergeCell ref="B55:I55"/>
    <mergeCell ref="J55:Q55"/>
    <mergeCell ref="R55:Y55"/>
    <mergeCell ref="B58:I58"/>
    <mergeCell ref="B126:AG126"/>
    <mergeCell ref="B124:AG124"/>
    <mergeCell ref="B137:C163"/>
    <mergeCell ref="B135:C136"/>
    <mergeCell ref="C95:Q95"/>
    <mergeCell ref="C98:AG98"/>
    <mergeCell ref="C101:AG101"/>
    <mergeCell ref="C104:AG104"/>
    <mergeCell ref="C108:AG108"/>
    <mergeCell ref="D146:I150"/>
    <mergeCell ref="J146:P146"/>
    <mergeCell ref="Q146:AG146"/>
    <mergeCell ref="J147:P147"/>
    <mergeCell ref="Q147:AG147"/>
    <mergeCell ref="J149:P149"/>
    <mergeCell ref="Q149:AG149"/>
    <mergeCell ref="J150:P150"/>
    <mergeCell ref="Q150:AG150"/>
    <mergeCell ref="Q141:AG141"/>
    <mergeCell ref="J142:P142"/>
    <mergeCell ref="Q142:AG142"/>
    <mergeCell ref="J135:P135"/>
    <mergeCell ref="Q135:AG135"/>
    <mergeCell ref="J136:P136"/>
    <mergeCell ref="B170:C171"/>
    <mergeCell ref="B166:C169"/>
    <mergeCell ref="B208:C209"/>
    <mergeCell ref="B211:C240"/>
    <mergeCell ref="B199:C207"/>
    <mergeCell ref="J200:P200"/>
    <mergeCell ref="Q200:AG200"/>
    <mergeCell ref="D166:I197"/>
    <mergeCell ref="J235:P235"/>
    <mergeCell ref="Q235:AG235"/>
    <mergeCell ref="J236:P236"/>
    <mergeCell ref="Q236:AG236"/>
    <mergeCell ref="Q232:AG232"/>
    <mergeCell ref="J233:P233"/>
    <mergeCell ref="Q233:AG233"/>
    <mergeCell ref="J227:P227"/>
    <mergeCell ref="Q227:AG227"/>
    <mergeCell ref="J228:P228"/>
    <mergeCell ref="Q228:AG228"/>
    <mergeCell ref="J229:P229"/>
    <mergeCell ref="Q229:AG229"/>
    <mergeCell ref="F210:I215"/>
    <mergeCell ref="D210:E215"/>
    <mergeCell ref="J224:P224"/>
    <mergeCell ref="Q155:AG155"/>
    <mergeCell ref="D151:I155"/>
    <mergeCell ref="J151:P151"/>
    <mergeCell ref="Q151:AG151"/>
    <mergeCell ref="J152:P152"/>
    <mergeCell ref="Q152:AG152"/>
    <mergeCell ref="J153:P153"/>
    <mergeCell ref="Q153:AG153"/>
    <mergeCell ref="J154:P154"/>
    <mergeCell ref="Q154:AG154"/>
    <mergeCell ref="J155:P155"/>
    <mergeCell ref="J237:P237"/>
    <mergeCell ref="Q237:AG237"/>
    <mergeCell ref="J238:P238"/>
    <mergeCell ref="J230:P230"/>
    <mergeCell ref="Q230:AG230"/>
    <mergeCell ref="J231:P231"/>
    <mergeCell ref="Q231:AG231"/>
    <mergeCell ref="J232:P232"/>
    <mergeCell ref="C255:Q255"/>
  </mergeCells>
  <phoneticPr fontId="13"/>
  <printOptions horizontalCentered="1"/>
  <pageMargins left="0.39370078740157483" right="0.39370078740157483" top="0.47244094488188981" bottom="0.19685039370078741" header="0.31496062992125984" footer="0"/>
  <pageSetup paperSize="9" scale="76" fitToHeight="0" orientation="portrait" r:id="rId1"/>
  <headerFooter>
    <oddFooter>&amp;P ページ</oddFooter>
  </headerFooter>
  <rowBreaks count="3" manualBreakCount="3">
    <brk id="70" max="33" man="1"/>
    <brk id="123" max="33" man="1"/>
    <brk id="197"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4"/>
  <sheetViews>
    <sheetView showGridLines="0" zoomScaleNormal="100" zoomScaleSheetLayoutView="100" workbookViewId="0"/>
  </sheetViews>
  <sheetFormatPr defaultColWidth="9" defaultRowHeight="13.5"/>
  <cols>
    <col min="1" max="1" width="1.75" style="1" customWidth="1"/>
    <col min="2" max="2" width="16.75" style="1" customWidth="1"/>
    <col min="3" max="3" width="10" style="1" customWidth="1"/>
    <col min="4" max="4" width="24.375" style="1" customWidth="1"/>
    <col min="5" max="6" width="8.25" style="1" customWidth="1"/>
    <col min="7" max="8" width="39.375" style="1" customWidth="1"/>
    <col min="9" max="16384" width="9" style="1"/>
  </cols>
  <sheetData>
    <row r="1" spans="2:7">
      <c r="B1" s="1" t="s">
        <v>1408</v>
      </c>
      <c r="C1" s="269"/>
      <c r="D1" s="269"/>
      <c r="E1" s="269"/>
      <c r="G1" s="269"/>
    </row>
    <row r="2" spans="2:7" s="270" customFormat="1" ht="17.25" customHeight="1">
      <c r="B2" s="1018" t="s">
        <v>1575</v>
      </c>
      <c r="C2" s="1722" t="s">
        <v>1576</v>
      </c>
      <c r="D2" s="1722"/>
      <c r="E2" s="271" t="s">
        <v>1577</v>
      </c>
      <c r="F2" s="272" t="s">
        <v>570</v>
      </c>
      <c r="G2" s="271" t="s">
        <v>571</v>
      </c>
    </row>
    <row r="3" spans="2:7" s="270" customFormat="1" ht="17.25" customHeight="1">
      <c r="B3" s="1006" t="s">
        <v>1578</v>
      </c>
      <c r="C3" s="1718" t="s">
        <v>604</v>
      </c>
      <c r="D3" s="1718"/>
      <c r="E3" s="273" t="s">
        <v>1120</v>
      </c>
      <c r="F3" s="274" t="s">
        <v>572</v>
      </c>
      <c r="G3" s="1017"/>
    </row>
    <row r="4" spans="2:7" s="270" customFormat="1" ht="17.25" customHeight="1">
      <c r="B4" s="1704" t="s">
        <v>1579</v>
      </c>
      <c r="C4" s="1682" t="s">
        <v>603</v>
      </c>
      <c r="D4" s="1682"/>
      <c r="E4" s="275" t="s">
        <v>1120</v>
      </c>
      <c r="F4" s="276" t="s">
        <v>572</v>
      </c>
      <c r="G4" s="1007"/>
    </row>
    <row r="5" spans="2:7" s="270" customFormat="1" ht="22.5" customHeight="1">
      <c r="B5" s="1723"/>
      <c r="C5" s="1719" t="s">
        <v>573</v>
      </c>
      <c r="D5" s="1719"/>
      <c r="E5" s="277" t="s">
        <v>1120</v>
      </c>
      <c r="F5" s="278" t="s">
        <v>572</v>
      </c>
      <c r="G5" s="1016"/>
    </row>
    <row r="6" spans="2:7" s="270" customFormat="1" ht="17.25" customHeight="1">
      <c r="B6" s="1723"/>
      <c r="C6" s="1719" t="s">
        <v>1580</v>
      </c>
      <c r="D6" s="1719"/>
      <c r="E6" s="277" t="s">
        <v>1120</v>
      </c>
      <c r="F6" s="278" t="s">
        <v>572</v>
      </c>
      <c r="G6" s="1016"/>
    </row>
    <row r="7" spans="2:7" s="270" customFormat="1" ht="17.25" customHeight="1">
      <c r="B7" s="1723"/>
      <c r="C7" s="1724" t="s">
        <v>724</v>
      </c>
      <c r="D7" s="1725"/>
      <c r="E7" s="279" t="s">
        <v>1120</v>
      </c>
      <c r="F7" s="280" t="s">
        <v>572</v>
      </c>
      <c r="G7" s="281"/>
    </row>
    <row r="8" spans="2:7" s="270" customFormat="1" ht="17.25" customHeight="1">
      <c r="B8" s="1723"/>
      <c r="C8" s="1726" t="s">
        <v>780</v>
      </c>
      <c r="D8" s="282" t="s">
        <v>605</v>
      </c>
      <c r="E8" s="279" t="s">
        <v>1120</v>
      </c>
      <c r="F8" s="283" t="s">
        <v>1581</v>
      </c>
      <c r="G8" s="281" t="s">
        <v>1397</v>
      </c>
    </row>
    <row r="9" spans="2:7" s="270" customFormat="1" ht="26.25" customHeight="1">
      <c r="B9" s="1723"/>
      <c r="C9" s="1727"/>
      <c r="D9" s="282" t="s">
        <v>607</v>
      </c>
      <c r="E9" s="283" t="s">
        <v>1121</v>
      </c>
      <c r="F9" s="283" t="s">
        <v>1581</v>
      </c>
      <c r="G9" s="281" t="s">
        <v>575</v>
      </c>
    </row>
    <row r="10" spans="2:7" s="270" customFormat="1" ht="17.25" customHeight="1">
      <c r="B10" s="1705"/>
      <c r="C10" s="1728"/>
      <c r="D10" s="284" t="s">
        <v>576</v>
      </c>
      <c r="E10" s="285" t="s">
        <v>1120</v>
      </c>
      <c r="F10" s="1011" t="s">
        <v>1581</v>
      </c>
      <c r="G10" s="1015"/>
    </row>
    <row r="11" spans="2:7" s="270" customFormat="1" ht="17.25" customHeight="1">
      <c r="B11" s="885" t="s">
        <v>1502</v>
      </c>
      <c r="C11" s="1682" t="s">
        <v>1582</v>
      </c>
      <c r="D11" s="1682"/>
      <c r="E11" s="275" t="s">
        <v>1120</v>
      </c>
      <c r="F11" s="276" t="s">
        <v>572</v>
      </c>
      <c r="G11" s="1007"/>
    </row>
    <row r="12" spans="2:7" s="270" customFormat="1" ht="17.25" customHeight="1">
      <c r="B12" s="886"/>
      <c r="C12" s="1719" t="s">
        <v>1398</v>
      </c>
      <c r="D12" s="1719"/>
      <c r="E12" s="277" t="s">
        <v>1120</v>
      </c>
      <c r="F12" s="278" t="s">
        <v>572</v>
      </c>
      <c r="G12" s="1016"/>
    </row>
    <row r="13" spans="2:7" s="270" customFormat="1" ht="17.25" customHeight="1">
      <c r="B13" s="886"/>
      <c r="C13" s="1719" t="s">
        <v>1583</v>
      </c>
      <c r="D13" s="1719"/>
      <c r="E13" s="277" t="s">
        <v>1120</v>
      </c>
      <c r="F13" s="278" t="s">
        <v>572</v>
      </c>
      <c r="G13" s="1016" t="s">
        <v>577</v>
      </c>
    </row>
    <row r="14" spans="2:7" s="270" customFormat="1" ht="17.25" customHeight="1">
      <c r="B14" s="886"/>
      <c r="C14" s="1719" t="s">
        <v>1584</v>
      </c>
      <c r="D14" s="1719"/>
      <c r="E14" s="277" t="s">
        <v>1120</v>
      </c>
      <c r="F14" s="278" t="s">
        <v>572</v>
      </c>
      <c r="G14" s="1016" t="s">
        <v>1585</v>
      </c>
    </row>
    <row r="15" spans="2:7" s="270" customFormat="1" ht="17.25" customHeight="1">
      <c r="B15" s="886"/>
      <c r="C15" s="1719" t="s">
        <v>1399</v>
      </c>
      <c r="D15" s="1719"/>
      <c r="E15" s="277" t="s">
        <v>1120</v>
      </c>
      <c r="F15" s="278" t="s">
        <v>572</v>
      </c>
      <c r="G15" s="1016"/>
    </row>
    <row r="16" spans="2:7" s="270" customFormat="1" ht="17.25" customHeight="1">
      <c r="B16" s="886"/>
      <c r="C16" s="1719" t="s">
        <v>602</v>
      </c>
      <c r="D16" s="1719"/>
      <c r="E16" s="277" t="s">
        <v>1120</v>
      </c>
      <c r="F16" s="278" t="s">
        <v>572</v>
      </c>
      <c r="G16" s="1016"/>
    </row>
    <row r="17" spans="2:7" s="270" customFormat="1" ht="17.25" customHeight="1">
      <c r="B17" s="886"/>
      <c r="C17" s="1719" t="s">
        <v>598</v>
      </c>
      <c r="D17" s="1719"/>
      <c r="E17" s="286" t="s">
        <v>1121</v>
      </c>
      <c r="F17" s="278" t="s">
        <v>572</v>
      </c>
      <c r="G17" s="1016"/>
    </row>
    <row r="18" spans="2:7" s="270" customFormat="1" ht="17.25" customHeight="1">
      <c r="B18" s="886"/>
      <c r="C18" s="1714" t="s">
        <v>578</v>
      </c>
      <c r="D18" s="1714"/>
      <c r="E18" s="277" t="s">
        <v>1120</v>
      </c>
      <c r="F18" s="278" t="s">
        <v>572</v>
      </c>
      <c r="G18" s="281" t="s">
        <v>1586</v>
      </c>
    </row>
    <row r="19" spans="2:7" s="270" customFormat="1" ht="17.25" customHeight="1">
      <c r="B19" s="887"/>
      <c r="C19" s="1683" t="s">
        <v>1587</v>
      </c>
      <c r="D19" s="1683"/>
      <c r="E19" s="285" t="s">
        <v>1120</v>
      </c>
      <c r="F19" s="287" t="s">
        <v>572</v>
      </c>
      <c r="G19" s="1015" t="s">
        <v>1588</v>
      </c>
    </row>
    <row r="20" spans="2:7" s="270" customFormat="1" ht="17.25" customHeight="1">
      <c r="B20" s="1013" t="s">
        <v>579</v>
      </c>
      <c r="C20" s="1720" t="s">
        <v>580</v>
      </c>
      <c r="D20" s="1721"/>
      <c r="E20" s="288" t="s">
        <v>1121</v>
      </c>
      <c r="F20" s="289" t="s">
        <v>572</v>
      </c>
      <c r="G20" s="1014"/>
    </row>
    <row r="21" spans="2:7" s="270" customFormat="1" ht="17.25" customHeight="1">
      <c r="B21" s="1013" t="s">
        <v>1527</v>
      </c>
      <c r="C21" s="1720" t="s">
        <v>1589</v>
      </c>
      <c r="D21" s="1721"/>
      <c r="E21" s="288" t="s">
        <v>747</v>
      </c>
      <c r="F21" s="289" t="s">
        <v>572</v>
      </c>
      <c r="G21" s="1014" t="s">
        <v>1400</v>
      </c>
    </row>
    <row r="22" spans="2:7" s="270" customFormat="1" ht="26.25" customHeight="1">
      <c r="B22" s="1006" t="s">
        <v>581</v>
      </c>
      <c r="C22" s="1718" t="s">
        <v>768</v>
      </c>
      <c r="D22" s="1718"/>
      <c r="E22" s="1005" t="s">
        <v>747</v>
      </c>
      <c r="F22" s="274" t="s">
        <v>572</v>
      </c>
      <c r="G22" s="1017" t="s">
        <v>1590</v>
      </c>
    </row>
    <row r="23" spans="2:7" s="270" customFormat="1" ht="17.25" customHeight="1">
      <c r="B23" s="1704" t="s">
        <v>1591</v>
      </c>
      <c r="C23" s="1713" t="s">
        <v>1592</v>
      </c>
      <c r="D23" s="1713"/>
      <c r="E23" s="1010" t="s">
        <v>747</v>
      </c>
      <c r="F23" s="276" t="s">
        <v>572</v>
      </c>
      <c r="G23" s="1009"/>
    </row>
    <row r="24" spans="2:7" s="270" customFormat="1" ht="17.25" customHeight="1">
      <c r="B24" s="1705"/>
      <c r="C24" s="1717" t="s">
        <v>1403</v>
      </c>
      <c r="D24" s="1717"/>
      <c r="E24" s="290" t="s">
        <v>747</v>
      </c>
      <c r="F24" s="290" t="s">
        <v>1593</v>
      </c>
      <c r="G24" s="1015"/>
    </row>
    <row r="25" spans="2:7" s="270" customFormat="1" ht="17.25" customHeight="1">
      <c r="B25" s="1704" t="s">
        <v>1594</v>
      </c>
      <c r="C25" s="1713" t="s">
        <v>1404</v>
      </c>
      <c r="D25" s="1713"/>
      <c r="E25" s="1010" t="s">
        <v>747</v>
      </c>
      <c r="F25" s="276" t="s">
        <v>572</v>
      </c>
      <c r="G25" s="1009"/>
    </row>
    <row r="26" spans="2:7" s="270" customFormat="1" ht="17.25" customHeight="1">
      <c r="B26" s="1705"/>
      <c r="C26" s="1717" t="s">
        <v>582</v>
      </c>
      <c r="D26" s="1717"/>
      <c r="E26" s="290" t="s">
        <v>747</v>
      </c>
      <c r="F26" s="290" t="s">
        <v>1593</v>
      </c>
      <c r="G26" s="1015" t="s">
        <v>606</v>
      </c>
    </row>
    <row r="27" spans="2:7" s="270" customFormat="1" ht="17.25" customHeight="1">
      <c r="B27" s="1704" t="s">
        <v>1595</v>
      </c>
      <c r="C27" s="1706" t="s">
        <v>583</v>
      </c>
      <c r="D27" s="1707"/>
      <c r="E27" s="291" t="s">
        <v>1121</v>
      </c>
      <c r="F27" s="291" t="s">
        <v>1593</v>
      </c>
      <c r="G27" s="1715" t="s">
        <v>1596</v>
      </c>
    </row>
    <row r="28" spans="2:7" s="270" customFormat="1" ht="17.25" customHeight="1">
      <c r="B28" s="1705"/>
      <c r="C28" s="1708" t="s">
        <v>1546</v>
      </c>
      <c r="D28" s="1709"/>
      <c r="E28" s="290" t="s">
        <v>1121</v>
      </c>
      <c r="F28" s="290" t="s">
        <v>1597</v>
      </c>
      <c r="G28" s="1716"/>
    </row>
    <row r="29" spans="2:7" s="270" customFormat="1" ht="17.25" customHeight="1">
      <c r="B29" s="1704" t="s">
        <v>1598</v>
      </c>
      <c r="C29" s="1706" t="s">
        <v>1599</v>
      </c>
      <c r="D29" s="1707"/>
      <c r="E29" s="291" t="s">
        <v>1121</v>
      </c>
      <c r="F29" s="291" t="s">
        <v>1597</v>
      </c>
      <c r="G29" s="1715" t="s">
        <v>584</v>
      </c>
    </row>
    <row r="30" spans="2:7" s="270" customFormat="1" ht="17.25" customHeight="1">
      <c r="B30" s="1705"/>
      <c r="C30" s="1708" t="s">
        <v>1600</v>
      </c>
      <c r="D30" s="1709"/>
      <c r="E30" s="290" t="s">
        <v>1121</v>
      </c>
      <c r="F30" s="290" t="s">
        <v>1597</v>
      </c>
      <c r="G30" s="1716"/>
    </row>
    <row r="31" spans="2:7" s="270" customFormat="1" ht="17.25" customHeight="1">
      <c r="B31" s="1704" t="s">
        <v>1551</v>
      </c>
      <c r="C31" s="1706" t="s">
        <v>1418</v>
      </c>
      <c r="D31" s="1707"/>
      <c r="E31" s="291" t="s">
        <v>747</v>
      </c>
      <c r="F31" s="291" t="s">
        <v>1597</v>
      </c>
      <c r="G31" s="1009"/>
    </row>
    <row r="32" spans="2:7" s="270" customFormat="1" ht="17.25" customHeight="1">
      <c r="B32" s="1705"/>
      <c r="C32" s="1708" t="s">
        <v>1601</v>
      </c>
      <c r="D32" s="1709"/>
      <c r="E32" s="290" t="s">
        <v>747</v>
      </c>
      <c r="F32" s="290" t="s">
        <v>1597</v>
      </c>
      <c r="G32" s="1015"/>
    </row>
    <row r="33" spans="1:8" s="270" customFormat="1" ht="17.25" customHeight="1">
      <c r="B33" s="1710" t="s">
        <v>1602</v>
      </c>
      <c r="C33" s="1713" t="s">
        <v>585</v>
      </c>
      <c r="D33" s="1713"/>
      <c r="E33" s="1010" t="s">
        <v>1121</v>
      </c>
      <c r="F33" s="276" t="s">
        <v>572</v>
      </c>
      <c r="G33" s="292"/>
    </row>
    <row r="34" spans="1:8" s="270" customFormat="1" ht="17.25" customHeight="1">
      <c r="B34" s="1711"/>
      <c r="C34" s="1714" t="s">
        <v>586</v>
      </c>
      <c r="D34" s="1714"/>
      <c r="E34" s="286" t="s">
        <v>1121</v>
      </c>
      <c r="F34" s="278" t="s">
        <v>572</v>
      </c>
      <c r="G34" s="293"/>
    </row>
    <row r="35" spans="1:8" s="270" customFormat="1" ht="17.25" customHeight="1">
      <c r="B35" s="1711"/>
      <c r="C35" s="1714" t="s">
        <v>587</v>
      </c>
      <c r="D35" s="1714"/>
      <c r="E35" s="286" t="s">
        <v>1121</v>
      </c>
      <c r="F35" s="278" t="s">
        <v>572</v>
      </c>
      <c r="G35" s="293"/>
    </row>
    <row r="36" spans="1:8" s="270" customFormat="1" ht="17.25" customHeight="1">
      <c r="B36" s="1711"/>
      <c r="C36" s="1714" t="s">
        <v>588</v>
      </c>
      <c r="D36" s="1714"/>
      <c r="E36" s="286" t="s">
        <v>1121</v>
      </c>
      <c r="F36" s="278" t="s">
        <v>572</v>
      </c>
      <c r="G36" s="293"/>
    </row>
    <row r="37" spans="1:8" s="270" customFormat="1" ht="17.25" customHeight="1">
      <c r="B37" s="1711"/>
      <c r="C37" s="1714" t="s">
        <v>589</v>
      </c>
      <c r="D37" s="1714"/>
      <c r="E37" s="286" t="s">
        <v>1121</v>
      </c>
      <c r="F37" s="278" t="s">
        <v>572</v>
      </c>
      <c r="G37" s="293"/>
    </row>
    <row r="38" spans="1:8" s="270" customFormat="1" ht="17.25" customHeight="1">
      <c r="B38" s="1712"/>
      <c r="C38" s="1683" t="s">
        <v>590</v>
      </c>
      <c r="D38" s="1683"/>
      <c r="E38" s="1011" t="s">
        <v>1121</v>
      </c>
      <c r="F38" s="287" t="s">
        <v>572</v>
      </c>
      <c r="G38" s="294"/>
    </row>
    <row r="39" spans="1:8" s="270" customFormat="1" ht="17.25" customHeight="1">
      <c r="B39" s="1684" t="s">
        <v>1603</v>
      </c>
      <c r="C39" s="1685" t="s">
        <v>1604</v>
      </c>
      <c r="D39" s="1686"/>
      <c r="E39" s="1691" t="s">
        <v>1121</v>
      </c>
      <c r="F39" s="1694" t="s">
        <v>572</v>
      </c>
      <c r="G39" s="1697" t="s">
        <v>1605</v>
      </c>
    </row>
    <row r="40" spans="1:8" s="270" customFormat="1" ht="17.25" customHeight="1">
      <c r="B40" s="1684"/>
      <c r="C40" s="1687"/>
      <c r="D40" s="1688"/>
      <c r="E40" s="1692"/>
      <c r="F40" s="1695"/>
      <c r="G40" s="1698"/>
    </row>
    <row r="41" spans="1:8" s="270" customFormat="1" ht="17.25" customHeight="1">
      <c r="B41" s="1684"/>
      <c r="C41" s="1689"/>
      <c r="D41" s="1690"/>
      <c r="E41" s="1693"/>
      <c r="F41" s="1696"/>
      <c r="G41" s="1699"/>
    </row>
    <row r="42" spans="1:8" s="270" customFormat="1" ht="17.25" customHeight="1">
      <c r="B42" s="295" t="s">
        <v>591</v>
      </c>
      <c r="C42" s="1700" t="s">
        <v>592</v>
      </c>
      <c r="D42" s="1700"/>
      <c r="E42" s="1701" t="s">
        <v>964</v>
      </c>
      <c r="F42" s="274" t="s">
        <v>572</v>
      </c>
      <c r="G42" s="1012"/>
    </row>
    <row r="43" spans="1:8" s="270" customFormat="1" ht="17.25" customHeight="1">
      <c r="B43" s="296" t="s">
        <v>593</v>
      </c>
      <c r="C43" s="1703" t="s">
        <v>594</v>
      </c>
      <c r="D43" s="1703"/>
      <c r="E43" s="1702"/>
      <c r="F43" s="274" t="s">
        <v>572</v>
      </c>
      <c r="G43" s="1017"/>
    </row>
    <row r="44" spans="1:8" s="270" customFormat="1" ht="17.25" customHeight="1">
      <c r="B44" s="1008" t="s">
        <v>1606</v>
      </c>
      <c r="C44" s="1680"/>
      <c r="D44" s="1680"/>
      <c r="E44" s="1005" t="s">
        <v>1121</v>
      </c>
      <c r="F44" s="297" t="s">
        <v>1597</v>
      </c>
      <c r="G44" s="1012" t="s">
        <v>595</v>
      </c>
    </row>
    <row r="45" spans="1:8" ht="7.5" customHeight="1">
      <c r="A45" s="298"/>
      <c r="B45" s="299"/>
      <c r="C45" s="299"/>
      <c r="D45" s="299"/>
      <c r="E45" s="299"/>
      <c r="F45" s="300"/>
      <c r="G45" s="300"/>
    </row>
    <row r="46" spans="1:8" s="270" customFormat="1" ht="17.25" customHeight="1">
      <c r="B46" s="1681" t="s">
        <v>1574</v>
      </c>
      <c r="C46" s="1682" t="s">
        <v>1405</v>
      </c>
      <c r="D46" s="1682"/>
      <c r="E46" s="291" t="s">
        <v>1607</v>
      </c>
      <c r="F46" s="276" t="s">
        <v>572</v>
      </c>
      <c r="G46" s="1009" t="s">
        <v>1608</v>
      </c>
    </row>
    <row r="47" spans="1:8" s="270" customFormat="1" ht="17.25" customHeight="1">
      <c r="B47" s="1681"/>
      <c r="C47" s="1683" t="s">
        <v>1609</v>
      </c>
      <c r="D47" s="1683"/>
      <c r="E47" s="1011" t="s">
        <v>1607</v>
      </c>
      <c r="F47" s="287" t="s">
        <v>572</v>
      </c>
      <c r="G47" s="1015" t="s">
        <v>1608</v>
      </c>
    </row>
    <row r="48" spans="1:8" ht="7.5" customHeight="1">
      <c r="A48" s="270"/>
      <c r="C48" s="302"/>
      <c r="D48" s="302"/>
      <c r="E48" s="302"/>
      <c r="F48" s="302"/>
      <c r="G48" s="303"/>
      <c r="H48" s="300"/>
    </row>
    <row r="49" spans="1:8" ht="17.25" customHeight="1">
      <c r="A49" s="270"/>
      <c r="C49" s="302"/>
      <c r="D49" s="302"/>
      <c r="E49" s="302"/>
      <c r="F49" s="274" t="s">
        <v>572</v>
      </c>
      <c r="G49" s="305" t="s">
        <v>597</v>
      </c>
      <c r="H49" s="300"/>
    </row>
    <row r="50" spans="1:8" ht="17.25" customHeight="1">
      <c r="B50" s="299"/>
      <c r="C50" s="299"/>
      <c r="D50" s="299"/>
      <c r="E50" s="299"/>
      <c r="F50" s="306" t="s">
        <v>1597</v>
      </c>
      <c r="G50" s="307" t="s">
        <v>1610</v>
      </c>
    </row>
    <row r="51" spans="1:8" ht="18.75" customHeight="1">
      <c r="B51" s="301" t="s">
        <v>1402</v>
      </c>
      <c r="C51" s="299"/>
      <c r="D51" s="299"/>
      <c r="E51" s="299"/>
    </row>
    <row r="52" spans="1:8" ht="18.75" customHeight="1">
      <c r="B52" s="304" t="s">
        <v>1401</v>
      </c>
      <c r="C52" s="298"/>
      <c r="D52" s="298"/>
      <c r="E52" s="298"/>
      <c r="G52" s="298"/>
    </row>
    <row r="53" spans="1:8">
      <c r="B53" s="298"/>
      <c r="C53" s="298"/>
      <c r="D53" s="298"/>
      <c r="E53" s="298"/>
      <c r="G53" s="298"/>
    </row>
    <row r="54" spans="1:8">
      <c r="A54" s="298"/>
      <c r="B54" s="298"/>
      <c r="C54" s="298"/>
      <c r="D54" s="298"/>
      <c r="E54" s="298"/>
      <c r="G54" s="298"/>
    </row>
  </sheetData>
  <sheetProtection sheet="1" objects="1" scenarios="1"/>
  <mergeCells count="56">
    <mergeCell ref="C2:D2"/>
    <mergeCell ref="C3:D3"/>
    <mergeCell ref="B4:B10"/>
    <mergeCell ref="C4:D4"/>
    <mergeCell ref="C5:D5"/>
    <mergeCell ref="C6:D6"/>
    <mergeCell ref="C7:D7"/>
    <mergeCell ref="C8:C10"/>
    <mergeCell ref="C22:D22"/>
    <mergeCell ref="C11:D11"/>
    <mergeCell ref="C12:D12"/>
    <mergeCell ref="C13:D13"/>
    <mergeCell ref="C14:D14"/>
    <mergeCell ref="C15:D15"/>
    <mergeCell ref="C16:D16"/>
    <mergeCell ref="C17:D17"/>
    <mergeCell ref="C18:D18"/>
    <mergeCell ref="C19:D19"/>
    <mergeCell ref="C20:D20"/>
    <mergeCell ref="C21:D21"/>
    <mergeCell ref="B23:B24"/>
    <mergeCell ref="C23:D23"/>
    <mergeCell ref="C24:D24"/>
    <mergeCell ref="B25:B26"/>
    <mergeCell ref="C25:D25"/>
    <mergeCell ref="C26:D26"/>
    <mergeCell ref="B27:B28"/>
    <mergeCell ref="C27:D27"/>
    <mergeCell ref="G27:G28"/>
    <mergeCell ref="C28:D28"/>
    <mergeCell ref="B29:B30"/>
    <mergeCell ref="C29:D29"/>
    <mergeCell ref="G29:G30"/>
    <mergeCell ref="C30:D30"/>
    <mergeCell ref="B31:B32"/>
    <mergeCell ref="C31:D31"/>
    <mergeCell ref="C32:D32"/>
    <mergeCell ref="B33:B38"/>
    <mergeCell ref="C33:D33"/>
    <mergeCell ref="C34:D34"/>
    <mergeCell ref="C35:D35"/>
    <mergeCell ref="C36:D36"/>
    <mergeCell ref="C37:D37"/>
    <mergeCell ref="C38:D38"/>
    <mergeCell ref="E39:E41"/>
    <mergeCell ref="F39:F41"/>
    <mergeCell ref="G39:G41"/>
    <mergeCell ref="C42:D42"/>
    <mergeCell ref="E42:E43"/>
    <mergeCell ref="C43:D43"/>
    <mergeCell ref="C44:D44"/>
    <mergeCell ref="B46:B47"/>
    <mergeCell ref="C46:D46"/>
    <mergeCell ref="C47:D47"/>
    <mergeCell ref="B39:B41"/>
    <mergeCell ref="C39:D41"/>
  </mergeCells>
  <phoneticPr fontId="13"/>
  <pageMargins left="0.39370078740157483" right="0.19685039370078741" top="0.35433070866141736" bottom="0.15748031496062992" header="0.31496062992125984" footer="0.31496062992125984"/>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1"/>
  <sheetViews>
    <sheetView showGridLines="0" view="pageBreakPreview" zoomScaleNormal="100" zoomScaleSheetLayoutView="100" workbookViewId="0">
      <selection activeCell="H3" sqref="H3"/>
    </sheetView>
  </sheetViews>
  <sheetFormatPr defaultRowHeight="13.5"/>
  <cols>
    <col min="1" max="1" width="1.875" style="546" customWidth="1"/>
    <col min="2" max="2" width="6.875" style="553" customWidth="1"/>
    <col min="3" max="3" width="16.25" style="546" customWidth="1"/>
    <col min="4" max="4" width="23.75" style="546" customWidth="1"/>
    <col min="5" max="5" width="6.875" style="545" customWidth="1"/>
    <col min="6" max="6" width="6.875" style="554" customWidth="1"/>
    <col min="7" max="7" width="58.75" style="546" customWidth="1"/>
    <col min="8" max="8" width="5.25" style="552" customWidth="1"/>
    <col min="9" max="9" width="0.625" customWidth="1"/>
  </cols>
  <sheetData>
    <row r="1" spans="1:8" ht="24.75" customHeight="1" thickBot="1">
      <c r="A1" s="545"/>
      <c r="B1" s="1897" t="s">
        <v>608</v>
      </c>
      <c r="C1" s="1897"/>
      <c r="D1" s="1897"/>
      <c r="E1" s="1897"/>
      <c r="F1" s="1897"/>
      <c r="G1" s="1897"/>
      <c r="H1" s="225"/>
    </row>
    <row r="2" spans="1:8" ht="25.5" customHeight="1" thickBot="1">
      <c r="A2" s="545"/>
      <c r="B2" s="1898" t="s">
        <v>1348</v>
      </c>
      <c r="C2" s="1899"/>
      <c r="D2" s="1899"/>
      <c r="E2" s="1899"/>
      <c r="F2" s="1899"/>
      <c r="G2" s="1900"/>
      <c r="H2" s="318" t="s">
        <v>609</v>
      </c>
    </row>
    <row r="3" spans="1:8" ht="18.75" customHeight="1" thickTop="1">
      <c r="B3" s="1901" t="s">
        <v>610</v>
      </c>
      <c r="C3" s="1902"/>
      <c r="D3" s="1902"/>
      <c r="E3" s="1902"/>
      <c r="F3" s="1902"/>
      <c r="G3" s="1903"/>
      <c r="H3" s="368"/>
    </row>
    <row r="4" spans="1:8" ht="18.75" customHeight="1">
      <c r="B4" s="1904" t="s">
        <v>1476</v>
      </c>
      <c r="C4" s="1905"/>
      <c r="D4" s="1905"/>
      <c r="E4" s="1905"/>
      <c r="F4" s="1905"/>
      <c r="G4" s="1906"/>
      <c r="H4" s="377"/>
    </row>
    <row r="5" spans="1:8" ht="18.75" customHeight="1">
      <c r="B5" s="1904" t="s">
        <v>1477</v>
      </c>
      <c r="C5" s="1905"/>
      <c r="D5" s="1905"/>
      <c r="E5" s="1905"/>
      <c r="F5" s="1905"/>
      <c r="G5" s="1906"/>
      <c r="H5" s="377"/>
    </row>
    <row r="6" spans="1:8" ht="18.75" customHeight="1">
      <c r="B6" s="1904" t="s">
        <v>1478</v>
      </c>
      <c r="C6" s="1905"/>
      <c r="D6" s="1905"/>
      <c r="E6" s="1905"/>
      <c r="F6" s="1905"/>
      <c r="G6" s="1906"/>
      <c r="H6" s="377"/>
    </row>
    <row r="7" spans="1:8" ht="18.75" customHeight="1">
      <c r="B7" s="1909" t="s">
        <v>745</v>
      </c>
      <c r="C7" s="1910"/>
      <c r="D7" s="1910"/>
      <c r="E7" s="1910"/>
      <c r="F7" s="1910"/>
      <c r="G7" s="1911"/>
      <c r="H7" s="377"/>
    </row>
    <row r="8" spans="1:8" ht="18.75" customHeight="1">
      <c r="B8" s="1909" t="s">
        <v>1311</v>
      </c>
      <c r="C8" s="1910"/>
      <c r="D8" s="1910"/>
      <c r="E8" s="1910"/>
      <c r="F8" s="1910"/>
      <c r="G8" s="1911"/>
      <c r="H8" s="825"/>
    </row>
    <row r="9" spans="1:8" ht="18.75" customHeight="1">
      <c r="B9" s="1912" t="s">
        <v>1479</v>
      </c>
      <c r="C9" s="1913"/>
      <c r="D9" s="1913"/>
      <c r="E9" s="1913"/>
      <c r="F9" s="1913"/>
      <c r="G9" s="1914"/>
      <c r="H9" s="825"/>
    </row>
    <row r="10" spans="1:8" ht="18.75" customHeight="1" thickBot="1">
      <c r="B10" s="1915" t="s">
        <v>1350</v>
      </c>
      <c r="C10" s="1916"/>
      <c r="D10" s="1916"/>
      <c r="E10" s="1916"/>
      <c r="F10" s="1916"/>
      <c r="G10" s="1917"/>
      <c r="H10" s="378"/>
    </row>
    <row r="11" spans="1:8" ht="12" customHeight="1" thickBot="1">
      <c r="B11" s="1918"/>
      <c r="C11" s="1918"/>
      <c r="D11" s="1918"/>
      <c r="E11" s="1918"/>
      <c r="F11" s="1918"/>
      <c r="G11" s="1918"/>
      <c r="H11" s="1918"/>
    </row>
    <row r="12" spans="1:8" ht="30" customHeight="1" thickBot="1">
      <c r="A12" s="545"/>
      <c r="B12" s="874" t="s">
        <v>1349</v>
      </c>
      <c r="C12" s="873" t="s">
        <v>1480</v>
      </c>
      <c r="D12" s="319" t="s">
        <v>611</v>
      </c>
      <c r="E12" s="320" t="s">
        <v>612</v>
      </c>
      <c r="F12" s="320" t="s">
        <v>613</v>
      </c>
      <c r="G12" s="320" t="s">
        <v>1481</v>
      </c>
      <c r="H12" s="321" t="s">
        <v>609</v>
      </c>
    </row>
    <row r="13" spans="1:8" ht="33.75" customHeight="1" thickTop="1">
      <c r="B13" s="883" t="s">
        <v>1482</v>
      </c>
      <c r="C13" s="884" t="s">
        <v>1483</v>
      </c>
      <c r="D13" s="884" t="s">
        <v>1396</v>
      </c>
      <c r="E13" s="322" t="s">
        <v>1120</v>
      </c>
      <c r="F13" s="1042" t="s">
        <v>572</v>
      </c>
      <c r="G13" s="1019" t="s">
        <v>1351</v>
      </c>
      <c r="H13" s="369"/>
    </row>
    <row r="14" spans="1:8" ht="26.25" customHeight="1">
      <c r="B14" s="1919" t="s">
        <v>1484</v>
      </c>
      <c r="C14" s="1818" t="s">
        <v>614</v>
      </c>
      <c r="D14" s="1041" t="s">
        <v>850</v>
      </c>
      <c r="E14" s="1874" t="s">
        <v>1120</v>
      </c>
      <c r="F14" s="1921" t="s">
        <v>572</v>
      </c>
      <c r="G14" s="1019" t="s">
        <v>1317</v>
      </c>
      <c r="H14" s="1020"/>
    </row>
    <row r="15" spans="1:8" ht="26.25" customHeight="1">
      <c r="B15" s="1920"/>
      <c r="C15" s="1819"/>
      <c r="D15" s="1049" t="s">
        <v>615</v>
      </c>
      <c r="E15" s="1875"/>
      <c r="F15" s="1922"/>
      <c r="G15" s="323" t="s">
        <v>1352</v>
      </c>
      <c r="H15" s="370"/>
    </row>
    <row r="16" spans="1:8" ht="33.75" customHeight="1">
      <c r="B16" s="1920"/>
      <c r="C16" s="1819"/>
      <c r="D16" s="1908" t="s">
        <v>616</v>
      </c>
      <c r="E16" s="1875"/>
      <c r="F16" s="1922"/>
      <c r="G16" s="325" t="s">
        <v>1353</v>
      </c>
      <c r="H16" s="372"/>
    </row>
    <row r="17" spans="2:8" ht="26.25" customHeight="1">
      <c r="B17" s="1920"/>
      <c r="C17" s="1819"/>
      <c r="D17" s="1835"/>
      <c r="E17" s="1875"/>
      <c r="F17" s="1922"/>
      <c r="G17" s="1040" t="s">
        <v>1417</v>
      </c>
      <c r="H17" s="1020"/>
    </row>
    <row r="18" spans="2:8" ht="26.25" customHeight="1">
      <c r="B18" s="1920"/>
      <c r="C18" s="1819"/>
      <c r="D18" s="1907" t="s">
        <v>617</v>
      </c>
      <c r="E18" s="1875"/>
      <c r="F18" s="1922"/>
      <c r="G18" s="326" t="s">
        <v>1485</v>
      </c>
      <c r="H18" s="372"/>
    </row>
    <row r="19" spans="2:8" ht="33.75" customHeight="1">
      <c r="B19" s="1920"/>
      <c r="C19" s="1819"/>
      <c r="D19" s="1907"/>
      <c r="E19" s="1875"/>
      <c r="F19" s="1922"/>
      <c r="G19" s="1040" t="s">
        <v>1486</v>
      </c>
      <c r="H19" s="1020"/>
    </row>
    <row r="20" spans="2:8" ht="26.25" customHeight="1">
      <c r="B20" s="1920"/>
      <c r="C20" s="1819"/>
      <c r="D20" s="1908" t="s">
        <v>618</v>
      </c>
      <c r="E20" s="1875"/>
      <c r="F20" s="1922"/>
      <c r="G20" s="326" t="s">
        <v>1354</v>
      </c>
      <c r="H20" s="372"/>
    </row>
    <row r="21" spans="2:8" ht="33.75" customHeight="1">
      <c r="B21" s="834"/>
      <c r="C21" s="1819"/>
      <c r="D21" s="1835"/>
      <c r="E21" s="1875"/>
      <c r="F21" s="1922"/>
      <c r="G21" s="1040" t="s">
        <v>1487</v>
      </c>
      <c r="H21" s="1020"/>
    </row>
    <row r="22" spans="2:8" ht="26.25" customHeight="1">
      <c r="B22" s="834"/>
      <c r="C22" s="1819"/>
      <c r="D22" s="1846" t="s">
        <v>382</v>
      </c>
      <c r="E22" s="1875"/>
      <c r="F22" s="1922"/>
      <c r="G22" s="326" t="s">
        <v>1355</v>
      </c>
      <c r="H22" s="372"/>
    </row>
    <row r="23" spans="2:8" ht="26.25" customHeight="1">
      <c r="B23" s="834"/>
      <c r="C23" s="1819"/>
      <c r="D23" s="1850"/>
      <c r="E23" s="1875"/>
      <c r="F23" s="1922"/>
      <c r="G23" s="1040" t="s">
        <v>1488</v>
      </c>
      <c r="H23" s="1020"/>
    </row>
    <row r="24" spans="2:8" ht="26.25" customHeight="1">
      <c r="B24" s="834"/>
      <c r="C24" s="1820"/>
      <c r="D24" s="1049" t="s">
        <v>619</v>
      </c>
      <c r="E24" s="1876"/>
      <c r="F24" s="1923"/>
      <c r="G24" s="1043" t="s">
        <v>1489</v>
      </c>
      <c r="H24" s="370"/>
    </row>
    <row r="25" spans="2:8" ht="33.75" customHeight="1">
      <c r="B25" s="324"/>
      <c r="C25" s="1818" t="s">
        <v>620</v>
      </c>
      <c r="D25" s="1892" t="s">
        <v>2</v>
      </c>
      <c r="E25" s="1894" t="s">
        <v>1120</v>
      </c>
      <c r="F25" s="327" t="s">
        <v>572</v>
      </c>
      <c r="G25" s="326" t="s">
        <v>1356</v>
      </c>
      <c r="H25" s="372"/>
    </row>
    <row r="26" spans="2:8" ht="26.25" customHeight="1">
      <c r="B26" s="324"/>
      <c r="C26" s="1819"/>
      <c r="D26" s="1893"/>
      <c r="E26" s="1895"/>
      <c r="F26" s="328" t="s">
        <v>621</v>
      </c>
      <c r="G26" s="329" t="s">
        <v>1357</v>
      </c>
      <c r="H26" s="373"/>
    </row>
    <row r="27" spans="2:8" ht="26.25" customHeight="1">
      <c r="B27" s="324"/>
      <c r="C27" s="1819"/>
      <c r="D27" s="1032" t="s">
        <v>622</v>
      </c>
      <c r="E27" s="1895"/>
      <c r="F27" s="1824" t="s">
        <v>572</v>
      </c>
      <c r="G27" s="326" t="s">
        <v>1358</v>
      </c>
      <c r="H27" s="372"/>
    </row>
    <row r="28" spans="2:8" ht="26.25" customHeight="1">
      <c r="B28" s="324"/>
      <c r="C28" s="1819"/>
      <c r="D28" s="330" t="s">
        <v>623</v>
      </c>
      <c r="E28" s="1895"/>
      <c r="F28" s="1825"/>
      <c r="G28" s="326" t="s">
        <v>1626</v>
      </c>
      <c r="H28" s="372"/>
    </row>
    <row r="29" spans="2:8" ht="45" customHeight="1">
      <c r="B29" s="324"/>
      <c r="C29" s="1819"/>
      <c r="D29" s="636" t="s">
        <v>624</v>
      </c>
      <c r="E29" s="1895"/>
      <c r="F29" s="1825"/>
      <c r="G29" s="1043" t="s">
        <v>1620</v>
      </c>
      <c r="H29" s="370"/>
    </row>
    <row r="30" spans="2:8" ht="52.5" customHeight="1">
      <c r="B30" s="324"/>
      <c r="C30" s="1820"/>
      <c r="D30" s="1030" t="s">
        <v>1359</v>
      </c>
      <c r="E30" s="1896"/>
      <c r="F30" s="1826"/>
      <c r="G30" s="1040" t="s">
        <v>1621</v>
      </c>
      <c r="H30" s="374"/>
    </row>
    <row r="31" spans="2:8" ht="26.25" customHeight="1">
      <c r="B31" s="324"/>
      <c r="C31" s="331" t="s">
        <v>1490</v>
      </c>
      <c r="D31" s="1029" t="s">
        <v>625</v>
      </c>
      <c r="E31" s="332" t="s">
        <v>1120</v>
      </c>
      <c r="F31" s="333" t="s">
        <v>572</v>
      </c>
      <c r="G31" s="334" t="s">
        <v>1627</v>
      </c>
      <c r="H31" s="375"/>
    </row>
    <row r="32" spans="2:8" ht="26.25" customHeight="1">
      <c r="B32" s="324"/>
      <c r="C32" s="1828" t="s">
        <v>626</v>
      </c>
      <c r="D32" s="1828" t="s">
        <v>627</v>
      </c>
      <c r="E32" s="1874" t="s">
        <v>1120</v>
      </c>
      <c r="F32" s="1838" t="s">
        <v>572</v>
      </c>
      <c r="G32" s="1043" t="s">
        <v>1491</v>
      </c>
      <c r="H32" s="370"/>
    </row>
    <row r="33" spans="1:8" ht="26.25" customHeight="1">
      <c r="B33" s="324"/>
      <c r="C33" s="1830"/>
      <c r="D33" s="1830"/>
      <c r="E33" s="1876"/>
      <c r="F33" s="1839"/>
      <c r="G33" s="1043" t="s">
        <v>1492</v>
      </c>
      <c r="H33" s="370"/>
    </row>
    <row r="34" spans="1:8" ht="26.25" customHeight="1">
      <c r="B34" s="324"/>
      <c r="C34" s="1828" t="s">
        <v>725</v>
      </c>
      <c r="D34" s="331" t="s">
        <v>628</v>
      </c>
      <c r="E34" s="1874" t="s">
        <v>1120</v>
      </c>
      <c r="F34" s="1838" t="s">
        <v>572</v>
      </c>
      <c r="G34" s="1043" t="s">
        <v>1629</v>
      </c>
      <c r="H34" s="370"/>
    </row>
    <row r="35" spans="1:8" ht="33.75" customHeight="1">
      <c r="B35" s="324"/>
      <c r="C35" s="1829"/>
      <c r="D35" s="331" t="s">
        <v>629</v>
      </c>
      <c r="E35" s="1875"/>
      <c r="F35" s="1877"/>
      <c r="G35" s="1043" t="s">
        <v>1360</v>
      </c>
      <c r="H35" s="370"/>
    </row>
    <row r="36" spans="1:8" ht="26.25" customHeight="1">
      <c r="B36" s="324"/>
      <c r="C36" s="1830"/>
      <c r="D36" s="331" t="s">
        <v>1493</v>
      </c>
      <c r="E36" s="1876"/>
      <c r="F36" s="1839"/>
      <c r="G36" s="1024" t="s">
        <v>1489</v>
      </c>
      <c r="H36" s="370"/>
    </row>
    <row r="37" spans="1:8" ht="33.75" customHeight="1">
      <c r="B37" s="324"/>
      <c r="C37" s="1828" t="s">
        <v>1494</v>
      </c>
      <c r="D37" s="1049" t="s">
        <v>6</v>
      </c>
      <c r="E37" s="1857" t="s">
        <v>1120</v>
      </c>
      <c r="F37" s="1821" t="s">
        <v>621</v>
      </c>
      <c r="G37" s="1043" t="s">
        <v>1495</v>
      </c>
      <c r="H37" s="374"/>
    </row>
    <row r="38" spans="1:8" ht="26.25" customHeight="1">
      <c r="B38" s="324"/>
      <c r="C38" s="1829"/>
      <c r="D38" s="1049" t="s">
        <v>5</v>
      </c>
      <c r="E38" s="1858"/>
      <c r="F38" s="1822"/>
      <c r="G38" s="1043" t="s">
        <v>1630</v>
      </c>
      <c r="H38" s="374"/>
    </row>
    <row r="39" spans="1:8" ht="33.75" customHeight="1">
      <c r="B39" s="324"/>
      <c r="C39" s="1885" t="s">
        <v>630</v>
      </c>
      <c r="D39" s="1886"/>
      <c r="E39" s="336" t="s">
        <v>574</v>
      </c>
      <c r="F39" s="1823"/>
      <c r="G39" s="1043" t="s">
        <v>631</v>
      </c>
      <c r="H39" s="374"/>
    </row>
    <row r="40" spans="1:8" ht="26.25" customHeight="1">
      <c r="B40" s="324"/>
      <c r="C40" s="1818" t="s">
        <v>1496</v>
      </c>
      <c r="D40" s="1035" t="s">
        <v>4</v>
      </c>
      <c r="E40" s="1888" t="s">
        <v>1120</v>
      </c>
      <c r="F40" s="1890" t="s">
        <v>621</v>
      </c>
      <c r="G40" s="1040" t="s">
        <v>1497</v>
      </c>
      <c r="H40" s="374"/>
    </row>
    <row r="41" spans="1:8" ht="26.25" customHeight="1">
      <c r="B41" s="324"/>
      <c r="C41" s="1819"/>
      <c r="D41" s="1044" t="s">
        <v>1498</v>
      </c>
      <c r="E41" s="1888"/>
      <c r="F41" s="1890"/>
      <c r="G41" s="1043" t="s">
        <v>632</v>
      </c>
      <c r="H41" s="374"/>
    </row>
    <row r="42" spans="1:8" ht="33.75" customHeight="1" thickBot="1">
      <c r="B42" s="337"/>
      <c r="C42" s="1887"/>
      <c r="D42" s="338" t="s">
        <v>1499</v>
      </c>
      <c r="E42" s="1889"/>
      <c r="F42" s="1891"/>
      <c r="G42" s="339" t="s">
        <v>633</v>
      </c>
      <c r="H42" s="376"/>
    </row>
    <row r="43" spans="1:8" ht="26.25" customHeight="1" thickBot="1">
      <c r="A43" s="545"/>
      <c r="B43" s="874" t="s">
        <v>1349</v>
      </c>
      <c r="C43" s="873" t="s">
        <v>1500</v>
      </c>
      <c r="D43" s="838" t="s">
        <v>611</v>
      </c>
      <c r="E43" s="320" t="s">
        <v>612</v>
      </c>
      <c r="F43" s="320" t="s">
        <v>613</v>
      </c>
      <c r="G43" s="320" t="s">
        <v>1501</v>
      </c>
      <c r="H43" s="321" t="s">
        <v>609</v>
      </c>
    </row>
    <row r="44" spans="1:8" ht="26.25" customHeight="1" thickTop="1">
      <c r="B44" s="1878" t="s">
        <v>1502</v>
      </c>
      <c r="C44" s="1879" t="s">
        <v>634</v>
      </c>
      <c r="D44" s="1030" t="s">
        <v>635</v>
      </c>
      <c r="E44" s="1880" t="s">
        <v>1120</v>
      </c>
      <c r="F44" s="1881" t="s">
        <v>572</v>
      </c>
      <c r="G44" s="1043" t="s">
        <v>1631</v>
      </c>
      <c r="H44" s="370"/>
    </row>
    <row r="45" spans="1:8" ht="26.25" customHeight="1">
      <c r="B45" s="1816"/>
      <c r="C45" s="1829"/>
      <c r="D45" s="1046" t="s">
        <v>636</v>
      </c>
      <c r="E45" s="1875"/>
      <c r="F45" s="1877"/>
      <c r="G45" s="326" t="s">
        <v>1361</v>
      </c>
      <c r="H45" s="379"/>
    </row>
    <row r="46" spans="1:8" ht="41.25" customHeight="1">
      <c r="B46" s="1816"/>
      <c r="C46" s="1829"/>
      <c r="D46" s="1046" t="s">
        <v>637</v>
      </c>
      <c r="E46" s="1875"/>
      <c r="F46" s="1877"/>
      <c r="G46" s="326" t="s">
        <v>1503</v>
      </c>
      <c r="H46" s="379"/>
    </row>
    <row r="47" spans="1:8" ht="33.75" customHeight="1">
      <c r="B47" s="1816"/>
      <c r="C47" s="1830"/>
      <c r="D47" s="1047"/>
      <c r="E47" s="1876"/>
      <c r="F47" s="1839"/>
      <c r="G47" s="875" t="s">
        <v>1383</v>
      </c>
      <c r="H47" s="373"/>
    </row>
    <row r="48" spans="1:8" ht="33.75" customHeight="1">
      <c r="B48" s="1028"/>
      <c r="C48" s="1845" t="s">
        <v>1504</v>
      </c>
      <c r="D48" s="839"/>
      <c r="E48" s="1874" t="s">
        <v>1120</v>
      </c>
      <c r="F48" s="335" t="s">
        <v>572</v>
      </c>
      <c r="G48" s="1043" t="s">
        <v>1327</v>
      </c>
      <c r="H48" s="374"/>
    </row>
    <row r="49" spans="1:8" ht="33.75" customHeight="1">
      <c r="B49" s="1028"/>
      <c r="C49" s="1847"/>
      <c r="D49" s="1882" t="s">
        <v>1381</v>
      </c>
      <c r="E49" s="1875"/>
      <c r="F49" s="1838" t="s">
        <v>572</v>
      </c>
      <c r="G49" s="340" t="s">
        <v>1382</v>
      </c>
      <c r="H49" s="379"/>
    </row>
    <row r="50" spans="1:8" ht="33.75" customHeight="1">
      <c r="B50" s="1028"/>
      <c r="C50" s="1847"/>
      <c r="D50" s="1883"/>
      <c r="E50" s="1875"/>
      <c r="F50" s="1877"/>
      <c r="G50" s="1038" t="s">
        <v>1387</v>
      </c>
      <c r="H50" s="837"/>
    </row>
    <row r="51" spans="1:8" ht="41.25" customHeight="1">
      <c r="B51" s="1028"/>
      <c r="C51" s="1847"/>
      <c r="D51" s="1884"/>
      <c r="E51" s="1875"/>
      <c r="F51" s="1839"/>
      <c r="G51" s="329" t="s">
        <v>1386</v>
      </c>
      <c r="H51" s="373"/>
    </row>
    <row r="52" spans="1:8" ht="26.25" customHeight="1">
      <c r="B52" s="1028"/>
      <c r="C52" s="1847"/>
      <c r="D52" s="1882" t="s">
        <v>1505</v>
      </c>
      <c r="E52" s="1875"/>
      <c r="F52" s="1838" t="s">
        <v>572</v>
      </c>
      <c r="G52" s="340" t="s">
        <v>1362</v>
      </c>
      <c r="H52" s="379"/>
    </row>
    <row r="53" spans="1:8" ht="26.25" customHeight="1">
      <c r="B53" s="1028"/>
      <c r="C53" s="1847"/>
      <c r="D53" s="1884"/>
      <c r="E53" s="1875"/>
      <c r="F53" s="1839"/>
      <c r="G53" s="329" t="s">
        <v>1506</v>
      </c>
      <c r="H53" s="373"/>
    </row>
    <row r="54" spans="1:8" ht="33.75" customHeight="1">
      <c r="B54" s="1028"/>
      <c r="C54" s="1847"/>
      <c r="D54" s="1047" t="s">
        <v>1507</v>
      </c>
      <c r="E54" s="1875"/>
      <c r="F54" s="361" t="s">
        <v>621</v>
      </c>
      <c r="G54" s="1043" t="s">
        <v>1636</v>
      </c>
      <c r="H54" s="374"/>
    </row>
    <row r="55" spans="1:8" ht="33.75" customHeight="1">
      <c r="B55" s="1028"/>
      <c r="C55" s="1847"/>
      <c r="D55" s="1048" t="s">
        <v>1508</v>
      </c>
      <c r="E55" s="1875"/>
      <c r="F55" s="335" t="s">
        <v>572</v>
      </c>
      <c r="G55" s="1038" t="s">
        <v>1509</v>
      </c>
      <c r="H55" s="837"/>
    </row>
    <row r="56" spans="1:8" ht="33.75" customHeight="1">
      <c r="B56" s="342"/>
      <c r="C56" s="1847"/>
      <c r="D56" s="1029" t="s">
        <v>1319</v>
      </c>
      <c r="E56" s="1875"/>
      <c r="F56" s="335" t="s">
        <v>572</v>
      </c>
      <c r="G56" s="326" t="s">
        <v>1363</v>
      </c>
      <c r="H56" s="372"/>
    </row>
    <row r="57" spans="1:8" ht="33.75" customHeight="1">
      <c r="B57" s="342"/>
      <c r="C57" s="1847"/>
      <c r="D57" s="1818" t="s">
        <v>1510</v>
      </c>
      <c r="E57" s="1875"/>
      <c r="F57" s="876" t="s">
        <v>572</v>
      </c>
      <c r="G57" s="1121" t="s">
        <v>1511</v>
      </c>
      <c r="H57" s="372"/>
    </row>
    <row r="58" spans="1:8" ht="26.25" customHeight="1">
      <c r="B58" s="342"/>
      <c r="C58" s="1847"/>
      <c r="D58" s="1819"/>
      <c r="E58" s="1875"/>
      <c r="F58" s="840" t="s">
        <v>621</v>
      </c>
      <c r="G58" s="1025" t="s">
        <v>1388</v>
      </c>
      <c r="H58" s="371"/>
    </row>
    <row r="59" spans="1:8" ht="26.25" customHeight="1">
      <c r="B59" s="1028"/>
      <c r="C59" s="1860" t="s">
        <v>1512</v>
      </c>
      <c r="D59" s="547"/>
      <c r="E59" s="1862" t="s">
        <v>1120</v>
      </c>
      <c r="F59" s="1780" t="s">
        <v>572</v>
      </c>
      <c r="G59" s="1037" t="s">
        <v>1513</v>
      </c>
      <c r="H59" s="375"/>
    </row>
    <row r="60" spans="1:8" ht="33.75" customHeight="1">
      <c r="B60" s="1028"/>
      <c r="C60" s="1861"/>
      <c r="D60" s="548"/>
      <c r="E60" s="1863"/>
      <c r="F60" s="1865"/>
      <c r="G60" s="329" t="s">
        <v>1329</v>
      </c>
      <c r="H60" s="380"/>
    </row>
    <row r="61" spans="1:8" ht="33.75" customHeight="1">
      <c r="B61" s="1028"/>
      <c r="C61" s="1861"/>
      <c r="D61" s="1866" t="s">
        <v>1328</v>
      </c>
      <c r="E61" s="1863"/>
      <c r="F61" s="1865"/>
      <c r="G61" s="340" t="s">
        <v>1514</v>
      </c>
      <c r="H61" s="372"/>
    </row>
    <row r="62" spans="1:8" ht="45" customHeight="1">
      <c r="B62" s="1028"/>
      <c r="C62" s="1861"/>
      <c r="D62" s="1867"/>
      <c r="E62" s="1864"/>
      <c r="F62" s="1781"/>
      <c r="G62" s="344" t="s">
        <v>1515</v>
      </c>
      <c r="H62" s="380"/>
    </row>
    <row r="63" spans="1:8" ht="26.25" customHeight="1">
      <c r="A63" s="545"/>
      <c r="B63" s="1028"/>
      <c r="C63" s="1868" t="s">
        <v>1516</v>
      </c>
      <c r="D63" s="1869"/>
      <c r="E63" s="1874" t="s">
        <v>1120</v>
      </c>
      <c r="F63" s="1838" t="s">
        <v>572</v>
      </c>
      <c r="G63" s="340" t="s">
        <v>1513</v>
      </c>
      <c r="H63" s="372"/>
    </row>
    <row r="64" spans="1:8" ht="26.25" customHeight="1">
      <c r="A64" s="545"/>
      <c r="B64" s="1028"/>
      <c r="C64" s="1870"/>
      <c r="D64" s="1871"/>
      <c r="E64" s="1875"/>
      <c r="F64" s="1877"/>
      <c r="G64" s="841" t="s">
        <v>1364</v>
      </c>
      <c r="H64" s="371"/>
    </row>
    <row r="65" spans="1:8" ht="26.25" customHeight="1">
      <c r="B65" s="1028"/>
      <c r="C65" s="1870"/>
      <c r="D65" s="1871"/>
      <c r="E65" s="1875"/>
      <c r="F65" s="1877"/>
      <c r="G65" s="1122" t="s">
        <v>1365</v>
      </c>
      <c r="H65" s="381" t="s">
        <v>1517</v>
      </c>
    </row>
    <row r="66" spans="1:8" ht="33.75" customHeight="1">
      <c r="B66" s="367"/>
      <c r="C66" s="1872"/>
      <c r="D66" s="1873"/>
      <c r="E66" s="1876"/>
      <c r="F66" s="1839"/>
      <c r="G66" s="341" t="s">
        <v>1368</v>
      </c>
      <c r="H66" s="1020"/>
    </row>
    <row r="67" spans="1:8" ht="33.75" customHeight="1">
      <c r="B67" s="342"/>
      <c r="C67" s="1828" t="s">
        <v>1330</v>
      </c>
      <c r="D67" s="1031" t="s">
        <v>18</v>
      </c>
      <c r="E67" s="1857" t="s">
        <v>1120</v>
      </c>
      <c r="F67" s="1824" t="s">
        <v>572</v>
      </c>
      <c r="G67" s="344" t="s">
        <v>1366</v>
      </c>
      <c r="H67" s="375"/>
    </row>
    <row r="68" spans="1:8" ht="33.75" customHeight="1">
      <c r="B68" s="342"/>
      <c r="C68" s="1829"/>
      <c r="D68" s="1031" t="s">
        <v>638</v>
      </c>
      <c r="E68" s="1858"/>
      <c r="F68" s="1825"/>
      <c r="G68" s="344" t="s">
        <v>639</v>
      </c>
      <c r="H68" s="375"/>
    </row>
    <row r="69" spans="1:8" ht="33.75" customHeight="1">
      <c r="B69" s="342"/>
      <c r="C69" s="1830"/>
      <c r="D69" s="1031" t="s">
        <v>640</v>
      </c>
      <c r="E69" s="1859"/>
      <c r="F69" s="1825"/>
      <c r="G69" s="344" t="s">
        <v>1295</v>
      </c>
      <c r="H69" s="375"/>
    </row>
    <row r="70" spans="1:8" ht="26.25" customHeight="1">
      <c r="B70" s="342"/>
      <c r="C70" s="1845" t="s">
        <v>1518</v>
      </c>
      <c r="D70" s="1045"/>
      <c r="E70" s="1857" t="s">
        <v>1120</v>
      </c>
      <c r="F70" s="1824" t="s">
        <v>572</v>
      </c>
      <c r="G70" s="344" t="s">
        <v>1367</v>
      </c>
      <c r="H70" s="375"/>
    </row>
    <row r="71" spans="1:8" ht="33.75" customHeight="1">
      <c r="B71" s="342"/>
      <c r="C71" s="1847"/>
      <c r="D71" s="1035"/>
      <c r="E71" s="1859"/>
      <c r="F71" s="1825"/>
      <c r="G71" s="1043" t="s">
        <v>1378</v>
      </c>
      <c r="H71" s="370"/>
    </row>
    <row r="72" spans="1:8" ht="26.25" customHeight="1">
      <c r="B72" s="342"/>
      <c r="C72" s="1830"/>
      <c r="D72" s="1029" t="s">
        <v>1519</v>
      </c>
      <c r="E72" s="877" t="s">
        <v>1121</v>
      </c>
      <c r="F72" s="1825"/>
      <c r="G72" s="1038" t="s">
        <v>1379</v>
      </c>
      <c r="H72" s="371"/>
    </row>
    <row r="73" spans="1:8" ht="26.25" customHeight="1">
      <c r="B73" s="342"/>
      <c r="C73" s="1845" t="s">
        <v>1520</v>
      </c>
      <c r="D73" s="1846"/>
      <c r="E73" s="1851" t="s">
        <v>1120</v>
      </c>
      <c r="F73" s="1741" t="s">
        <v>572</v>
      </c>
      <c r="G73" s="326" t="s">
        <v>1521</v>
      </c>
      <c r="H73" s="372"/>
    </row>
    <row r="74" spans="1:8" ht="33.75" customHeight="1">
      <c r="B74" s="342"/>
      <c r="C74" s="1847"/>
      <c r="D74" s="1848"/>
      <c r="E74" s="1852"/>
      <c r="F74" s="1774"/>
      <c r="G74" s="353" t="s">
        <v>641</v>
      </c>
      <c r="H74" s="381"/>
    </row>
    <row r="75" spans="1:8" ht="33.75" customHeight="1">
      <c r="B75" s="342"/>
      <c r="C75" s="1849"/>
      <c r="D75" s="1850"/>
      <c r="E75" s="1853"/>
      <c r="F75" s="1844"/>
      <c r="G75" s="329" t="s">
        <v>1369</v>
      </c>
      <c r="H75" s="380"/>
    </row>
    <row r="76" spans="1:8" ht="26.25" customHeight="1">
      <c r="B76" s="342"/>
      <c r="C76" s="1845" t="s">
        <v>1522</v>
      </c>
      <c r="D76" s="1846"/>
      <c r="E76" s="1851" t="s">
        <v>1120</v>
      </c>
      <c r="F76" s="1741" t="s">
        <v>572</v>
      </c>
      <c r="G76" s="326" t="s">
        <v>1523</v>
      </c>
      <c r="H76" s="372"/>
    </row>
    <row r="77" spans="1:8" ht="26.25" customHeight="1">
      <c r="B77" s="342"/>
      <c r="C77" s="1847"/>
      <c r="D77" s="1848"/>
      <c r="E77" s="1852"/>
      <c r="F77" s="1774"/>
      <c r="G77" s="346" t="s">
        <v>1370</v>
      </c>
      <c r="H77" s="382"/>
    </row>
    <row r="78" spans="1:8" ht="26.25" customHeight="1" thickBot="1">
      <c r="B78" s="347"/>
      <c r="C78" s="1854"/>
      <c r="D78" s="1855"/>
      <c r="E78" s="1856"/>
      <c r="F78" s="1742"/>
      <c r="G78" s="1039" t="s">
        <v>1371</v>
      </c>
      <c r="H78" s="383"/>
    </row>
    <row r="79" spans="1:8" ht="26.25" customHeight="1" thickBot="1">
      <c r="A79" s="545"/>
      <c r="B79" s="874" t="s">
        <v>1349</v>
      </c>
      <c r="C79" s="873" t="s">
        <v>1524</v>
      </c>
      <c r="D79" s="319" t="s">
        <v>611</v>
      </c>
      <c r="E79" s="320" t="s">
        <v>612</v>
      </c>
      <c r="F79" s="320" t="s">
        <v>613</v>
      </c>
      <c r="G79" s="320" t="s">
        <v>1525</v>
      </c>
      <c r="H79" s="321" t="s">
        <v>609</v>
      </c>
    </row>
    <row r="80" spans="1:8" ht="26.25" customHeight="1" thickTop="1">
      <c r="B80" s="1815" t="s">
        <v>1289</v>
      </c>
      <c r="C80" s="1832" t="s">
        <v>580</v>
      </c>
      <c r="D80" s="1833"/>
      <c r="E80" s="1836" t="s">
        <v>1526</v>
      </c>
      <c r="F80" s="1838" t="s">
        <v>572</v>
      </c>
      <c r="G80" s="348" t="s">
        <v>1372</v>
      </c>
      <c r="H80" s="382"/>
    </row>
    <row r="81" spans="1:8" ht="26.25" customHeight="1">
      <c r="B81" s="1831"/>
      <c r="C81" s="1834"/>
      <c r="D81" s="1835"/>
      <c r="E81" s="1837"/>
      <c r="F81" s="1839"/>
      <c r="G81" s="1025" t="s">
        <v>642</v>
      </c>
      <c r="H81" s="371"/>
    </row>
    <row r="82" spans="1:8" ht="26.25" customHeight="1">
      <c r="B82" s="1815" t="s">
        <v>1527</v>
      </c>
      <c r="C82" s="1840" t="s">
        <v>1528</v>
      </c>
      <c r="D82" s="326" t="s">
        <v>643</v>
      </c>
      <c r="E82" s="1841" t="s">
        <v>747</v>
      </c>
      <c r="F82" s="1741" t="s">
        <v>572</v>
      </c>
      <c r="G82" s="326" t="s">
        <v>1529</v>
      </c>
      <c r="H82" s="372"/>
    </row>
    <row r="83" spans="1:8" ht="26.25" customHeight="1">
      <c r="B83" s="1816"/>
      <c r="C83" s="1840"/>
      <c r="D83" s="1040" t="s">
        <v>1530</v>
      </c>
      <c r="E83" s="1842"/>
      <c r="F83" s="1774"/>
      <c r="G83" s="1040" t="s">
        <v>642</v>
      </c>
      <c r="H83" s="1020"/>
    </row>
    <row r="84" spans="1:8" ht="26.25" customHeight="1">
      <c r="B84" s="1817"/>
      <c r="C84" s="1123" t="s">
        <v>1531</v>
      </c>
      <c r="D84" s="349" t="s">
        <v>1532</v>
      </c>
      <c r="E84" s="1843"/>
      <c r="F84" s="1844"/>
      <c r="G84" s="1043" t="s">
        <v>1375</v>
      </c>
      <c r="H84" s="370"/>
    </row>
    <row r="85" spans="1:8" ht="26.25" customHeight="1">
      <c r="B85" s="1815" t="s">
        <v>581</v>
      </c>
      <c r="C85" s="1818" t="s">
        <v>1533</v>
      </c>
      <c r="D85" s="1818" t="s">
        <v>768</v>
      </c>
      <c r="E85" s="1821" t="s">
        <v>747</v>
      </c>
      <c r="F85" s="1824" t="s">
        <v>572</v>
      </c>
      <c r="G85" s="348" t="s">
        <v>769</v>
      </c>
      <c r="H85" s="382"/>
    </row>
    <row r="86" spans="1:8" ht="26.25" customHeight="1">
      <c r="B86" s="1816"/>
      <c r="C86" s="1819"/>
      <c r="D86" s="1820"/>
      <c r="E86" s="1822"/>
      <c r="F86" s="1825"/>
      <c r="G86" s="350" t="s">
        <v>642</v>
      </c>
      <c r="H86" s="1020"/>
    </row>
    <row r="87" spans="1:8" ht="33.75" customHeight="1">
      <c r="B87" s="1817"/>
      <c r="C87" s="1820"/>
      <c r="D87" s="351" t="s">
        <v>1373</v>
      </c>
      <c r="E87" s="1823"/>
      <c r="F87" s="1826"/>
      <c r="G87" s="1037" t="s">
        <v>1374</v>
      </c>
      <c r="H87" s="375"/>
    </row>
    <row r="88" spans="1:8" ht="26.25" customHeight="1">
      <c r="B88" s="1813" t="s">
        <v>1534</v>
      </c>
      <c r="C88" s="1828" t="s">
        <v>1535</v>
      </c>
      <c r="D88" s="349" t="s">
        <v>643</v>
      </c>
      <c r="E88" s="345" t="s">
        <v>747</v>
      </c>
      <c r="F88" s="352" t="s">
        <v>572</v>
      </c>
      <c r="G88" s="1043" t="s">
        <v>1536</v>
      </c>
      <c r="H88" s="370"/>
    </row>
    <row r="89" spans="1:8" ht="30" customHeight="1">
      <c r="B89" s="1827"/>
      <c r="C89" s="1829"/>
      <c r="D89" s="1818" t="s">
        <v>644</v>
      </c>
      <c r="E89" s="1821" t="s">
        <v>747</v>
      </c>
      <c r="F89" s="878" t="s">
        <v>621</v>
      </c>
      <c r="G89" s="326" t="s">
        <v>1537</v>
      </c>
      <c r="H89" s="372"/>
    </row>
    <row r="90" spans="1:8" ht="30" customHeight="1">
      <c r="B90" s="1814"/>
      <c r="C90" s="1830"/>
      <c r="D90" s="1820"/>
      <c r="E90" s="1823"/>
      <c r="F90" s="879" t="s">
        <v>572</v>
      </c>
      <c r="G90" s="329" t="s">
        <v>1538</v>
      </c>
      <c r="H90" s="380"/>
    </row>
    <row r="91" spans="1:8" ht="26.25" customHeight="1">
      <c r="B91" s="1813" t="s">
        <v>1539</v>
      </c>
      <c r="C91" s="331" t="s">
        <v>1540</v>
      </c>
      <c r="D91" s="636" t="s">
        <v>643</v>
      </c>
      <c r="E91" s="1033" t="s">
        <v>747</v>
      </c>
      <c r="F91" s="352" t="s">
        <v>572</v>
      </c>
      <c r="G91" s="343" t="s">
        <v>1541</v>
      </c>
      <c r="H91" s="370"/>
    </row>
    <row r="92" spans="1:8" ht="26.25" customHeight="1">
      <c r="B92" s="1814"/>
      <c r="C92" s="1034" t="s">
        <v>645</v>
      </c>
      <c r="D92" s="1034" t="s">
        <v>646</v>
      </c>
      <c r="E92" s="1033" t="s">
        <v>747</v>
      </c>
      <c r="F92" s="345" t="s">
        <v>621</v>
      </c>
      <c r="G92" s="1040" t="s">
        <v>647</v>
      </c>
      <c r="H92" s="370"/>
    </row>
    <row r="93" spans="1:8" ht="26.25" customHeight="1">
      <c r="B93" s="1792" t="s">
        <v>648</v>
      </c>
      <c r="C93" s="1795" t="s">
        <v>1542</v>
      </c>
      <c r="D93" s="1796"/>
      <c r="E93" s="1801" t="s">
        <v>1121</v>
      </c>
      <c r="F93" s="1804" t="s">
        <v>621</v>
      </c>
      <c r="G93" s="346" t="s">
        <v>649</v>
      </c>
      <c r="H93" s="382"/>
    </row>
    <row r="94" spans="1:8" ht="26.25" customHeight="1">
      <c r="A94" s="545"/>
      <c r="B94" s="1793"/>
      <c r="C94" s="1797"/>
      <c r="D94" s="1798"/>
      <c r="E94" s="1802"/>
      <c r="F94" s="1805"/>
      <c r="G94" s="353" t="s">
        <v>650</v>
      </c>
      <c r="H94" s="381"/>
    </row>
    <row r="95" spans="1:8" ht="33.75" customHeight="1">
      <c r="B95" s="1793"/>
      <c r="C95" s="1797"/>
      <c r="D95" s="1798"/>
      <c r="E95" s="1802"/>
      <c r="F95" s="1805"/>
      <c r="G95" s="353" t="s">
        <v>1543</v>
      </c>
      <c r="H95" s="381"/>
    </row>
    <row r="96" spans="1:8" ht="33.75" customHeight="1">
      <c r="B96" s="1793"/>
      <c r="C96" s="1797"/>
      <c r="D96" s="1798"/>
      <c r="E96" s="1802"/>
      <c r="F96" s="1805"/>
      <c r="G96" s="353" t="s">
        <v>1544</v>
      </c>
      <c r="H96" s="381"/>
    </row>
    <row r="97" spans="2:8" ht="26.25" customHeight="1">
      <c r="B97" s="1793"/>
      <c r="C97" s="1799"/>
      <c r="D97" s="1800"/>
      <c r="E97" s="1803"/>
      <c r="F97" s="1806"/>
      <c r="G97" s="353" t="s">
        <v>1545</v>
      </c>
      <c r="H97" s="381"/>
    </row>
    <row r="98" spans="2:8" ht="56.25" customHeight="1">
      <c r="B98" s="1794"/>
      <c r="C98" s="1807" t="s">
        <v>1546</v>
      </c>
      <c r="D98" s="1808"/>
      <c r="E98" s="880" t="s">
        <v>1121</v>
      </c>
      <c r="F98" s="354" t="s">
        <v>621</v>
      </c>
      <c r="G98" s="1043" t="s">
        <v>651</v>
      </c>
      <c r="H98" s="370"/>
    </row>
    <row r="99" spans="2:8" ht="26.25" customHeight="1">
      <c r="B99" s="1792" t="s">
        <v>652</v>
      </c>
      <c r="C99" s="1795" t="s">
        <v>1547</v>
      </c>
      <c r="D99" s="1796"/>
      <c r="E99" s="1801" t="s">
        <v>1121</v>
      </c>
      <c r="F99" s="1804" t="s">
        <v>621</v>
      </c>
      <c r="G99" s="326" t="s">
        <v>649</v>
      </c>
      <c r="H99" s="372"/>
    </row>
    <row r="100" spans="2:8" ht="26.25" customHeight="1">
      <c r="B100" s="1793"/>
      <c r="C100" s="1797"/>
      <c r="D100" s="1798"/>
      <c r="E100" s="1802"/>
      <c r="F100" s="1805"/>
      <c r="G100" s="353" t="s">
        <v>650</v>
      </c>
      <c r="H100" s="381"/>
    </row>
    <row r="101" spans="2:8" ht="26.25" customHeight="1">
      <c r="B101" s="1793"/>
      <c r="C101" s="1797"/>
      <c r="D101" s="1798"/>
      <c r="E101" s="1802"/>
      <c r="F101" s="1805"/>
      <c r="G101" s="353" t="s">
        <v>1548</v>
      </c>
      <c r="H101" s="381"/>
    </row>
    <row r="102" spans="2:8" ht="26.25" customHeight="1">
      <c r="B102" s="1793"/>
      <c r="C102" s="1799"/>
      <c r="D102" s="1800"/>
      <c r="E102" s="1803"/>
      <c r="F102" s="1806"/>
      <c r="G102" s="353" t="s">
        <v>1549</v>
      </c>
      <c r="H102" s="381"/>
    </row>
    <row r="103" spans="2:8" ht="45" customHeight="1">
      <c r="B103" s="1794"/>
      <c r="C103" s="1807" t="s">
        <v>1550</v>
      </c>
      <c r="D103" s="1808"/>
      <c r="E103" s="881" t="s">
        <v>1121</v>
      </c>
      <c r="F103" s="366" t="s">
        <v>621</v>
      </c>
      <c r="G103" s="1043" t="s">
        <v>653</v>
      </c>
      <c r="H103" s="370"/>
    </row>
    <row r="104" spans="2:8" ht="30" customHeight="1">
      <c r="B104" s="1792" t="s">
        <v>1551</v>
      </c>
      <c r="C104" s="1809" t="s">
        <v>1418</v>
      </c>
      <c r="D104" s="1810"/>
      <c r="E104" s="880" t="s">
        <v>747</v>
      </c>
      <c r="F104" s="354" t="s">
        <v>621</v>
      </c>
      <c r="G104" s="1043" t="s">
        <v>1552</v>
      </c>
      <c r="H104" s="370"/>
    </row>
    <row r="105" spans="2:8" ht="30" customHeight="1" thickBot="1">
      <c r="B105" s="1793"/>
      <c r="C105" s="1811" t="s">
        <v>1553</v>
      </c>
      <c r="D105" s="1812"/>
      <c r="E105" s="1026" t="s">
        <v>747</v>
      </c>
      <c r="F105" s="1027" t="s">
        <v>621</v>
      </c>
      <c r="G105" s="326" t="s">
        <v>1554</v>
      </c>
      <c r="H105" s="372"/>
    </row>
    <row r="106" spans="2:8" ht="15" customHeight="1">
      <c r="B106" s="355"/>
      <c r="C106" s="356"/>
      <c r="D106" s="356"/>
      <c r="E106" s="355"/>
      <c r="F106" s="357"/>
      <c r="G106" s="358"/>
      <c r="H106" s="359"/>
    </row>
    <row r="107" spans="2:8" ht="15" customHeight="1">
      <c r="B107" s="1788" t="s">
        <v>1377</v>
      </c>
      <c r="C107" s="1788"/>
      <c r="D107" s="1788"/>
      <c r="E107" s="1788"/>
      <c r="F107" s="1788"/>
      <c r="G107" s="1788"/>
      <c r="H107" s="360"/>
    </row>
    <row r="108" spans="2:8" ht="15" customHeight="1">
      <c r="B108" s="1788" t="s">
        <v>654</v>
      </c>
      <c r="C108" s="1788"/>
      <c r="D108" s="1789" t="s">
        <v>655</v>
      </c>
      <c r="E108" s="1789"/>
      <c r="F108" s="1789"/>
      <c r="G108" s="1789"/>
      <c r="H108" s="360"/>
    </row>
    <row r="109" spans="2:8" ht="15" customHeight="1" thickBot="1">
      <c r="B109" s="1790" t="s">
        <v>656</v>
      </c>
      <c r="C109" s="1790"/>
      <c r="D109" s="1791" t="s">
        <v>657</v>
      </c>
      <c r="E109" s="1791"/>
      <c r="F109" s="1791"/>
      <c r="G109" s="1791"/>
      <c r="H109" s="360"/>
    </row>
    <row r="110" spans="2:8" ht="26.25" customHeight="1" thickBot="1">
      <c r="B110" s="874" t="s">
        <v>1349</v>
      </c>
      <c r="C110" s="1765" t="s">
        <v>1555</v>
      </c>
      <c r="D110" s="1765"/>
      <c r="E110" s="1765"/>
      <c r="F110" s="320" t="s">
        <v>1556</v>
      </c>
      <c r="G110" s="320" t="s">
        <v>1481</v>
      </c>
      <c r="H110" s="321" t="s">
        <v>609</v>
      </c>
    </row>
    <row r="111" spans="2:8" ht="33.75" customHeight="1" thickTop="1">
      <c r="B111" s="1766" t="s">
        <v>658</v>
      </c>
      <c r="C111" s="1777" t="s">
        <v>659</v>
      </c>
      <c r="D111" s="1778"/>
      <c r="E111" s="1779"/>
      <c r="F111" s="1021" t="s">
        <v>572</v>
      </c>
      <c r="G111" s="1038" t="s">
        <v>1376</v>
      </c>
      <c r="H111" s="371"/>
    </row>
    <row r="112" spans="2:8" ht="26.25" customHeight="1">
      <c r="B112" s="1750"/>
      <c r="C112" s="1752" t="s">
        <v>660</v>
      </c>
      <c r="D112" s="1753"/>
      <c r="E112" s="1754"/>
      <c r="F112" s="1780" t="s">
        <v>572</v>
      </c>
      <c r="G112" s="340" t="s">
        <v>661</v>
      </c>
      <c r="H112" s="372"/>
    </row>
    <row r="113" spans="1:8" ht="33.75" customHeight="1">
      <c r="A113" s="1024"/>
      <c r="B113" s="1750"/>
      <c r="C113" s="1758"/>
      <c r="D113" s="1759"/>
      <c r="E113" s="1760"/>
      <c r="F113" s="1781"/>
      <c r="G113" s="344" t="s">
        <v>662</v>
      </c>
      <c r="H113" s="1020"/>
    </row>
    <row r="114" spans="1:8" ht="26.25" customHeight="1">
      <c r="A114" s="545"/>
      <c r="B114" s="1750"/>
      <c r="C114" s="1752" t="s">
        <v>663</v>
      </c>
      <c r="D114" s="1753"/>
      <c r="E114" s="1754"/>
      <c r="F114" s="1780" t="s">
        <v>572</v>
      </c>
      <c r="G114" s="340" t="s">
        <v>664</v>
      </c>
      <c r="H114" s="372"/>
    </row>
    <row r="115" spans="1:8" ht="26.25" customHeight="1">
      <c r="A115" s="545"/>
      <c r="B115" s="1750"/>
      <c r="C115" s="1758"/>
      <c r="D115" s="1759"/>
      <c r="E115" s="1760"/>
      <c r="F115" s="1781"/>
      <c r="G115" s="344" t="s">
        <v>665</v>
      </c>
      <c r="H115" s="1020"/>
    </row>
    <row r="116" spans="1:8" ht="45" customHeight="1">
      <c r="A116" s="545"/>
      <c r="B116" s="1750"/>
      <c r="C116" s="1752" t="s">
        <v>1557</v>
      </c>
      <c r="D116" s="1753"/>
      <c r="E116" s="1754"/>
      <c r="F116" s="1022" t="s">
        <v>572</v>
      </c>
      <c r="G116" s="340" t="s">
        <v>746</v>
      </c>
      <c r="H116" s="372"/>
    </row>
    <row r="117" spans="1:8" ht="26.25" customHeight="1">
      <c r="A117" s="545"/>
      <c r="B117" s="1750"/>
      <c r="C117" s="1782" t="s">
        <v>666</v>
      </c>
      <c r="D117" s="1783"/>
      <c r="E117" s="1784"/>
      <c r="F117" s="549" t="s">
        <v>572</v>
      </c>
      <c r="G117" s="1043" t="s">
        <v>667</v>
      </c>
      <c r="H117" s="370"/>
    </row>
    <row r="118" spans="1:8" ht="33.75" customHeight="1" thickBot="1">
      <c r="A118" s="545"/>
      <c r="B118" s="1750"/>
      <c r="C118" s="1785" t="s">
        <v>1558</v>
      </c>
      <c r="D118" s="1786"/>
      <c r="E118" s="1787"/>
      <c r="F118" s="1036" t="s">
        <v>572</v>
      </c>
      <c r="G118" s="1023" t="s">
        <v>668</v>
      </c>
      <c r="H118" s="371"/>
    </row>
    <row r="119" spans="1:8" ht="26.25" customHeight="1" thickBot="1">
      <c r="B119" s="874" t="s">
        <v>1349</v>
      </c>
      <c r="C119" s="1765" t="s">
        <v>1524</v>
      </c>
      <c r="D119" s="1765"/>
      <c r="E119" s="1765"/>
      <c r="F119" s="320" t="s">
        <v>1559</v>
      </c>
      <c r="G119" s="320" t="s">
        <v>1525</v>
      </c>
      <c r="H119" s="321" t="s">
        <v>609</v>
      </c>
    </row>
    <row r="120" spans="1:8" ht="41.25" customHeight="1" thickTop="1">
      <c r="B120" s="1766" t="s">
        <v>669</v>
      </c>
      <c r="C120" s="1767" t="s">
        <v>671</v>
      </c>
      <c r="D120" s="1770" t="s">
        <v>672</v>
      </c>
      <c r="E120" s="1124"/>
      <c r="F120" s="1773" t="s">
        <v>572</v>
      </c>
      <c r="G120" s="1125" t="s">
        <v>1560</v>
      </c>
      <c r="H120" s="1126"/>
    </row>
    <row r="121" spans="1:8" ht="26.25" customHeight="1">
      <c r="B121" s="1750"/>
      <c r="C121" s="1768"/>
      <c r="D121" s="1771"/>
      <c r="E121" s="1127"/>
      <c r="F121" s="1774"/>
      <c r="G121" s="1128" t="s">
        <v>670</v>
      </c>
      <c r="H121" s="381"/>
    </row>
    <row r="122" spans="1:8" ht="37.5" customHeight="1">
      <c r="B122" s="1750"/>
      <c r="C122" s="1768"/>
      <c r="D122" s="1771"/>
      <c r="E122" s="550"/>
      <c r="F122" s="1774"/>
      <c r="G122" s="1776" t="s">
        <v>1561</v>
      </c>
      <c r="H122" s="1761"/>
    </row>
    <row r="123" spans="1:8" ht="37.5" customHeight="1">
      <c r="B123" s="1750"/>
      <c r="C123" s="1768"/>
      <c r="D123" s="1771"/>
      <c r="E123" s="1129"/>
      <c r="F123" s="1774"/>
      <c r="G123" s="1776"/>
      <c r="H123" s="1761"/>
    </row>
    <row r="124" spans="1:8" ht="18" customHeight="1">
      <c r="B124" s="1750"/>
      <c r="C124" s="1768"/>
      <c r="D124" s="1771"/>
      <c r="E124" s="1129"/>
      <c r="F124" s="1774"/>
      <c r="G124" s="1130" t="s">
        <v>1562</v>
      </c>
      <c r="H124" s="386"/>
    </row>
    <row r="125" spans="1:8" ht="26.25" customHeight="1">
      <c r="B125" s="1750"/>
      <c r="C125" s="1769"/>
      <c r="D125" s="1772"/>
      <c r="E125" s="1131"/>
      <c r="F125" s="1775"/>
      <c r="G125" s="1132" t="s">
        <v>1563</v>
      </c>
      <c r="H125" s="386"/>
    </row>
    <row r="126" spans="1:8" ht="18" customHeight="1">
      <c r="B126" s="1750"/>
      <c r="C126" s="1133" t="s">
        <v>673</v>
      </c>
      <c r="D126" s="1134"/>
      <c r="E126" s="1135"/>
      <c r="F126" s="1136" t="s">
        <v>572</v>
      </c>
      <c r="G126" s="1130" t="s">
        <v>674</v>
      </c>
      <c r="H126" s="386"/>
    </row>
    <row r="127" spans="1:8" ht="18" customHeight="1">
      <c r="A127" s="545"/>
      <c r="B127" s="1750"/>
      <c r="C127" s="1133" t="s">
        <v>675</v>
      </c>
      <c r="D127" s="1134"/>
      <c r="E127" s="1135"/>
      <c r="F127" s="1137" t="s">
        <v>621</v>
      </c>
      <c r="G127" s="364" t="s">
        <v>676</v>
      </c>
      <c r="H127" s="386"/>
    </row>
    <row r="128" spans="1:8" ht="18" customHeight="1">
      <c r="B128" s="1751"/>
      <c r="C128" s="1138" t="s">
        <v>677</v>
      </c>
      <c r="D128" s="1139"/>
      <c r="E128" s="1140"/>
      <c r="F128" s="879" t="s">
        <v>572</v>
      </c>
      <c r="G128" s="365" t="s">
        <v>678</v>
      </c>
      <c r="H128" s="387"/>
    </row>
    <row r="129" spans="1:8" ht="18" customHeight="1">
      <c r="A129" s="551"/>
      <c r="B129" s="1750" t="s">
        <v>591</v>
      </c>
      <c r="C129" s="1762" t="s">
        <v>1564</v>
      </c>
      <c r="D129" s="1763"/>
      <c r="E129" s="1764"/>
      <c r="F129" s="333" t="s">
        <v>572</v>
      </c>
      <c r="G129" s="325" t="s">
        <v>679</v>
      </c>
      <c r="H129" s="372"/>
    </row>
    <row r="130" spans="1:8" ht="18" customHeight="1">
      <c r="A130" s="551"/>
      <c r="B130" s="1750"/>
      <c r="C130" s="1743" t="s">
        <v>1565</v>
      </c>
      <c r="D130" s="1744"/>
      <c r="E130" s="1745"/>
      <c r="F130" s="1136" t="s">
        <v>572</v>
      </c>
      <c r="G130" s="364" t="s">
        <v>680</v>
      </c>
      <c r="H130" s="386"/>
    </row>
    <row r="131" spans="1:8" ht="18" customHeight="1">
      <c r="A131" s="551"/>
      <c r="B131" s="1750"/>
      <c r="C131" s="1743" t="s">
        <v>1566</v>
      </c>
      <c r="D131" s="1744"/>
      <c r="E131" s="1745"/>
      <c r="F131" s="1141" t="s">
        <v>621</v>
      </c>
      <c r="G131" s="364" t="s">
        <v>681</v>
      </c>
      <c r="H131" s="386"/>
    </row>
    <row r="132" spans="1:8" ht="18" customHeight="1">
      <c r="A132" s="551"/>
      <c r="B132" s="1750"/>
      <c r="C132" s="1743" t="s">
        <v>682</v>
      </c>
      <c r="D132" s="1744"/>
      <c r="E132" s="1745"/>
      <c r="F132" s="1141" t="s">
        <v>621</v>
      </c>
      <c r="G132" s="364" t="s">
        <v>683</v>
      </c>
      <c r="H132" s="386"/>
    </row>
    <row r="133" spans="1:8" ht="18" customHeight="1">
      <c r="A133" s="545"/>
      <c r="B133" s="1750"/>
      <c r="C133" s="1743" t="s">
        <v>684</v>
      </c>
      <c r="D133" s="1744"/>
      <c r="E133" s="1745"/>
      <c r="F133" s="1141" t="s">
        <v>621</v>
      </c>
      <c r="G133" s="364" t="s">
        <v>685</v>
      </c>
      <c r="H133" s="386"/>
    </row>
    <row r="134" spans="1:8" ht="18" customHeight="1">
      <c r="A134" s="545"/>
      <c r="B134" s="1750"/>
      <c r="C134" s="1743" t="s">
        <v>686</v>
      </c>
      <c r="D134" s="1744"/>
      <c r="E134" s="1745"/>
      <c r="F134" s="1141" t="s">
        <v>621</v>
      </c>
      <c r="G134" s="364" t="s">
        <v>687</v>
      </c>
      <c r="H134" s="386"/>
    </row>
    <row r="135" spans="1:8" ht="18" customHeight="1">
      <c r="A135" s="545"/>
      <c r="B135" s="1750"/>
      <c r="C135" s="1743" t="s">
        <v>688</v>
      </c>
      <c r="D135" s="1744"/>
      <c r="E135" s="1745"/>
      <c r="F135" s="1141" t="s">
        <v>621</v>
      </c>
      <c r="G135" s="364" t="s">
        <v>689</v>
      </c>
      <c r="H135" s="386"/>
    </row>
    <row r="136" spans="1:8" ht="18" customHeight="1">
      <c r="A136" s="545"/>
      <c r="B136" s="1750"/>
      <c r="C136" s="1743" t="s">
        <v>690</v>
      </c>
      <c r="D136" s="1744"/>
      <c r="E136" s="1745"/>
      <c r="F136" s="1141" t="s">
        <v>621</v>
      </c>
      <c r="G136" s="364" t="s">
        <v>1628</v>
      </c>
      <c r="H136" s="386"/>
    </row>
    <row r="137" spans="1:8" ht="18" customHeight="1">
      <c r="A137" s="545"/>
      <c r="B137" s="1750"/>
      <c r="C137" s="1743" t="s">
        <v>691</v>
      </c>
      <c r="D137" s="1744"/>
      <c r="E137" s="1745"/>
      <c r="F137" s="1141" t="s">
        <v>621</v>
      </c>
      <c r="G137" s="364" t="s">
        <v>692</v>
      </c>
      <c r="H137" s="386"/>
    </row>
    <row r="138" spans="1:8" ht="18" customHeight="1">
      <c r="A138" s="545"/>
      <c r="B138" s="1750"/>
      <c r="C138" s="1743" t="s">
        <v>1567</v>
      </c>
      <c r="D138" s="1744"/>
      <c r="E138" s="1745"/>
      <c r="F138" s="1141" t="s">
        <v>621</v>
      </c>
      <c r="G138" s="364" t="s">
        <v>693</v>
      </c>
      <c r="H138" s="386"/>
    </row>
    <row r="139" spans="1:8" ht="18" customHeight="1">
      <c r="A139" s="545"/>
      <c r="B139" s="1750"/>
      <c r="C139" s="1743" t="s">
        <v>1568</v>
      </c>
      <c r="D139" s="1744"/>
      <c r="E139" s="1745"/>
      <c r="F139" s="1141" t="s">
        <v>621</v>
      </c>
      <c r="G139" s="364" t="s">
        <v>694</v>
      </c>
      <c r="H139" s="386"/>
    </row>
    <row r="140" spans="1:8" ht="18" customHeight="1">
      <c r="A140" s="545"/>
      <c r="B140" s="1750"/>
      <c r="C140" s="1743" t="s">
        <v>1569</v>
      </c>
      <c r="D140" s="1744"/>
      <c r="E140" s="1745"/>
      <c r="F140" s="1141" t="s">
        <v>621</v>
      </c>
      <c r="G140" s="364" t="s">
        <v>695</v>
      </c>
      <c r="H140" s="386"/>
    </row>
    <row r="141" spans="1:8" ht="18" customHeight="1">
      <c r="A141" s="545"/>
      <c r="B141" s="1750"/>
      <c r="C141" s="1743" t="s">
        <v>696</v>
      </c>
      <c r="D141" s="1744"/>
      <c r="E141" s="1745"/>
      <c r="F141" s="1141" t="s">
        <v>621</v>
      </c>
      <c r="G141" s="364" t="s">
        <v>697</v>
      </c>
      <c r="H141" s="386"/>
    </row>
    <row r="142" spans="1:8" ht="18" customHeight="1">
      <c r="A142" s="545"/>
      <c r="B142" s="1750"/>
      <c r="C142" s="1743" t="s">
        <v>1570</v>
      </c>
      <c r="D142" s="1744"/>
      <c r="E142" s="1745"/>
      <c r="F142" s="1141" t="s">
        <v>621</v>
      </c>
      <c r="G142" s="364" t="s">
        <v>698</v>
      </c>
      <c r="H142" s="386"/>
    </row>
    <row r="143" spans="1:8" ht="18" customHeight="1">
      <c r="A143" s="545"/>
      <c r="B143" s="1750"/>
      <c r="C143" s="1743" t="s">
        <v>1571</v>
      </c>
      <c r="D143" s="1744"/>
      <c r="E143" s="1745"/>
      <c r="F143" s="1141" t="s">
        <v>621</v>
      </c>
      <c r="G143" s="364" t="s">
        <v>699</v>
      </c>
      <c r="H143" s="386"/>
    </row>
    <row r="144" spans="1:8" ht="18" customHeight="1">
      <c r="A144" s="545"/>
      <c r="B144" s="1750"/>
      <c r="C144" s="1743" t="s">
        <v>700</v>
      </c>
      <c r="D144" s="1744"/>
      <c r="E144" s="1745"/>
      <c r="F144" s="1141" t="s">
        <v>621</v>
      </c>
      <c r="G144" s="364" t="s">
        <v>701</v>
      </c>
      <c r="H144" s="386"/>
    </row>
    <row r="145" spans="1:8" ht="18" customHeight="1">
      <c r="A145" s="545"/>
      <c r="B145" s="1750"/>
      <c r="C145" s="1743" t="s">
        <v>1572</v>
      </c>
      <c r="D145" s="1744"/>
      <c r="E145" s="1745"/>
      <c r="F145" s="1141" t="s">
        <v>621</v>
      </c>
      <c r="G145" s="364" t="s">
        <v>702</v>
      </c>
      <c r="H145" s="386"/>
    </row>
    <row r="146" spans="1:8" ht="18" customHeight="1">
      <c r="A146" s="545"/>
      <c r="B146" s="1750"/>
      <c r="C146" s="1743" t="s">
        <v>1573</v>
      </c>
      <c r="D146" s="1744"/>
      <c r="E146" s="1745"/>
      <c r="F146" s="1141" t="s">
        <v>621</v>
      </c>
      <c r="G146" s="364" t="s">
        <v>703</v>
      </c>
      <c r="H146" s="386"/>
    </row>
    <row r="147" spans="1:8" ht="18" customHeight="1">
      <c r="A147" s="545"/>
      <c r="B147" s="1750"/>
      <c r="C147" s="1746" t="s">
        <v>704</v>
      </c>
      <c r="D147" s="1747"/>
      <c r="E147" s="1748"/>
      <c r="F147" s="1142" t="s">
        <v>621</v>
      </c>
      <c r="G147" s="365" t="s">
        <v>705</v>
      </c>
      <c r="H147" s="387"/>
    </row>
    <row r="148" spans="1:8" ht="18" customHeight="1">
      <c r="A148" s="545"/>
      <c r="B148" s="1749" t="s">
        <v>593</v>
      </c>
      <c r="C148" s="1752" t="s">
        <v>706</v>
      </c>
      <c r="D148" s="1753"/>
      <c r="E148" s="1754"/>
      <c r="F148" s="362" t="s">
        <v>572</v>
      </c>
      <c r="G148" s="325" t="s">
        <v>707</v>
      </c>
      <c r="H148" s="385"/>
    </row>
    <row r="149" spans="1:8" ht="18" customHeight="1">
      <c r="A149" s="545"/>
      <c r="B149" s="1750"/>
      <c r="C149" s="1755"/>
      <c r="D149" s="1756"/>
      <c r="E149" s="1757"/>
      <c r="F149" s="363" t="s">
        <v>572</v>
      </c>
      <c r="G149" s="364" t="s">
        <v>708</v>
      </c>
      <c r="H149" s="386"/>
    </row>
    <row r="150" spans="1:8" ht="18" customHeight="1">
      <c r="A150" s="545"/>
      <c r="B150" s="1750"/>
      <c r="C150" s="1755"/>
      <c r="D150" s="1756"/>
      <c r="E150" s="1757"/>
      <c r="F150" s="363" t="s">
        <v>572</v>
      </c>
      <c r="G150" s="364" t="s">
        <v>709</v>
      </c>
      <c r="H150" s="386"/>
    </row>
    <row r="151" spans="1:8" ht="18" customHeight="1">
      <c r="A151" s="545"/>
      <c r="B151" s="1750"/>
      <c r="C151" s="1755"/>
      <c r="D151" s="1756"/>
      <c r="E151" s="1757"/>
      <c r="F151" s="1729" t="s">
        <v>621</v>
      </c>
      <c r="G151" s="364" t="s">
        <v>710</v>
      </c>
      <c r="H151" s="386"/>
    </row>
    <row r="152" spans="1:8" ht="18" customHeight="1">
      <c r="A152" s="545"/>
      <c r="B152" s="1750"/>
      <c r="C152" s="1755"/>
      <c r="D152" s="1756"/>
      <c r="E152" s="1757"/>
      <c r="F152" s="1730"/>
      <c r="G152" s="364" t="s">
        <v>711</v>
      </c>
      <c r="H152" s="386"/>
    </row>
    <row r="153" spans="1:8" ht="18" customHeight="1">
      <c r="A153" s="545"/>
      <c r="B153" s="1750"/>
      <c r="C153" s="1755"/>
      <c r="D153" s="1756"/>
      <c r="E153" s="1757"/>
      <c r="F153" s="1730"/>
      <c r="G153" s="364" t="s">
        <v>712</v>
      </c>
      <c r="H153" s="386"/>
    </row>
    <row r="154" spans="1:8" ht="18" customHeight="1">
      <c r="A154" s="545"/>
      <c r="B154" s="1750"/>
      <c r="C154" s="1755"/>
      <c r="D154" s="1756"/>
      <c r="E154" s="1757"/>
      <c r="F154" s="1730"/>
      <c r="G154" s="364" t="s">
        <v>713</v>
      </c>
      <c r="H154" s="386"/>
    </row>
    <row r="155" spans="1:8" ht="18" customHeight="1">
      <c r="A155" s="545"/>
      <c r="B155" s="1750"/>
      <c r="C155" s="1755"/>
      <c r="D155" s="1756"/>
      <c r="E155" s="1757"/>
      <c r="F155" s="1730"/>
      <c r="G155" s="364" t="s">
        <v>714</v>
      </c>
      <c r="H155" s="386"/>
    </row>
    <row r="156" spans="1:8" ht="18" customHeight="1">
      <c r="A156" s="545"/>
      <c r="B156" s="1750"/>
      <c r="C156" s="1755"/>
      <c r="D156" s="1756"/>
      <c r="E156" s="1757"/>
      <c r="F156" s="1730"/>
      <c r="G156" s="364" t="s">
        <v>715</v>
      </c>
      <c r="H156" s="386"/>
    </row>
    <row r="157" spans="1:8" ht="30" customHeight="1">
      <c r="A157" s="545"/>
      <c r="B157" s="1751"/>
      <c r="C157" s="1758"/>
      <c r="D157" s="1759"/>
      <c r="E157" s="1760"/>
      <c r="F157" s="1731"/>
      <c r="G157" s="365" t="s">
        <v>716</v>
      </c>
      <c r="H157" s="387"/>
    </row>
    <row r="158" spans="1:8" ht="33.75" customHeight="1">
      <c r="A158" s="545"/>
      <c r="B158" s="1732" t="s">
        <v>717</v>
      </c>
      <c r="C158" s="1733"/>
      <c r="D158" s="1733"/>
      <c r="E158" s="1734"/>
      <c r="F158" s="366" t="s">
        <v>621</v>
      </c>
      <c r="G158" s="1043" t="s">
        <v>1407</v>
      </c>
      <c r="H158" s="384"/>
    </row>
    <row r="159" spans="1:8" ht="33.75" customHeight="1">
      <c r="A159" s="545"/>
      <c r="B159" s="1735" t="s">
        <v>1574</v>
      </c>
      <c r="C159" s="1736"/>
      <c r="D159" s="1736"/>
      <c r="E159" s="1737"/>
      <c r="F159" s="1741" t="s">
        <v>572</v>
      </c>
      <c r="G159" s="1037" t="s">
        <v>1380</v>
      </c>
      <c r="H159" s="882"/>
    </row>
    <row r="160" spans="1:8" ht="26.25" customHeight="1" thickBot="1">
      <c r="A160" s="545"/>
      <c r="B160" s="1738"/>
      <c r="C160" s="1739"/>
      <c r="D160" s="1739"/>
      <c r="E160" s="1740"/>
      <c r="F160" s="1742"/>
      <c r="G160" s="339" t="s">
        <v>1406</v>
      </c>
      <c r="H160" s="388"/>
    </row>
    <row r="161" ht="6.75" customHeight="1"/>
  </sheetData>
  <sheetProtection sheet="1" objects="1" scenarios="1" selectLockedCells="1"/>
  <mergeCells count="146">
    <mergeCell ref="B1:G1"/>
    <mergeCell ref="B2:G2"/>
    <mergeCell ref="B3:G3"/>
    <mergeCell ref="B4:G4"/>
    <mergeCell ref="B5:G5"/>
    <mergeCell ref="B6:G6"/>
    <mergeCell ref="D18:D19"/>
    <mergeCell ref="D20:D21"/>
    <mergeCell ref="D22:D23"/>
    <mergeCell ref="B7:G7"/>
    <mergeCell ref="B8:G8"/>
    <mergeCell ref="B9:G9"/>
    <mergeCell ref="B10:G10"/>
    <mergeCell ref="B11:H11"/>
    <mergeCell ref="B14:B20"/>
    <mergeCell ref="C14:C24"/>
    <mergeCell ref="E14:E24"/>
    <mergeCell ref="F14:F24"/>
    <mergeCell ref="D16:D17"/>
    <mergeCell ref="C37:C38"/>
    <mergeCell ref="E37:E38"/>
    <mergeCell ref="F37:F39"/>
    <mergeCell ref="C39:D39"/>
    <mergeCell ref="C40:C42"/>
    <mergeCell ref="E40:E42"/>
    <mergeCell ref="F40:F42"/>
    <mergeCell ref="F27:F30"/>
    <mergeCell ref="C32:C33"/>
    <mergeCell ref="D32:D33"/>
    <mergeCell ref="E32:E33"/>
    <mergeCell ref="F32:F33"/>
    <mergeCell ref="C34:C36"/>
    <mergeCell ref="E34:E36"/>
    <mergeCell ref="F34:F36"/>
    <mergeCell ref="C25:C30"/>
    <mergeCell ref="D25:D26"/>
    <mergeCell ref="E25:E30"/>
    <mergeCell ref="B44:B47"/>
    <mergeCell ref="C44:C47"/>
    <mergeCell ref="E44:E47"/>
    <mergeCell ref="F44:F47"/>
    <mergeCell ref="C48:C58"/>
    <mergeCell ref="E48:E58"/>
    <mergeCell ref="D49:D51"/>
    <mergeCell ref="F49:F51"/>
    <mergeCell ref="D52:D53"/>
    <mergeCell ref="F52:F53"/>
    <mergeCell ref="C67:C69"/>
    <mergeCell ref="E67:E69"/>
    <mergeCell ref="F67:F69"/>
    <mergeCell ref="C70:C72"/>
    <mergeCell ref="E70:E71"/>
    <mergeCell ref="F70:F72"/>
    <mergeCell ref="D57:D58"/>
    <mergeCell ref="C59:C62"/>
    <mergeCell ref="E59:E62"/>
    <mergeCell ref="F59:F62"/>
    <mergeCell ref="D61:D62"/>
    <mergeCell ref="C63:D66"/>
    <mergeCell ref="E63:E66"/>
    <mergeCell ref="F63:F66"/>
    <mergeCell ref="B80:B81"/>
    <mergeCell ref="C80:D81"/>
    <mergeCell ref="E80:E81"/>
    <mergeCell ref="F80:F81"/>
    <mergeCell ref="B82:B84"/>
    <mergeCell ref="C82:C83"/>
    <mergeCell ref="E82:E84"/>
    <mergeCell ref="F82:F84"/>
    <mergeCell ref="C73:D75"/>
    <mergeCell ref="E73:E75"/>
    <mergeCell ref="F73:F75"/>
    <mergeCell ref="C76:D78"/>
    <mergeCell ref="E76:E78"/>
    <mergeCell ref="F76:F78"/>
    <mergeCell ref="B91:B92"/>
    <mergeCell ref="B93:B98"/>
    <mergeCell ref="C93:D97"/>
    <mergeCell ref="E93:E97"/>
    <mergeCell ref="F93:F97"/>
    <mergeCell ref="C98:D98"/>
    <mergeCell ref="B85:B87"/>
    <mergeCell ref="C85:C87"/>
    <mergeCell ref="D85:D86"/>
    <mergeCell ref="E85:E87"/>
    <mergeCell ref="F85:F87"/>
    <mergeCell ref="B88:B90"/>
    <mergeCell ref="C88:C90"/>
    <mergeCell ref="D89:D90"/>
    <mergeCell ref="E89:E90"/>
    <mergeCell ref="B107:G107"/>
    <mergeCell ref="B108:C108"/>
    <mergeCell ref="D108:G108"/>
    <mergeCell ref="B109:C109"/>
    <mergeCell ref="D109:G109"/>
    <mergeCell ref="C110:E110"/>
    <mergeCell ref="B99:B103"/>
    <mergeCell ref="C99:D102"/>
    <mergeCell ref="E99:E102"/>
    <mergeCell ref="F99:F102"/>
    <mergeCell ref="C103:D103"/>
    <mergeCell ref="B104:B105"/>
    <mergeCell ref="C104:D104"/>
    <mergeCell ref="C105:D105"/>
    <mergeCell ref="C119:E119"/>
    <mergeCell ref="B120:B128"/>
    <mergeCell ref="C120:C125"/>
    <mergeCell ref="D120:D125"/>
    <mergeCell ref="F120:F125"/>
    <mergeCell ref="G122:G123"/>
    <mergeCell ref="B111:B118"/>
    <mergeCell ref="C111:E111"/>
    <mergeCell ref="C112:E113"/>
    <mergeCell ref="F112:F113"/>
    <mergeCell ref="C114:E115"/>
    <mergeCell ref="F114:F115"/>
    <mergeCell ref="C116:E116"/>
    <mergeCell ref="C117:E117"/>
    <mergeCell ref="C118:E118"/>
    <mergeCell ref="C137:E137"/>
    <mergeCell ref="C138:E138"/>
    <mergeCell ref="C139:E139"/>
    <mergeCell ref="C140:E140"/>
    <mergeCell ref="C141:E141"/>
    <mergeCell ref="C142:E142"/>
    <mergeCell ref="H122:H123"/>
    <mergeCell ref="B129:B147"/>
    <mergeCell ref="C129:E129"/>
    <mergeCell ref="C130:E130"/>
    <mergeCell ref="C131:E131"/>
    <mergeCell ref="C132:E132"/>
    <mergeCell ref="C133:E133"/>
    <mergeCell ref="C134:E134"/>
    <mergeCell ref="C135:E135"/>
    <mergeCell ref="C136:E136"/>
    <mergeCell ref="F151:F157"/>
    <mergeCell ref="B158:E158"/>
    <mergeCell ref="B159:E160"/>
    <mergeCell ref="F159:F160"/>
    <mergeCell ref="C143:E143"/>
    <mergeCell ref="C144:E144"/>
    <mergeCell ref="C145:E145"/>
    <mergeCell ref="C146:E146"/>
    <mergeCell ref="C147:E147"/>
    <mergeCell ref="B148:B157"/>
    <mergeCell ref="C148:E157"/>
  </mergeCells>
  <phoneticPr fontId="13"/>
  <pageMargins left="0.59055118110236227" right="0" top="0.27559055118110237" bottom="0" header="0.31496062992125984" footer="0.31496062992125984"/>
  <pageSetup paperSize="9" scale="75" fitToHeight="0" orientation="portrait" r:id="rId1"/>
  <rowBreaks count="3" manualBreakCount="3">
    <brk id="42" max="16383" man="1"/>
    <brk id="78" max="16383" man="1"/>
    <brk id="118"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O189"/>
  <sheetViews>
    <sheetView showGridLines="0" view="pageBreakPreview" zoomScaleNormal="130" zoomScaleSheetLayoutView="100" workbookViewId="0">
      <selection activeCell="Q2" sqref="Q2:X2"/>
    </sheetView>
  </sheetViews>
  <sheetFormatPr defaultColWidth="3.625" defaultRowHeight="17.100000000000001" customHeight="1"/>
  <cols>
    <col min="1" max="1" width="9" style="241" customWidth="1"/>
    <col min="2" max="18" width="3.625" style="241"/>
    <col min="19" max="19" width="3.625" style="241" customWidth="1"/>
    <col min="20" max="16384" width="3.625" style="241"/>
  </cols>
  <sheetData>
    <row r="1" spans="1:34" ht="17.100000000000001" customHeight="1">
      <c r="A1" s="239" t="s">
        <v>374</v>
      </c>
      <c r="B1" s="484"/>
      <c r="C1" s="484"/>
      <c r="D1" s="484"/>
      <c r="E1" s="484"/>
      <c r="F1" s="484"/>
      <c r="G1" s="484"/>
      <c r="H1" s="484"/>
      <c r="I1" s="484"/>
      <c r="J1" s="490"/>
      <c r="K1" s="490"/>
      <c r="L1" s="490"/>
      <c r="M1" s="490"/>
      <c r="N1" s="490"/>
      <c r="O1" s="491"/>
      <c r="P1" s="491"/>
      <c r="Q1" s="491"/>
      <c r="R1" s="491"/>
      <c r="S1" s="491"/>
      <c r="T1" s="491"/>
      <c r="U1" s="491"/>
      <c r="V1" s="491"/>
      <c r="W1" s="491"/>
      <c r="X1" s="491"/>
    </row>
    <row r="2" spans="1:34" ht="17.100000000000001" customHeight="1">
      <c r="A2" s="484"/>
      <c r="B2" s="484"/>
      <c r="C2" s="484"/>
      <c r="D2" s="484"/>
      <c r="E2" s="484"/>
      <c r="F2" s="484"/>
      <c r="G2" s="490"/>
      <c r="H2" s="492"/>
      <c r="I2" s="492"/>
      <c r="J2" s="490"/>
      <c r="K2" s="490"/>
      <c r="L2" s="490"/>
      <c r="M2" s="490"/>
      <c r="N2" s="490"/>
      <c r="O2" s="491"/>
      <c r="P2" s="491"/>
      <c r="Q2" s="1946" t="s">
        <v>850</v>
      </c>
      <c r="R2" s="1946"/>
      <c r="S2" s="1946"/>
      <c r="T2" s="1946"/>
      <c r="U2" s="1946"/>
      <c r="V2" s="1946"/>
      <c r="W2" s="1946"/>
      <c r="X2" s="1946"/>
    </row>
    <row r="3" spans="1:34" ht="17.100000000000001" customHeight="1">
      <c r="A3" s="484"/>
      <c r="B3" s="484"/>
      <c r="C3" s="484"/>
      <c r="D3" s="484"/>
      <c r="E3" s="484"/>
      <c r="F3" s="484"/>
      <c r="G3" s="490"/>
      <c r="H3" s="493"/>
      <c r="I3" s="493"/>
      <c r="J3" s="490"/>
      <c r="K3" s="490"/>
      <c r="L3" s="490"/>
      <c r="M3" s="490"/>
      <c r="N3" s="490"/>
      <c r="O3" s="491"/>
      <c r="P3" s="491"/>
      <c r="Q3" s="8"/>
      <c r="R3" s="30" t="s">
        <v>375</v>
      </c>
      <c r="S3" s="466" t="str">
        <f>IF(入力シート!K10&lt;&gt;"",TEXT(入力シート!K10,"ee"),"")</f>
        <v/>
      </c>
      <c r="T3" s="30" t="s">
        <v>376</v>
      </c>
      <c r="U3" s="466" t="str">
        <f>IF(入力シート!K10&lt;&gt;"",TEXT(入力シート!K10,"m"),"")</f>
        <v/>
      </c>
      <c r="V3" s="30" t="s">
        <v>377</v>
      </c>
      <c r="W3" s="466" t="str">
        <f>IF(入力シート!K10&lt;&gt;"",TEXT(入力シート!K10,"d"),"")</f>
        <v/>
      </c>
      <c r="X3" s="30" t="s">
        <v>8</v>
      </c>
    </row>
    <row r="4" spans="1:34" ht="17.100000000000001" customHeight="1">
      <c r="A4" s="484"/>
      <c r="B4" s="484"/>
      <c r="C4" s="484"/>
      <c r="D4" s="484"/>
      <c r="E4" s="484"/>
      <c r="F4" s="484"/>
      <c r="G4" s="484"/>
      <c r="H4" s="484"/>
      <c r="I4" s="484"/>
      <c r="J4" s="490"/>
      <c r="K4" s="490"/>
      <c r="L4" s="490"/>
      <c r="M4" s="490"/>
      <c r="N4" s="490"/>
      <c r="O4" s="491"/>
      <c r="P4" s="491"/>
      <c r="Q4" s="491"/>
      <c r="R4" s="491"/>
      <c r="S4" s="491"/>
      <c r="T4" s="491"/>
      <c r="U4" s="491"/>
      <c r="V4" s="491"/>
      <c r="W4" s="491"/>
      <c r="X4" s="491"/>
    </row>
    <row r="5" spans="1:34" ht="17.100000000000001" customHeight="1">
      <c r="A5" s="494" t="s">
        <v>378</v>
      </c>
      <c r="B5" s="484"/>
      <c r="C5" s="484"/>
      <c r="D5" s="484"/>
      <c r="E5" s="484"/>
      <c r="F5" s="484"/>
      <c r="G5" s="484"/>
      <c r="H5" s="484"/>
      <c r="I5" s="484"/>
      <c r="J5" s="490"/>
      <c r="K5" s="490"/>
      <c r="L5" s="490"/>
      <c r="M5" s="490"/>
      <c r="N5" s="490"/>
      <c r="O5" s="491"/>
      <c r="P5" s="491"/>
      <c r="Q5" s="491"/>
      <c r="R5" s="491"/>
      <c r="S5" s="491"/>
      <c r="T5" s="491"/>
      <c r="U5" s="491"/>
      <c r="V5" s="491"/>
      <c r="W5" s="491"/>
      <c r="X5" s="491"/>
    </row>
    <row r="6" spans="1:34" ht="17.100000000000001" customHeight="1">
      <c r="A6" s="494" t="s">
        <v>379</v>
      </c>
      <c r="B6" s="484"/>
      <c r="C6" s="484"/>
      <c r="D6" s="484"/>
      <c r="E6" s="484"/>
      <c r="F6" s="484"/>
      <c r="G6" s="484"/>
      <c r="H6" s="484"/>
      <c r="I6" s="484"/>
      <c r="J6" s="490"/>
      <c r="K6" s="490"/>
      <c r="L6" s="490"/>
      <c r="M6" s="490"/>
      <c r="N6" s="490"/>
      <c r="O6" s="490"/>
      <c r="P6" s="490"/>
      <c r="Q6" s="490"/>
      <c r="R6" s="490"/>
      <c r="S6" s="490"/>
      <c r="T6" s="490"/>
      <c r="U6" s="490"/>
      <c r="V6" s="490"/>
      <c r="W6" s="490"/>
      <c r="X6" s="490"/>
    </row>
    <row r="7" spans="1:34" ht="17.100000000000001" customHeight="1">
      <c r="A7" s="484"/>
      <c r="B7" s="484"/>
      <c r="C7" s="484"/>
      <c r="D7" s="484"/>
      <c r="E7" s="492"/>
      <c r="F7" s="492"/>
      <c r="G7" s="492"/>
      <c r="H7" s="492"/>
      <c r="I7" s="484"/>
      <c r="J7" s="490"/>
      <c r="K7" s="490"/>
      <c r="L7" s="490"/>
      <c r="M7" s="490"/>
      <c r="N7" s="490"/>
      <c r="O7" s="490"/>
      <c r="P7" s="490"/>
      <c r="Q7" s="490"/>
      <c r="R7" s="490"/>
      <c r="S7" s="490"/>
      <c r="T7" s="490"/>
      <c r="U7" s="490"/>
      <c r="V7" s="490"/>
      <c r="W7" s="490"/>
      <c r="X7" s="490"/>
    </row>
    <row r="8" spans="1:34" ht="17.100000000000001" customHeight="1">
      <c r="A8" s="484"/>
      <c r="B8" s="484"/>
      <c r="C8" s="484"/>
      <c r="D8" s="484"/>
      <c r="E8" s="492"/>
      <c r="F8" s="492"/>
      <c r="G8" s="492"/>
      <c r="H8" s="492"/>
      <c r="I8" s="484"/>
      <c r="J8" s="490"/>
      <c r="K8" s="490"/>
      <c r="L8" s="490"/>
      <c r="M8" s="490"/>
      <c r="N8" s="490"/>
      <c r="O8" s="490"/>
      <c r="P8" s="490"/>
      <c r="Q8" s="490"/>
      <c r="R8" s="490"/>
      <c r="S8" s="490"/>
      <c r="T8" s="490"/>
      <c r="U8" s="490"/>
      <c r="V8" s="490"/>
      <c r="W8" s="490"/>
      <c r="X8" s="490"/>
    </row>
    <row r="9" spans="1:34" ht="17.100000000000001" customHeight="1">
      <c r="A9" s="484"/>
      <c r="B9" s="484"/>
      <c r="C9" s="484"/>
      <c r="D9" s="484"/>
      <c r="E9" s="492"/>
      <c r="F9" s="492"/>
      <c r="G9" s="492"/>
      <c r="H9" s="492"/>
      <c r="I9" s="484"/>
      <c r="J9" s="490"/>
      <c r="K9" s="490"/>
      <c r="L9" s="490"/>
      <c r="M9" s="490"/>
      <c r="N9" s="490"/>
      <c r="O9" s="490"/>
      <c r="P9" s="490"/>
      <c r="Q9" s="490"/>
      <c r="R9" s="490"/>
      <c r="S9" s="490"/>
      <c r="T9" s="490"/>
      <c r="U9" s="490"/>
      <c r="V9" s="490"/>
      <c r="W9" s="490"/>
      <c r="X9" s="490"/>
    </row>
    <row r="10" spans="1:34" ht="16.5" customHeight="1">
      <c r="A10" s="484"/>
      <c r="B10" s="484"/>
      <c r="C10" s="490"/>
      <c r="D10" s="492"/>
      <c r="E10" s="490"/>
      <c r="F10" s="1925" t="s">
        <v>380</v>
      </c>
      <c r="G10" s="1925"/>
      <c r="H10" s="1925"/>
      <c r="J10" s="1928" t="str">
        <f>IF(AND(入力シート!K25&lt;&gt;"",入力シート!K26&lt;&gt;"",入力シート!K27&lt;&gt;""),入力シート!K25&amp;入力シート!K26&amp;入力シート!K27&amp;IF(入力シート!K28="－","",入力シート!K28),"")</f>
        <v/>
      </c>
      <c r="K10" s="1928"/>
      <c r="L10" s="1928"/>
      <c r="M10" s="1928"/>
      <c r="N10" s="1928"/>
      <c r="O10" s="1928"/>
      <c r="P10" s="1928"/>
      <c r="Q10" s="1928"/>
      <c r="R10" s="1928"/>
      <c r="S10" s="1928"/>
      <c r="T10" s="1928"/>
      <c r="U10" s="1928"/>
      <c r="V10" s="1928"/>
      <c r="W10" s="1928"/>
      <c r="X10" s="1928"/>
    </row>
    <row r="11" spans="1:34" ht="17.100000000000001" customHeight="1">
      <c r="A11" s="484"/>
      <c r="B11" s="484"/>
      <c r="C11" s="492"/>
      <c r="D11" s="492"/>
      <c r="E11" s="492"/>
      <c r="F11" s="1925"/>
      <c r="G11" s="1925"/>
      <c r="H11" s="1925"/>
      <c r="J11" s="1928"/>
      <c r="K11" s="1928"/>
      <c r="L11" s="1928"/>
      <c r="M11" s="1928"/>
      <c r="N11" s="1928"/>
      <c r="O11" s="1928"/>
      <c r="P11" s="1928"/>
      <c r="Q11" s="1928"/>
      <c r="R11" s="1928"/>
      <c r="S11" s="1928"/>
      <c r="T11" s="1928"/>
      <c r="U11" s="1928"/>
      <c r="V11" s="1928"/>
      <c r="W11" s="1928"/>
      <c r="X11" s="1928"/>
      <c r="AC11" s="490"/>
      <c r="AD11" s="492"/>
      <c r="AE11" s="490"/>
      <c r="AF11" s="1925"/>
      <c r="AG11" s="1925"/>
      <c r="AH11" s="1925"/>
    </row>
    <row r="12" spans="1:34" ht="17.100000000000001" customHeight="1">
      <c r="A12" s="484"/>
      <c r="B12" s="484"/>
      <c r="C12" s="1924" t="s">
        <v>486</v>
      </c>
      <c r="D12" s="1924"/>
      <c r="E12" s="1924"/>
      <c r="F12" s="1925" t="s">
        <v>381</v>
      </c>
      <c r="G12" s="1925"/>
      <c r="H12" s="1925"/>
      <c r="J12" s="1928" t="str">
        <f>IF(入力シート!K17&lt;&gt;"",入力シート!K17,"")</f>
        <v/>
      </c>
      <c r="K12" s="1928"/>
      <c r="L12" s="1928"/>
      <c r="M12" s="1928"/>
      <c r="N12" s="1928"/>
      <c r="O12" s="1928"/>
      <c r="P12" s="1928"/>
      <c r="Q12" s="1928"/>
      <c r="R12" s="1928"/>
      <c r="S12" s="1928"/>
      <c r="T12" s="1928"/>
      <c r="U12" s="1928"/>
      <c r="V12" s="1928"/>
      <c r="W12" s="1928"/>
      <c r="X12" s="1928"/>
      <c r="AC12" s="492"/>
      <c r="AD12" s="492"/>
      <c r="AE12" s="492"/>
      <c r="AF12" s="1925"/>
      <c r="AG12" s="1925"/>
      <c r="AH12" s="1925"/>
    </row>
    <row r="13" spans="1:34" ht="17.100000000000001" customHeight="1">
      <c r="A13" s="484"/>
      <c r="B13" s="484"/>
      <c r="C13" s="492"/>
      <c r="D13" s="492"/>
      <c r="E13" s="495"/>
      <c r="F13" s="1925"/>
      <c r="G13" s="1925"/>
      <c r="H13" s="1925"/>
      <c r="J13" s="1928"/>
      <c r="K13" s="1928"/>
      <c r="L13" s="1928"/>
      <c r="M13" s="1928"/>
      <c r="N13" s="1928"/>
      <c r="O13" s="1928"/>
      <c r="P13" s="1928"/>
      <c r="Q13" s="1928"/>
      <c r="R13" s="1928"/>
      <c r="S13" s="1928"/>
      <c r="T13" s="1928"/>
      <c r="U13" s="1928"/>
      <c r="V13" s="1928"/>
      <c r="W13" s="1928"/>
      <c r="X13" s="1928"/>
      <c r="AC13" s="1924"/>
      <c r="AD13" s="1924"/>
      <c r="AE13" s="1924"/>
      <c r="AF13" s="1925"/>
      <c r="AG13" s="1925"/>
      <c r="AH13" s="1925"/>
    </row>
    <row r="14" spans="1:34" ht="17.100000000000001" customHeight="1">
      <c r="A14" s="484"/>
      <c r="B14" s="484"/>
      <c r="C14" s="492"/>
      <c r="D14" s="496"/>
      <c r="E14" s="490"/>
      <c r="F14" s="1926" t="s">
        <v>382</v>
      </c>
      <c r="G14" s="1926"/>
      <c r="H14" s="1926"/>
      <c r="J14" s="1927" t="str">
        <f>IF(AND(入力シート!K22&lt;&gt;"",入力シート!K23&lt;&gt;""),入力シート!K19&amp;"　"&amp;入力シート!K22&amp;"　"&amp;入力シート!K23,"")</f>
        <v/>
      </c>
      <c r="K14" s="1927"/>
      <c r="L14" s="1927"/>
      <c r="M14" s="1927"/>
      <c r="N14" s="1927"/>
      <c r="O14" s="1927"/>
      <c r="P14" s="1927"/>
      <c r="Q14" s="1927"/>
      <c r="R14" s="1927"/>
      <c r="S14" s="1927"/>
      <c r="T14" s="1927"/>
      <c r="U14" s="1927"/>
      <c r="V14" s="1927"/>
      <c r="W14" s="497" t="s">
        <v>58</v>
      </c>
      <c r="X14" s="1206"/>
      <c r="AC14" s="492"/>
      <c r="AD14" s="492"/>
      <c r="AE14" s="495"/>
      <c r="AF14" s="1925"/>
      <c r="AG14" s="1925"/>
      <c r="AH14" s="1925"/>
    </row>
    <row r="15" spans="1:34" ht="17.100000000000001" customHeight="1">
      <c r="A15" s="484"/>
      <c r="B15" s="484"/>
      <c r="C15" s="484"/>
      <c r="D15" s="484"/>
      <c r="E15" s="492"/>
      <c r="F15" s="492"/>
      <c r="G15" s="496"/>
      <c r="H15" s="495"/>
      <c r="I15" s="498"/>
      <c r="J15" s="492"/>
      <c r="K15" s="492"/>
      <c r="L15" s="492"/>
      <c r="M15" s="1206"/>
      <c r="N15" s="1206"/>
      <c r="O15" s="1206"/>
      <c r="P15" s="1206"/>
      <c r="Q15" s="1206"/>
      <c r="R15" s="1206"/>
      <c r="S15" s="1206"/>
      <c r="T15" s="1206"/>
      <c r="U15" s="1206"/>
      <c r="V15" s="1206"/>
      <c r="W15" s="1206"/>
      <c r="X15" s="1206"/>
      <c r="AC15" s="492"/>
      <c r="AD15" s="496"/>
      <c r="AE15" s="490"/>
      <c r="AF15" s="1926"/>
      <c r="AG15" s="1926"/>
      <c r="AH15" s="1926"/>
    </row>
    <row r="16" spans="1:34" ht="16.5" customHeight="1">
      <c r="A16" s="484"/>
      <c r="B16" s="484"/>
      <c r="C16" s="490"/>
      <c r="D16" s="492"/>
      <c r="E16" s="490"/>
      <c r="F16" s="1925" t="s">
        <v>380</v>
      </c>
      <c r="G16" s="1925"/>
      <c r="H16" s="1925"/>
      <c r="J16" s="1928" t="str">
        <f>IF(入力シート!B47,入力シート!K57&amp;入力シート!K58&amp;入力シート!K59&amp;IF(入力シート!K60="－","","　"&amp;入力シート!K60),IF(AND(入力シート!B47=FALSE,入力シート!K49&lt;&gt;""),"&lt;&lt;入力シートを確認してください&gt;&gt;",""))</f>
        <v/>
      </c>
      <c r="K16" s="1928"/>
      <c r="L16" s="1928"/>
      <c r="M16" s="1928"/>
      <c r="N16" s="1928"/>
      <c r="O16" s="1928"/>
      <c r="P16" s="1928"/>
      <c r="Q16" s="1928"/>
      <c r="R16" s="1928"/>
      <c r="S16" s="1928"/>
      <c r="T16" s="1928"/>
      <c r="U16" s="1928"/>
      <c r="V16" s="1928"/>
      <c r="W16" s="1928"/>
      <c r="X16" s="1928"/>
    </row>
    <row r="17" spans="1:34" ht="17.100000000000001" customHeight="1">
      <c r="A17" s="484"/>
      <c r="B17" s="484"/>
      <c r="C17" s="492"/>
      <c r="D17" s="492"/>
      <c r="E17" s="492"/>
      <c r="F17" s="1925"/>
      <c r="G17" s="1925"/>
      <c r="H17" s="1925"/>
      <c r="J17" s="1928"/>
      <c r="K17" s="1928"/>
      <c r="L17" s="1928"/>
      <c r="M17" s="1928"/>
      <c r="N17" s="1928"/>
      <c r="O17" s="1928"/>
      <c r="P17" s="1928"/>
      <c r="Q17" s="1928"/>
      <c r="R17" s="1928"/>
      <c r="S17" s="1928"/>
      <c r="T17" s="1928"/>
      <c r="U17" s="1928"/>
      <c r="V17" s="1928"/>
      <c r="W17" s="1928"/>
      <c r="X17" s="1928"/>
      <c r="AC17" s="490"/>
      <c r="AD17" s="492"/>
      <c r="AE17" s="490"/>
      <c r="AF17" s="1925"/>
      <c r="AG17" s="1925"/>
      <c r="AH17" s="1925"/>
    </row>
    <row r="18" spans="1:34" ht="17.100000000000001" customHeight="1">
      <c r="A18" s="484"/>
      <c r="B18" s="484"/>
      <c r="C18" s="1924" t="s">
        <v>487</v>
      </c>
      <c r="D18" s="1924"/>
      <c r="E18" s="1924"/>
      <c r="F18" s="1925" t="s">
        <v>381</v>
      </c>
      <c r="G18" s="1925"/>
      <c r="H18" s="1925"/>
      <c r="J18" s="1928" t="str">
        <f>IF(AND(入力シート!B47,入力シート!K57&lt;&gt;""),入力シート!K57&amp;入力シート!K58&amp;入力シート!K59&amp;IF(入力シート!K60="－","",入力シート!K60),"")</f>
        <v/>
      </c>
      <c r="K18" s="1928"/>
      <c r="L18" s="1928"/>
      <c r="M18" s="1928"/>
      <c r="N18" s="1928"/>
      <c r="O18" s="1928"/>
      <c r="P18" s="1928"/>
      <c r="Q18" s="1928"/>
      <c r="R18" s="1928"/>
      <c r="S18" s="1928"/>
      <c r="T18" s="1928"/>
      <c r="U18" s="1928"/>
      <c r="V18" s="1928"/>
      <c r="W18" s="1928"/>
      <c r="X18" s="1928"/>
      <c r="AC18" s="492"/>
      <c r="AD18" s="492"/>
      <c r="AE18" s="492"/>
      <c r="AF18" s="1925"/>
      <c r="AG18" s="1925"/>
      <c r="AH18" s="1925"/>
    </row>
    <row r="19" spans="1:34" ht="17.100000000000001" customHeight="1">
      <c r="A19" s="484"/>
      <c r="B19" s="484"/>
      <c r="C19" s="492"/>
      <c r="D19" s="492"/>
      <c r="E19" s="495"/>
      <c r="F19" s="1925"/>
      <c r="G19" s="1925"/>
      <c r="H19" s="1925"/>
      <c r="J19" s="1928"/>
      <c r="K19" s="1928"/>
      <c r="L19" s="1928"/>
      <c r="M19" s="1928"/>
      <c r="N19" s="1928"/>
      <c r="O19" s="1928"/>
      <c r="P19" s="1928"/>
      <c r="Q19" s="1928"/>
      <c r="R19" s="1928"/>
      <c r="S19" s="1928"/>
      <c r="T19" s="1928"/>
      <c r="U19" s="1928"/>
      <c r="V19" s="1928"/>
      <c r="W19" s="1928"/>
      <c r="X19" s="1928"/>
      <c r="AC19" s="1924"/>
      <c r="AD19" s="1924"/>
      <c r="AE19" s="1924"/>
      <c r="AF19" s="1925"/>
      <c r="AG19" s="1925"/>
      <c r="AH19" s="1925"/>
    </row>
    <row r="20" spans="1:34" ht="17.100000000000001" customHeight="1">
      <c r="A20" s="484"/>
      <c r="B20" s="484"/>
      <c r="C20" s="492"/>
      <c r="D20" s="496"/>
      <c r="E20" s="490"/>
      <c r="F20" s="1926" t="s">
        <v>382</v>
      </c>
      <c r="G20" s="1926"/>
      <c r="H20" s="1926"/>
      <c r="J20" s="1927" t="str">
        <f>IF(AND(入力シート!B47,入力シート!K51&lt;&gt;""),入力シート!K51&amp;"　"&amp;入力シート!K54&amp;"　"&amp;入力シート!K55,"")</f>
        <v/>
      </c>
      <c r="K20" s="1927"/>
      <c r="L20" s="1927"/>
      <c r="M20" s="1927"/>
      <c r="N20" s="1927"/>
      <c r="O20" s="1927"/>
      <c r="P20" s="1927"/>
      <c r="Q20" s="1927"/>
      <c r="R20" s="1927"/>
      <c r="S20" s="1927"/>
      <c r="T20" s="1927"/>
      <c r="U20" s="1927"/>
      <c r="V20" s="1927"/>
      <c r="W20" s="497" t="s">
        <v>58</v>
      </c>
      <c r="X20" s="1206"/>
      <c r="AC20" s="492"/>
      <c r="AD20" s="492"/>
      <c r="AE20" s="495"/>
      <c r="AF20" s="1925"/>
      <c r="AG20" s="1925"/>
      <c r="AH20" s="1925"/>
    </row>
    <row r="21" spans="1:34" ht="17.100000000000001" customHeight="1">
      <c r="A21" s="484"/>
      <c r="B21" s="484"/>
      <c r="C21" s="484"/>
      <c r="D21" s="484"/>
      <c r="E21" s="492"/>
      <c r="F21" s="492"/>
      <c r="G21" s="492"/>
      <c r="H21" s="492"/>
      <c r="I21" s="484"/>
      <c r="J21" s="492"/>
      <c r="K21" s="492"/>
      <c r="L21" s="492"/>
      <c r="M21" s="1206"/>
      <c r="N21" s="1206"/>
      <c r="O21" s="1206"/>
      <c r="P21" s="1206"/>
      <c r="Q21" s="1206"/>
      <c r="R21" s="1206"/>
      <c r="S21" s="1206"/>
      <c r="T21" s="1206"/>
      <c r="U21" s="1206"/>
      <c r="V21" s="1206"/>
      <c r="W21" s="1206"/>
      <c r="X21" s="1206"/>
    </row>
    <row r="22" spans="1:34" ht="16.5" customHeight="1">
      <c r="A22" s="484"/>
      <c r="B22" s="484"/>
      <c r="C22" s="490"/>
      <c r="D22" s="492"/>
      <c r="E22" s="490"/>
      <c r="F22" s="1925" t="s">
        <v>380</v>
      </c>
      <c r="G22" s="1925"/>
      <c r="H22" s="1925"/>
      <c r="J22" s="1928" t="str">
        <f>IF(AND(入力シート!$B$47,入力シート!$B$79,入力シート!K89&lt;&gt;""),入力シート!K89&amp;入力シート!K90&amp;入力シート!K91&amp;IF(入力シート!K92="－","",入力シート!K92),"")</f>
        <v/>
      </c>
      <c r="K22" s="1928"/>
      <c r="L22" s="1928"/>
      <c r="M22" s="1928"/>
      <c r="N22" s="1928"/>
      <c r="O22" s="1928"/>
      <c r="P22" s="1928"/>
      <c r="Q22" s="1928"/>
      <c r="R22" s="1928"/>
      <c r="S22" s="1928"/>
      <c r="T22" s="1928"/>
      <c r="U22" s="1928"/>
      <c r="V22" s="1928"/>
      <c r="W22" s="1928"/>
      <c r="X22" s="1928"/>
    </row>
    <row r="23" spans="1:34" ht="17.100000000000001" customHeight="1">
      <c r="A23" s="484"/>
      <c r="B23" s="484"/>
      <c r="C23" s="492"/>
      <c r="D23" s="492"/>
      <c r="E23" s="492"/>
      <c r="F23" s="1925"/>
      <c r="G23" s="1925"/>
      <c r="H23" s="1925"/>
      <c r="J23" s="1928"/>
      <c r="K23" s="1928"/>
      <c r="L23" s="1928"/>
      <c r="M23" s="1928"/>
      <c r="N23" s="1928"/>
      <c r="O23" s="1928"/>
      <c r="P23" s="1928"/>
      <c r="Q23" s="1928"/>
      <c r="R23" s="1928"/>
      <c r="S23" s="1928"/>
      <c r="T23" s="1928"/>
      <c r="U23" s="1928"/>
      <c r="V23" s="1928"/>
      <c r="W23" s="1928"/>
      <c r="X23" s="1928"/>
      <c r="AC23" s="490"/>
      <c r="AD23" s="492"/>
      <c r="AE23" s="490"/>
      <c r="AF23" s="1925"/>
      <c r="AG23" s="1925"/>
      <c r="AH23" s="1925"/>
    </row>
    <row r="24" spans="1:34" ht="17.100000000000001" customHeight="1">
      <c r="A24" s="484"/>
      <c r="B24" s="484"/>
      <c r="C24" s="1924" t="s">
        <v>488</v>
      </c>
      <c r="D24" s="1924"/>
      <c r="E24" s="1924"/>
      <c r="F24" s="1925" t="s">
        <v>381</v>
      </c>
      <c r="G24" s="1925"/>
      <c r="H24" s="1925"/>
      <c r="J24" s="1928" t="str">
        <f>IF(AND(入力シート!$B$47,入力シート!$B$79,入力シート!K81&lt;&gt;""),入力シート!K81,"")</f>
        <v/>
      </c>
      <c r="K24" s="1928"/>
      <c r="L24" s="1928"/>
      <c r="M24" s="1928"/>
      <c r="N24" s="1928"/>
      <c r="O24" s="1928"/>
      <c r="P24" s="1928"/>
      <c r="Q24" s="1928"/>
      <c r="R24" s="1928"/>
      <c r="S24" s="1928"/>
      <c r="T24" s="1928"/>
      <c r="U24" s="1928"/>
      <c r="V24" s="1928"/>
      <c r="W24" s="1928"/>
      <c r="X24" s="1928"/>
      <c r="AC24" s="492"/>
      <c r="AD24" s="492"/>
      <c r="AE24" s="492"/>
      <c r="AF24" s="1925"/>
      <c r="AG24" s="1925"/>
      <c r="AH24" s="1925"/>
    </row>
    <row r="25" spans="1:34" ht="17.100000000000001" customHeight="1">
      <c r="A25" s="484"/>
      <c r="B25" s="484"/>
      <c r="C25" s="492"/>
      <c r="D25" s="492"/>
      <c r="E25" s="495"/>
      <c r="F25" s="1925"/>
      <c r="G25" s="1925"/>
      <c r="H25" s="1925"/>
      <c r="J25" s="1928"/>
      <c r="K25" s="1928"/>
      <c r="L25" s="1928"/>
      <c r="M25" s="1928"/>
      <c r="N25" s="1928"/>
      <c r="O25" s="1928"/>
      <c r="P25" s="1928"/>
      <c r="Q25" s="1928"/>
      <c r="R25" s="1928"/>
      <c r="S25" s="1928"/>
      <c r="T25" s="1928"/>
      <c r="U25" s="1928"/>
      <c r="V25" s="1928"/>
      <c r="W25" s="1928"/>
      <c r="X25" s="1928"/>
      <c r="AC25" s="1924"/>
      <c r="AD25" s="1924"/>
      <c r="AE25" s="1924"/>
      <c r="AF25" s="1925"/>
      <c r="AG25" s="1925"/>
      <c r="AH25" s="1925"/>
    </row>
    <row r="26" spans="1:34" ht="17.100000000000001" customHeight="1">
      <c r="A26" s="484"/>
      <c r="B26" s="484"/>
      <c r="C26" s="492"/>
      <c r="D26" s="496"/>
      <c r="E26" s="490"/>
      <c r="F26" s="1926" t="s">
        <v>382</v>
      </c>
      <c r="G26" s="1926"/>
      <c r="H26" s="1926"/>
      <c r="J26" s="1927" t="str">
        <f>IF(AND(入力シート!$B$47,入力シート!$B$79,入力シート!K83&lt;&gt;""),入力シート!K83&amp;"　"&amp;入力シート!K86&amp;"　"&amp;入力シート!K87,"")</f>
        <v/>
      </c>
      <c r="K26" s="1927"/>
      <c r="L26" s="1927"/>
      <c r="M26" s="1927"/>
      <c r="N26" s="1927"/>
      <c r="O26" s="1927"/>
      <c r="P26" s="1927"/>
      <c r="Q26" s="1927"/>
      <c r="R26" s="1927"/>
      <c r="S26" s="1927"/>
      <c r="T26" s="1927"/>
      <c r="U26" s="1927"/>
      <c r="V26" s="1927"/>
      <c r="W26" s="497" t="s">
        <v>58</v>
      </c>
      <c r="X26" s="487"/>
      <c r="AC26" s="492"/>
      <c r="AD26" s="492"/>
      <c r="AE26" s="495"/>
      <c r="AF26" s="1925"/>
      <c r="AG26" s="1925"/>
      <c r="AH26" s="1925"/>
    </row>
    <row r="27" spans="1:34" ht="17.100000000000001" customHeight="1">
      <c r="A27" s="484"/>
      <c r="B27" s="484"/>
      <c r="C27" s="484"/>
      <c r="D27" s="484"/>
      <c r="E27" s="484"/>
      <c r="F27" s="484"/>
      <c r="G27" s="484"/>
      <c r="H27" s="484"/>
      <c r="I27" s="484"/>
      <c r="J27" s="490"/>
      <c r="K27" s="490"/>
      <c r="L27" s="490"/>
      <c r="M27" s="490"/>
      <c r="N27" s="490"/>
      <c r="O27" s="490"/>
      <c r="P27" s="490"/>
      <c r="Q27" s="490"/>
      <c r="R27" s="490"/>
      <c r="S27" s="490"/>
      <c r="T27" s="490"/>
      <c r="U27" s="490"/>
      <c r="V27" s="490"/>
      <c r="W27" s="490"/>
      <c r="X27" s="490"/>
    </row>
    <row r="28" spans="1:34" ht="17.100000000000001" customHeight="1">
      <c r="A28" s="484"/>
      <c r="B28" s="484"/>
      <c r="C28" s="484"/>
      <c r="D28" s="484"/>
      <c r="E28" s="484"/>
      <c r="F28" s="484"/>
      <c r="G28" s="484"/>
      <c r="H28" s="484"/>
      <c r="I28" s="484"/>
      <c r="J28" s="490"/>
      <c r="K28" s="490"/>
      <c r="L28" s="490"/>
      <c r="M28" s="490"/>
      <c r="N28" s="490"/>
      <c r="O28" s="490"/>
      <c r="P28" s="490"/>
      <c r="Q28" s="490"/>
      <c r="R28" s="490"/>
      <c r="S28" s="490"/>
      <c r="T28" s="490"/>
      <c r="U28" s="490"/>
      <c r="V28" s="490"/>
      <c r="W28" s="490"/>
      <c r="X28" s="490"/>
    </row>
    <row r="29" spans="1:34" ht="17.100000000000001" customHeight="1">
      <c r="A29" s="490"/>
      <c r="B29" s="484"/>
      <c r="C29" s="484"/>
      <c r="D29" s="484"/>
      <c r="E29" s="484"/>
      <c r="F29" s="484"/>
      <c r="G29" s="484"/>
      <c r="H29" s="484"/>
      <c r="I29" s="484"/>
      <c r="J29" s="490"/>
      <c r="K29" s="490"/>
      <c r="L29" s="490"/>
      <c r="M29" s="490"/>
      <c r="N29" s="490"/>
      <c r="O29" s="490"/>
      <c r="P29" s="490"/>
      <c r="Q29" s="490"/>
      <c r="R29" s="490"/>
      <c r="S29" s="490"/>
      <c r="T29" s="490"/>
      <c r="U29" s="490"/>
      <c r="V29" s="490"/>
      <c r="W29" s="490"/>
      <c r="X29" s="490"/>
    </row>
    <row r="30" spans="1:34" ht="17.100000000000001" customHeight="1">
      <c r="A30" s="1924" t="s">
        <v>1119</v>
      </c>
      <c r="B30" s="1924"/>
      <c r="C30" s="1924"/>
      <c r="D30" s="1924"/>
      <c r="E30" s="1924"/>
      <c r="F30" s="1924"/>
      <c r="G30" s="1924"/>
      <c r="H30" s="1924"/>
      <c r="I30" s="1924"/>
      <c r="J30" s="1924"/>
      <c r="K30" s="1924"/>
      <c r="L30" s="1924"/>
      <c r="M30" s="1924"/>
      <c r="N30" s="1924"/>
      <c r="O30" s="1924"/>
      <c r="P30" s="1924"/>
      <c r="Q30" s="1924"/>
      <c r="R30" s="1924"/>
      <c r="S30" s="1924"/>
      <c r="T30" s="1924"/>
      <c r="U30" s="1924"/>
      <c r="V30" s="1924"/>
      <c r="W30" s="1924"/>
      <c r="X30" s="1924"/>
    </row>
    <row r="31" spans="1:34" ht="17.100000000000001" customHeight="1">
      <c r="A31" s="1924" t="s">
        <v>1345</v>
      </c>
      <c r="B31" s="1924"/>
      <c r="C31" s="1924"/>
      <c r="D31" s="1924"/>
      <c r="E31" s="1924"/>
      <c r="F31" s="1924"/>
      <c r="G31" s="1924"/>
      <c r="H31" s="1924"/>
      <c r="I31" s="1924"/>
      <c r="J31" s="1924"/>
      <c r="K31" s="1924"/>
      <c r="L31" s="1924"/>
      <c r="M31" s="1924"/>
      <c r="N31" s="1924"/>
      <c r="O31" s="1924"/>
      <c r="P31" s="1924"/>
      <c r="Q31" s="1924"/>
      <c r="R31" s="1924"/>
      <c r="S31" s="1924"/>
      <c r="T31" s="1924"/>
      <c r="U31" s="1924"/>
      <c r="V31" s="1924"/>
      <c r="W31" s="1924"/>
      <c r="X31" s="1924"/>
    </row>
    <row r="32" spans="1:34" ht="17.100000000000001" customHeight="1">
      <c r="A32" s="1924" t="s">
        <v>27</v>
      </c>
      <c r="B32" s="1924"/>
      <c r="C32" s="1924"/>
      <c r="D32" s="1924"/>
      <c r="E32" s="1924"/>
      <c r="F32" s="1924"/>
      <c r="G32" s="1924"/>
      <c r="H32" s="1924"/>
      <c r="I32" s="1924"/>
      <c r="J32" s="1924"/>
      <c r="K32" s="1924"/>
      <c r="L32" s="1924"/>
      <c r="M32" s="1924"/>
      <c r="N32" s="1924"/>
      <c r="O32" s="1924"/>
      <c r="P32" s="1924"/>
      <c r="Q32" s="1924"/>
      <c r="R32" s="1924"/>
      <c r="S32" s="1924"/>
      <c r="T32" s="1924"/>
      <c r="U32" s="1924"/>
      <c r="V32" s="1924"/>
      <c r="W32" s="1924"/>
      <c r="X32" s="1924"/>
    </row>
    <row r="33" spans="1:24" ht="17.100000000000001" customHeight="1">
      <c r="A33" s="1924" t="s">
        <v>383</v>
      </c>
      <c r="B33" s="1924"/>
      <c r="C33" s="1924"/>
      <c r="D33" s="1924"/>
      <c r="E33" s="1924"/>
      <c r="F33" s="1924"/>
      <c r="G33" s="1924"/>
      <c r="H33" s="1924"/>
      <c r="I33" s="1924"/>
      <c r="J33" s="1924"/>
      <c r="K33" s="1924"/>
      <c r="L33" s="1924"/>
      <c r="M33" s="1924"/>
      <c r="N33" s="1924"/>
      <c r="O33" s="1924"/>
      <c r="P33" s="1924"/>
      <c r="Q33" s="1924"/>
      <c r="R33" s="1924"/>
      <c r="S33" s="1924"/>
      <c r="T33" s="1924"/>
      <c r="U33" s="1924"/>
      <c r="V33" s="1924"/>
      <c r="W33" s="1924"/>
      <c r="X33" s="1924"/>
    </row>
    <row r="34" spans="1:24" ht="17.100000000000001" customHeight="1">
      <c r="A34" s="484"/>
      <c r="B34" s="484"/>
      <c r="C34" s="484"/>
      <c r="D34" s="484"/>
      <c r="E34" s="484"/>
      <c r="F34" s="484"/>
      <c r="G34" s="484"/>
      <c r="H34" s="484"/>
      <c r="I34" s="484"/>
      <c r="J34" s="490"/>
      <c r="K34" s="490"/>
      <c r="L34" s="490"/>
      <c r="M34" s="490"/>
      <c r="N34" s="490"/>
      <c r="O34" s="490"/>
      <c r="P34" s="490"/>
      <c r="Q34" s="490"/>
      <c r="R34" s="490"/>
      <c r="S34" s="490"/>
      <c r="T34" s="490"/>
      <c r="U34" s="490"/>
      <c r="V34" s="490"/>
      <c r="W34" s="490"/>
      <c r="X34" s="490"/>
    </row>
    <row r="35" spans="1:24" ht="17.100000000000001" customHeight="1">
      <c r="A35" s="490"/>
      <c r="B35" s="490"/>
      <c r="C35" s="490"/>
      <c r="D35" s="490"/>
      <c r="E35" s="490"/>
      <c r="F35" s="490"/>
      <c r="G35" s="490"/>
      <c r="H35" s="490"/>
      <c r="I35" s="490"/>
      <c r="J35" s="490"/>
      <c r="K35" s="490"/>
      <c r="L35" s="490"/>
      <c r="M35" s="490"/>
      <c r="N35" s="490"/>
      <c r="O35" s="490"/>
      <c r="P35" s="490"/>
      <c r="Q35" s="490"/>
      <c r="R35" s="490"/>
      <c r="S35" s="490"/>
      <c r="T35" s="490"/>
      <c r="U35" s="490"/>
      <c r="V35" s="490"/>
      <c r="W35" s="490"/>
      <c r="X35" s="490"/>
    </row>
    <row r="36" spans="1:24" ht="123.75" customHeight="1">
      <c r="A36" s="1980" t="s">
        <v>1346</v>
      </c>
      <c r="B36" s="1980"/>
      <c r="C36" s="1980"/>
      <c r="D36" s="1980"/>
      <c r="E36" s="1980"/>
      <c r="F36" s="1980"/>
      <c r="G36" s="1980"/>
      <c r="H36" s="1980"/>
      <c r="I36" s="1980"/>
      <c r="J36" s="1980"/>
      <c r="K36" s="1980"/>
      <c r="L36" s="1980"/>
      <c r="M36" s="1980"/>
      <c r="N36" s="1980"/>
      <c r="O36" s="1980"/>
      <c r="P36" s="1980"/>
      <c r="Q36" s="1980"/>
      <c r="R36" s="1980"/>
      <c r="S36" s="1980"/>
      <c r="T36" s="1980"/>
      <c r="U36" s="1980"/>
      <c r="V36" s="1980"/>
      <c r="W36" s="1980"/>
      <c r="X36" s="1980"/>
    </row>
    <row r="37" spans="1:24" ht="17.100000000000001" customHeight="1">
      <c r="A37" s="499"/>
      <c r="B37" s="499"/>
      <c r="C37" s="499"/>
      <c r="D37" s="499"/>
      <c r="E37" s="499"/>
      <c r="F37" s="499"/>
      <c r="G37" s="499"/>
      <c r="H37" s="499"/>
      <c r="I37" s="499"/>
      <c r="J37" s="490"/>
      <c r="K37" s="490"/>
      <c r="L37" s="490"/>
      <c r="M37" s="490"/>
      <c r="N37" s="490"/>
      <c r="O37" s="490"/>
      <c r="P37" s="490"/>
      <c r="Q37" s="490"/>
      <c r="R37" s="490"/>
      <c r="S37" s="490"/>
      <c r="T37" s="490"/>
      <c r="U37" s="490"/>
      <c r="V37" s="490"/>
      <c r="W37" s="490"/>
      <c r="X37" s="490"/>
    </row>
    <row r="38" spans="1:24" ht="17.100000000000001" customHeight="1">
      <c r="A38" s="490"/>
      <c r="B38" s="490"/>
      <c r="C38" s="490"/>
      <c r="D38" s="490"/>
      <c r="E38" s="490"/>
      <c r="F38" s="490"/>
      <c r="G38" s="490"/>
      <c r="H38" s="490"/>
      <c r="I38" s="490"/>
      <c r="J38" s="490"/>
      <c r="K38" s="490"/>
      <c r="L38" s="490"/>
      <c r="M38" s="490"/>
      <c r="N38" s="490"/>
      <c r="O38" s="490"/>
      <c r="P38" s="490"/>
      <c r="Q38" s="490"/>
      <c r="R38" s="490"/>
      <c r="S38" s="490"/>
      <c r="T38" s="490"/>
      <c r="U38" s="490"/>
      <c r="V38" s="490"/>
      <c r="W38" s="490"/>
      <c r="X38" s="490"/>
    </row>
    <row r="39" spans="1:24" ht="17.100000000000001" customHeight="1">
      <c r="A39" s="1975" t="s">
        <v>3</v>
      </c>
      <c r="B39" s="1975"/>
      <c r="C39" s="1975"/>
      <c r="D39" s="1975"/>
      <c r="E39" s="1975"/>
      <c r="F39" s="1975"/>
      <c r="G39" s="1975"/>
      <c r="H39" s="1975"/>
      <c r="I39" s="1975"/>
      <c r="J39" s="1975"/>
      <c r="K39" s="1975"/>
      <c r="L39" s="1975"/>
      <c r="M39" s="1975"/>
      <c r="N39" s="1975"/>
      <c r="O39" s="1975"/>
      <c r="P39" s="1975"/>
      <c r="Q39" s="1975"/>
      <c r="R39" s="1975"/>
      <c r="S39" s="1975"/>
      <c r="T39" s="1975"/>
      <c r="U39" s="1975"/>
      <c r="V39" s="1975"/>
      <c r="W39" s="1975"/>
      <c r="X39" s="1975"/>
    </row>
    <row r="40" spans="1:24" ht="16.5" customHeight="1">
      <c r="A40" s="490"/>
      <c r="B40" s="490"/>
      <c r="C40" s="490"/>
      <c r="D40" s="490"/>
      <c r="E40" s="490"/>
      <c r="F40" s="490"/>
      <c r="G40" s="490"/>
      <c r="H40" s="490"/>
      <c r="I40" s="490"/>
      <c r="J40" s="490"/>
      <c r="K40" s="490"/>
      <c r="L40" s="490"/>
      <c r="M40" s="490"/>
      <c r="N40" s="490"/>
      <c r="O40" s="490"/>
      <c r="P40" s="490"/>
      <c r="Q40" s="490"/>
      <c r="R40" s="490"/>
      <c r="S40" s="490"/>
      <c r="T40" s="490"/>
      <c r="U40" s="490"/>
      <c r="V40" s="490"/>
      <c r="W40" s="490"/>
      <c r="X40" s="490"/>
    </row>
    <row r="41" spans="1:24" ht="17.100000000000001" customHeight="1">
      <c r="A41" s="490"/>
      <c r="B41" s="490"/>
      <c r="C41" s="490"/>
      <c r="D41" s="490"/>
      <c r="E41" s="490"/>
      <c r="F41" s="490"/>
      <c r="G41" s="490"/>
      <c r="H41" s="490"/>
      <c r="I41" s="490"/>
      <c r="J41" s="490"/>
      <c r="K41" s="490"/>
      <c r="L41" s="490"/>
      <c r="M41" s="490"/>
      <c r="N41" s="490"/>
      <c r="O41" s="490"/>
      <c r="P41" s="490"/>
      <c r="Q41" s="490"/>
      <c r="R41" s="490"/>
      <c r="S41" s="490"/>
      <c r="T41" s="490"/>
      <c r="U41" s="490"/>
      <c r="V41" s="490"/>
      <c r="W41" s="490"/>
      <c r="X41" s="490"/>
    </row>
    <row r="42" spans="1:24" ht="17.100000000000001" customHeight="1">
      <c r="A42" s="500"/>
      <c r="B42" s="494" t="s">
        <v>59</v>
      </c>
      <c r="C42" s="490"/>
      <c r="D42" s="490"/>
      <c r="E42" s="490"/>
      <c r="F42" s="490"/>
      <c r="G42" s="490"/>
      <c r="H42" s="490"/>
      <c r="I42" s="490"/>
      <c r="J42" s="490"/>
      <c r="K42" s="490"/>
      <c r="L42" s="490"/>
      <c r="M42" s="490"/>
      <c r="N42" s="490"/>
      <c r="O42" s="490"/>
      <c r="P42" s="490"/>
      <c r="Q42" s="490"/>
      <c r="R42" s="490"/>
      <c r="S42" s="490"/>
      <c r="T42" s="490"/>
      <c r="U42" s="490"/>
      <c r="V42" s="490"/>
      <c r="W42" s="490"/>
      <c r="X42" s="490"/>
    </row>
    <row r="43" spans="1:24" ht="16.5" customHeight="1">
      <c r="A43" s="490"/>
      <c r="B43" s="484"/>
      <c r="C43" s="490"/>
      <c r="D43" s="1981" t="str">
        <f>IF(入力シート!K8="","",入力シート!K8)</f>
        <v/>
      </c>
      <c r="E43" s="1981"/>
      <c r="F43" s="1981"/>
      <c r="G43" s="1981"/>
      <c r="H43" s="1981"/>
      <c r="I43" s="1981"/>
      <c r="J43" s="1981"/>
      <c r="K43" s="1981"/>
      <c r="L43" s="1981"/>
      <c r="M43" s="1981"/>
      <c r="N43" s="1981"/>
      <c r="O43" s="1981"/>
      <c r="P43" s="1981"/>
      <c r="Q43" s="1981"/>
      <c r="R43" s="1981"/>
      <c r="S43" s="1981"/>
      <c r="T43" s="1981"/>
      <c r="U43" s="1981"/>
      <c r="V43" s="1981"/>
      <c r="W43" s="1981"/>
      <c r="X43" s="1981"/>
    </row>
    <row r="44" spans="1:24" ht="17.100000000000001" customHeight="1">
      <c r="A44" s="490"/>
      <c r="B44" s="484"/>
      <c r="C44" s="490"/>
      <c r="D44" s="490"/>
      <c r="E44" s="490"/>
      <c r="F44" s="490"/>
      <c r="G44" s="490"/>
      <c r="H44" s="490"/>
      <c r="I44" s="490"/>
      <c r="J44" s="490"/>
      <c r="K44" s="490"/>
      <c r="L44" s="490"/>
      <c r="M44" s="490"/>
      <c r="N44" s="490"/>
      <c r="O44" s="490"/>
      <c r="P44" s="490"/>
      <c r="Q44" s="490"/>
      <c r="R44" s="490"/>
      <c r="S44" s="490"/>
      <c r="T44" s="490"/>
      <c r="U44" s="490"/>
      <c r="V44" s="490"/>
      <c r="W44" s="490"/>
      <c r="X44" s="490"/>
    </row>
    <row r="45" spans="1:24" ht="17.100000000000001" customHeight="1">
      <c r="A45" s="490"/>
      <c r="B45" s="494" t="s">
        <v>384</v>
      </c>
      <c r="C45" s="490"/>
      <c r="D45" s="490"/>
      <c r="E45" s="490"/>
      <c r="F45" s="490"/>
      <c r="G45" s="490"/>
      <c r="H45" s="490"/>
      <c r="I45" s="490"/>
      <c r="J45" s="490"/>
      <c r="K45" s="490"/>
      <c r="L45" s="490"/>
      <c r="M45" s="490"/>
      <c r="N45" s="490"/>
      <c r="O45" s="490"/>
      <c r="P45" s="490"/>
      <c r="Q45" s="490"/>
      <c r="R45" s="490"/>
      <c r="S45" s="490"/>
      <c r="T45" s="490"/>
      <c r="U45" s="490"/>
      <c r="V45" s="490"/>
      <c r="W45" s="490"/>
      <c r="X45" s="490"/>
    </row>
    <row r="46" spans="1:24" ht="16.5" customHeight="1">
      <c r="A46" s="490"/>
      <c r="B46" s="484"/>
      <c r="C46" s="490"/>
      <c r="D46" s="1982"/>
      <c r="E46" s="1982"/>
      <c r="F46" s="1982"/>
      <c r="G46" s="1982"/>
      <c r="H46" s="1982"/>
      <c r="I46" s="1982"/>
      <c r="J46" s="1982"/>
      <c r="K46" s="1982"/>
      <c r="L46" s="1982"/>
      <c r="M46" s="1982"/>
      <c r="N46" s="1982"/>
      <c r="O46" s="1982"/>
      <c r="P46" s="1982"/>
      <c r="Q46" s="1982"/>
      <c r="R46" s="1982"/>
      <c r="S46" s="1982"/>
      <c r="T46" s="1982"/>
      <c r="U46" s="1982"/>
      <c r="V46" s="1982"/>
      <c r="W46" s="1982"/>
      <c r="X46" s="1982"/>
    </row>
    <row r="47" spans="1:24" ht="17.100000000000001" customHeight="1">
      <c r="A47" s="490"/>
      <c r="B47" s="484"/>
      <c r="C47" s="490"/>
      <c r="D47" s="1982"/>
      <c r="E47" s="1982"/>
      <c r="F47" s="1982"/>
      <c r="G47" s="1982"/>
      <c r="H47" s="1982"/>
      <c r="I47" s="1982"/>
      <c r="J47" s="1982"/>
      <c r="K47" s="1982"/>
      <c r="L47" s="1982"/>
      <c r="M47" s="1982"/>
      <c r="N47" s="1982"/>
      <c r="O47" s="1982"/>
      <c r="P47" s="1982"/>
      <c r="Q47" s="1982"/>
      <c r="R47" s="1982"/>
      <c r="S47" s="1982"/>
      <c r="T47" s="1982"/>
      <c r="U47" s="1982"/>
      <c r="V47" s="1982"/>
      <c r="W47" s="1982"/>
      <c r="X47" s="1982"/>
    </row>
    <row r="48" spans="1:24" ht="17.100000000000001" customHeight="1">
      <c r="A48" s="635"/>
      <c r="B48" s="634"/>
      <c r="C48" s="635"/>
      <c r="D48" s="1982"/>
      <c r="E48" s="1982"/>
      <c r="F48" s="1982"/>
      <c r="G48" s="1982"/>
      <c r="H48" s="1982"/>
      <c r="I48" s="1982"/>
      <c r="J48" s="1982"/>
      <c r="K48" s="1982"/>
      <c r="L48" s="1982"/>
      <c r="M48" s="1982"/>
      <c r="N48" s="1982"/>
      <c r="O48" s="1982"/>
      <c r="P48" s="1982"/>
      <c r="Q48" s="1982"/>
      <c r="R48" s="1982"/>
      <c r="S48" s="1982"/>
      <c r="T48" s="1982"/>
      <c r="U48" s="1982"/>
      <c r="V48" s="1982"/>
      <c r="W48" s="1982"/>
      <c r="X48" s="1982"/>
    </row>
    <row r="49" spans="1:24" ht="17.100000000000001" customHeight="1">
      <c r="A49" s="490"/>
      <c r="B49" s="484"/>
      <c r="C49" s="490"/>
      <c r="D49" s="1982"/>
      <c r="E49" s="1982"/>
      <c r="F49" s="1982"/>
      <c r="G49" s="1982"/>
      <c r="H49" s="1982"/>
      <c r="I49" s="1982"/>
      <c r="J49" s="1982"/>
      <c r="K49" s="1982"/>
      <c r="L49" s="1982"/>
      <c r="M49" s="1982"/>
      <c r="N49" s="1982"/>
      <c r="O49" s="1982"/>
      <c r="P49" s="1982"/>
      <c r="Q49" s="1982"/>
      <c r="R49" s="1982"/>
      <c r="S49" s="1982"/>
      <c r="T49" s="1982"/>
      <c r="U49" s="1982"/>
      <c r="V49" s="1982"/>
      <c r="W49" s="1982"/>
      <c r="X49" s="1982"/>
    </row>
    <row r="50" spans="1:24" ht="17.100000000000001" customHeight="1">
      <c r="A50" s="490"/>
      <c r="B50" s="484"/>
      <c r="C50" s="490"/>
      <c r="D50" s="1982"/>
      <c r="E50" s="1982"/>
      <c r="F50" s="1982"/>
      <c r="G50" s="1982"/>
      <c r="H50" s="1982"/>
      <c r="I50" s="1982"/>
      <c r="J50" s="1982"/>
      <c r="K50" s="1982"/>
      <c r="L50" s="1982"/>
      <c r="M50" s="1982"/>
      <c r="N50" s="1982"/>
      <c r="O50" s="1982"/>
      <c r="P50" s="1982"/>
      <c r="Q50" s="1982"/>
      <c r="R50" s="1982"/>
      <c r="S50" s="1982"/>
      <c r="T50" s="1982"/>
      <c r="U50" s="1982"/>
      <c r="V50" s="1982"/>
      <c r="W50" s="1982"/>
      <c r="X50" s="1982"/>
    </row>
    <row r="51" spans="1:24" ht="17.100000000000001" customHeight="1">
      <c r="A51" s="490"/>
      <c r="B51" s="484"/>
      <c r="C51" s="490"/>
      <c r="D51" s="490"/>
      <c r="E51" s="490"/>
      <c r="F51" s="490"/>
      <c r="G51" s="490"/>
      <c r="H51" s="490"/>
      <c r="I51" s="490"/>
      <c r="J51" s="490"/>
      <c r="K51" s="490"/>
      <c r="L51" s="490"/>
      <c r="M51" s="490"/>
      <c r="N51" s="490"/>
      <c r="O51" s="490"/>
      <c r="P51" s="490"/>
      <c r="Q51" s="490"/>
      <c r="R51" s="490"/>
      <c r="S51" s="490"/>
      <c r="T51" s="490"/>
      <c r="U51" s="490"/>
      <c r="V51" s="490"/>
      <c r="W51" s="490"/>
      <c r="X51" s="490"/>
    </row>
    <row r="52" spans="1:24" ht="17.100000000000001" customHeight="1">
      <c r="A52" s="490"/>
      <c r="B52" s="494" t="s">
        <v>385</v>
      </c>
      <c r="C52" s="490"/>
      <c r="D52" s="490"/>
      <c r="E52" s="490"/>
      <c r="F52" s="490"/>
      <c r="G52" s="490"/>
      <c r="H52" s="490"/>
      <c r="I52" s="490"/>
      <c r="J52" s="490"/>
      <c r="K52" s="490"/>
      <c r="L52" s="490"/>
      <c r="M52" s="490"/>
      <c r="N52" s="490"/>
      <c r="O52" s="490"/>
      <c r="P52" s="490"/>
      <c r="Q52" s="490"/>
      <c r="R52" s="490"/>
      <c r="S52" s="490"/>
      <c r="T52" s="490"/>
      <c r="U52" s="490"/>
      <c r="V52" s="490"/>
      <c r="W52" s="490"/>
      <c r="X52" s="490"/>
    </row>
    <row r="53" spans="1:24" ht="17.100000000000001" customHeight="1">
      <c r="A53" s="490"/>
      <c r="B53" s="484"/>
      <c r="C53" s="490"/>
      <c r="D53" s="501" t="s">
        <v>386</v>
      </c>
      <c r="E53" s="490"/>
      <c r="F53" s="490"/>
      <c r="G53" s="490"/>
      <c r="H53" s="490"/>
      <c r="I53" s="490"/>
      <c r="J53" s="490"/>
      <c r="K53" s="490"/>
      <c r="L53" s="490"/>
      <c r="M53" s="490"/>
      <c r="N53" s="490"/>
      <c r="O53" s="490"/>
      <c r="P53" s="490"/>
      <c r="Q53" s="490"/>
      <c r="R53" s="490"/>
      <c r="S53" s="490"/>
      <c r="T53" s="490"/>
      <c r="U53" s="490"/>
      <c r="V53" s="490"/>
      <c r="W53" s="490"/>
      <c r="X53" s="490"/>
    </row>
    <row r="54" spans="1:24" ht="17.100000000000001" customHeight="1">
      <c r="A54" s="490"/>
      <c r="B54" s="484"/>
      <c r="C54" s="490"/>
      <c r="D54" s="490"/>
      <c r="E54" s="490"/>
      <c r="F54" s="490"/>
      <c r="G54" s="490"/>
      <c r="H54" s="490"/>
      <c r="I54" s="490"/>
      <c r="J54" s="490"/>
      <c r="K54" s="490"/>
      <c r="L54" s="490"/>
      <c r="M54" s="490"/>
      <c r="N54" s="490"/>
      <c r="O54" s="490"/>
      <c r="P54" s="490"/>
      <c r="Q54" s="490"/>
      <c r="R54" s="490"/>
      <c r="S54" s="490"/>
      <c r="T54" s="490"/>
      <c r="U54" s="490"/>
      <c r="V54" s="490"/>
      <c r="W54" s="490"/>
      <c r="X54" s="490"/>
    </row>
    <row r="55" spans="1:24" ht="17.100000000000001" customHeight="1">
      <c r="A55" s="490"/>
      <c r="B55" s="494" t="s">
        <v>387</v>
      </c>
      <c r="C55" s="490"/>
      <c r="D55" s="490"/>
      <c r="E55" s="490"/>
      <c r="F55" s="490"/>
      <c r="G55" s="490"/>
      <c r="H55" s="490"/>
      <c r="I55" s="490"/>
      <c r="J55" s="490"/>
      <c r="K55" s="490"/>
      <c r="L55" s="490"/>
      <c r="M55" s="490"/>
      <c r="N55" s="490"/>
      <c r="O55" s="490"/>
      <c r="P55" s="490"/>
      <c r="Q55" s="490"/>
      <c r="R55" s="490"/>
      <c r="S55" s="490"/>
      <c r="T55" s="490"/>
      <c r="U55" s="490"/>
      <c r="V55" s="490"/>
      <c r="W55" s="490"/>
      <c r="X55" s="490"/>
    </row>
    <row r="56" spans="1:24" ht="17.100000000000001" customHeight="1">
      <c r="A56" s="490"/>
      <c r="B56" s="484"/>
      <c r="C56" s="490"/>
      <c r="D56" s="490"/>
      <c r="E56" s="490"/>
      <c r="F56" s="490"/>
      <c r="G56" s="490"/>
      <c r="H56" s="490"/>
      <c r="I56" s="490"/>
      <c r="J56" s="490"/>
      <c r="K56" s="490"/>
      <c r="L56" s="490"/>
      <c r="M56" s="490"/>
      <c r="N56" s="490"/>
      <c r="O56" s="490"/>
      <c r="P56" s="490"/>
      <c r="Q56" s="490"/>
      <c r="R56" s="490"/>
      <c r="S56" s="490"/>
      <c r="T56" s="490"/>
      <c r="U56" s="490"/>
      <c r="V56" s="490"/>
      <c r="W56" s="490"/>
      <c r="X56" s="490"/>
    </row>
    <row r="57" spans="1:24" ht="17.100000000000001" customHeight="1">
      <c r="A57" s="490"/>
      <c r="B57" s="484"/>
      <c r="C57" s="500"/>
      <c r="D57" s="494" t="s">
        <v>388</v>
      </c>
      <c r="E57" s="490"/>
      <c r="F57" s="490"/>
      <c r="G57" s="490"/>
      <c r="H57" s="490"/>
      <c r="I57" s="490"/>
      <c r="J57" s="490"/>
      <c r="K57" s="490"/>
      <c r="L57" s="490"/>
      <c r="M57" s="1983">
        <f>'４．概略予算書（まとめ）'!I26</f>
        <v>0</v>
      </c>
      <c r="N57" s="1983"/>
      <c r="O57" s="1983"/>
      <c r="P57" s="1983"/>
      <c r="Q57" s="502" t="s">
        <v>60</v>
      </c>
      <c r="R57" s="490"/>
      <c r="S57" s="490"/>
      <c r="T57" s="490"/>
      <c r="U57" s="490"/>
      <c r="V57" s="490"/>
      <c r="W57" s="490"/>
      <c r="X57" s="490"/>
    </row>
    <row r="58" spans="1:24" ht="17.100000000000001" customHeight="1">
      <c r="A58" s="490"/>
      <c r="B58" s="484"/>
      <c r="C58" s="490"/>
      <c r="D58" s="484"/>
      <c r="E58" s="490"/>
      <c r="F58" s="490"/>
      <c r="G58" s="490"/>
      <c r="H58" s="490"/>
      <c r="I58" s="490"/>
      <c r="J58" s="490"/>
      <c r="K58" s="490"/>
      <c r="L58" s="490"/>
      <c r="M58" s="490"/>
      <c r="N58" s="490"/>
      <c r="O58" s="490"/>
      <c r="P58" s="490"/>
      <c r="Q58" s="503"/>
      <c r="R58" s="490"/>
      <c r="S58" s="490"/>
      <c r="T58" s="490"/>
      <c r="U58" s="490"/>
      <c r="V58" s="490"/>
      <c r="W58" s="490"/>
      <c r="X58" s="490"/>
    </row>
    <row r="59" spans="1:24" ht="17.100000000000001" customHeight="1">
      <c r="A59" s="490"/>
      <c r="B59" s="484"/>
      <c r="C59" s="490"/>
      <c r="D59" s="494" t="s">
        <v>389</v>
      </c>
      <c r="E59" s="490"/>
      <c r="F59" s="490"/>
      <c r="G59" s="490"/>
      <c r="H59" s="490"/>
      <c r="I59" s="490"/>
      <c r="J59" s="490"/>
      <c r="K59" s="490"/>
      <c r="L59" s="490"/>
      <c r="M59" s="1983">
        <f>'４．概略予算書（まとめ）'!N26</f>
        <v>0</v>
      </c>
      <c r="N59" s="1983"/>
      <c r="O59" s="1983"/>
      <c r="P59" s="1983"/>
      <c r="Q59" s="504" t="s">
        <v>60</v>
      </c>
      <c r="R59" s="490"/>
      <c r="S59" s="490"/>
      <c r="T59" s="490"/>
      <c r="U59" s="490"/>
      <c r="V59" s="490"/>
      <c r="W59" s="490"/>
      <c r="X59" s="490"/>
    </row>
    <row r="60" spans="1:24" ht="16.5" customHeight="1">
      <c r="A60" s="490"/>
      <c r="B60" s="484"/>
      <c r="C60" s="490"/>
      <c r="D60" s="490"/>
      <c r="E60" s="490"/>
      <c r="F60" s="490"/>
      <c r="G60" s="490"/>
      <c r="H60" s="490"/>
      <c r="I60" s="490"/>
      <c r="J60" s="490"/>
      <c r="K60" s="490"/>
      <c r="L60" s="490"/>
      <c r="M60" s="490"/>
      <c r="N60" s="490"/>
      <c r="O60" s="490"/>
      <c r="P60" s="490"/>
      <c r="Q60" s="490"/>
      <c r="R60" s="490"/>
      <c r="S60" s="490"/>
      <c r="T60" s="490"/>
      <c r="U60" s="490"/>
      <c r="V60" s="490"/>
      <c r="W60" s="490"/>
      <c r="X60" s="490"/>
    </row>
    <row r="61" spans="1:24" ht="17.100000000000001" customHeight="1">
      <c r="A61" s="490"/>
      <c r="B61" s="484"/>
      <c r="C61" s="490"/>
      <c r="D61" s="490"/>
      <c r="E61" s="490"/>
      <c r="F61" s="490"/>
      <c r="G61" s="490"/>
      <c r="H61" s="490"/>
      <c r="I61" s="490"/>
      <c r="J61" s="490"/>
      <c r="K61" s="490"/>
      <c r="L61" s="490"/>
      <c r="M61" s="490"/>
      <c r="N61" s="490"/>
      <c r="O61" s="490"/>
      <c r="P61" s="490"/>
      <c r="Q61" s="490"/>
      <c r="R61" s="490"/>
      <c r="S61" s="490"/>
      <c r="T61" s="490"/>
      <c r="U61" s="490"/>
      <c r="V61" s="490"/>
      <c r="W61" s="490"/>
      <c r="X61" s="490"/>
    </row>
    <row r="62" spans="1:24" ht="17.100000000000001" customHeight="1">
      <c r="A62" s="490"/>
      <c r="B62" s="494" t="s">
        <v>390</v>
      </c>
      <c r="C62" s="490"/>
      <c r="D62" s="490"/>
      <c r="E62" s="490"/>
      <c r="F62" s="490"/>
      <c r="G62" s="490"/>
      <c r="H62" s="490"/>
      <c r="I62" s="490"/>
      <c r="J62" s="490"/>
      <c r="K62" s="490"/>
      <c r="L62" s="490"/>
      <c r="M62" s="490"/>
      <c r="N62" s="490"/>
      <c r="O62" s="490"/>
      <c r="P62" s="490"/>
      <c r="Q62" s="490"/>
      <c r="R62" s="490"/>
      <c r="S62" s="490"/>
      <c r="T62" s="490"/>
      <c r="U62" s="490"/>
      <c r="V62" s="490"/>
      <c r="W62" s="490"/>
      <c r="X62" s="490"/>
    </row>
    <row r="63" spans="1:24" ht="16.5" customHeight="1">
      <c r="A63" s="490"/>
      <c r="B63" s="484"/>
      <c r="C63" s="490"/>
      <c r="D63" s="490"/>
      <c r="E63" s="490"/>
      <c r="F63" s="490"/>
      <c r="G63" s="490"/>
      <c r="H63" s="490"/>
      <c r="I63" s="490"/>
      <c r="J63" s="490"/>
      <c r="K63" s="490"/>
      <c r="L63" s="490"/>
      <c r="M63" s="490"/>
      <c r="N63" s="490"/>
      <c r="O63" s="490"/>
      <c r="P63" s="490"/>
      <c r="Q63" s="490"/>
      <c r="R63" s="490"/>
      <c r="S63" s="490"/>
      <c r="T63" s="490"/>
      <c r="U63" s="490"/>
      <c r="V63" s="490"/>
      <c r="W63" s="490"/>
      <c r="X63" s="490"/>
    </row>
    <row r="64" spans="1:24" ht="17.100000000000001" customHeight="1">
      <c r="A64" s="490"/>
      <c r="B64" s="484"/>
      <c r="C64" s="490"/>
      <c r="D64" s="490"/>
      <c r="E64" s="490"/>
      <c r="F64" s="490"/>
      <c r="G64" s="490"/>
      <c r="H64" s="490"/>
      <c r="I64" s="490"/>
      <c r="J64" s="490"/>
      <c r="K64" s="490"/>
      <c r="L64" s="490"/>
      <c r="M64" s="490"/>
      <c r="N64" s="490"/>
      <c r="O64" s="490"/>
      <c r="P64" s="490"/>
      <c r="Q64" s="490"/>
      <c r="R64" s="490"/>
      <c r="S64" s="490"/>
      <c r="T64" s="490"/>
      <c r="U64" s="490"/>
      <c r="V64" s="490"/>
      <c r="W64" s="490"/>
      <c r="X64" s="490"/>
    </row>
    <row r="65" spans="1:24" ht="17.100000000000001" customHeight="1">
      <c r="A65" s="490"/>
      <c r="B65" s="494" t="s">
        <v>721</v>
      </c>
      <c r="C65" s="490"/>
      <c r="D65" s="490"/>
      <c r="E65" s="490"/>
      <c r="F65" s="490"/>
      <c r="G65" s="490"/>
      <c r="H65" s="490"/>
      <c r="I65" s="490"/>
      <c r="J65" s="490"/>
      <c r="K65" s="490"/>
      <c r="L65" s="490"/>
      <c r="M65" s="490"/>
      <c r="N65" s="490"/>
      <c r="O65" s="490"/>
      <c r="P65" s="490"/>
      <c r="Q65" s="490"/>
      <c r="R65" s="490"/>
      <c r="S65" s="490"/>
      <c r="T65" s="490"/>
      <c r="U65" s="490"/>
      <c r="V65" s="490"/>
      <c r="W65" s="490"/>
      <c r="X65" s="490"/>
    </row>
    <row r="66" spans="1:24" ht="17.100000000000001" customHeight="1">
      <c r="A66" s="490"/>
      <c r="B66" s="484"/>
      <c r="C66" s="490"/>
      <c r="D66" s="490"/>
      <c r="E66" s="490"/>
      <c r="F66" s="490"/>
      <c r="G66" s="490"/>
      <c r="H66" s="490"/>
      <c r="I66" s="490"/>
      <c r="J66" s="490"/>
      <c r="K66" s="490"/>
      <c r="L66" s="490"/>
      <c r="M66" s="490"/>
      <c r="N66" s="490"/>
      <c r="O66" s="490"/>
      <c r="P66" s="490"/>
      <c r="Q66" s="490"/>
      <c r="R66" s="490"/>
      <c r="S66" s="490"/>
      <c r="T66" s="490"/>
      <c r="U66" s="490"/>
      <c r="V66" s="490"/>
      <c r="W66" s="490"/>
      <c r="X66" s="490"/>
    </row>
    <row r="67" spans="1:24" ht="17.100000000000001" customHeight="1">
      <c r="A67" s="490"/>
      <c r="B67" s="484"/>
      <c r="C67" s="490"/>
      <c r="D67" s="494" t="s">
        <v>391</v>
      </c>
      <c r="E67" s="490"/>
      <c r="F67" s="490"/>
      <c r="G67" s="490"/>
      <c r="H67" s="490"/>
      <c r="I67" s="484" t="s">
        <v>392</v>
      </c>
      <c r="J67" s="500" t="s">
        <v>9</v>
      </c>
      <c r="K67" s="490"/>
      <c r="L67" s="490"/>
      <c r="M67" s="490"/>
      <c r="N67" s="490"/>
      <c r="O67" s="490"/>
      <c r="P67" s="490"/>
      <c r="Q67" s="490"/>
      <c r="R67" s="490"/>
      <c r="S67" s="490"/>
      <c r="T67" s="490"/>
      <c r="U67" s="490"/>
      <c r="V67" s="490"/>
      <c r="W67" s="490"/>
      <c r="X67" s="490"/>
    </row>
    <row r="68" spans="1:24" ht="17.100000000000001" customHeight="1">
      <c r="A68" s="490"/>
      <c r="B68" s="484"/>
      <c r="C68" s="490"/>
      <c r="D68" s="484"/>
      <c r="E68" s="490"/>
      <c r="F68" s="490"/>
      <c r="G68" s="490"/>
      <c r="H68" s="490"/>
      <c r="I68" s="484"/>
      <c r="J68" s="490"/>
      <c r="K68" s="490"/>
      <c r="L68" s="490"/>
      <c r="M68" s="490"/>
      <c r="N68" s="490"/>
      <c r="O68" s="490"/>
      <c r="P68" s="490"/>
      <c r="Q68" s="490"/>
      <c r="R68" s="490"/>
      <c r="S68" s="490"/>
      <c r="T68" s="490"/>
      <c r="U68" s="490"/>
      <c r="V68" s="490"/>
      <c r="W68" s="490"/>
      <c r="X68" s="490"/>
    </row>
    <row r="69" spans="1:24" ht="17.100000000000001" customHeight="1">
      <c r="A69" s="490"/>
      <c r="B69" s="484"/>
      <c r="C69" s="490"/>
      <c r="D69" s="494" t="s">
        <v>393</v>
      </c>
      <c r="E69" s="490"/>
      <c r="F69" s="490"/>
      <c r="G69" s="490"/>
      <c r="H69" s="490"/>
      <c r="I69" s="484" t="s">
        <v>569</v>
      </c>
      <c r="J69" s="1947" t="str">
        <f>IF(入力シート!K11="","",入力シート!K11)</f>
        <v/>
      </c>
      <c r="K69" s="1947"/>
      <c r="L69" s="1947"/>
      <c r="M69" s="1947"/>
      <c r="N69" s="1947"/>
      <c r="O69" s="505"/>
      <c r="P69" s="492"/>
      <c r="Q69" s="492"/>
      <c r="R69" s="492"/>
      <c r="S69" s="492"/>
      <c r="T69" s="490"/>
      <c r="U69" s="490"/>
      <c r="V69" s="490"/>
      <c r="W69" s="490"/>
      <c r="X69" s="490"/>
    </row>
    <row r="70" spans="1:24" ht="11.25" customHeight="1">
      <c r="A70" s="490"/>
      <c r="B70" s="484"/>
      <c r="C70" s="490"/>
      <c r="D70" s="484"/>
      <c r="E70" s="490"/>
      <c r="F70" s="490"/>
      <c r="G70" s="490"/>
      <c r="H70" s="490"/>
      <c r="I70" s="484"/>
      <c r="J70" s="490"/>
      <c r="K70" s="490"/>
      <c r="L70" s="490"/>
      <c r="M70" s="490"/>
      <c r="N70" s="490"/>
      <c r="O70" s="490"/>
      <c r="P70" s="490"/>
      <c r="Q70" s="490"/>
      <c r="R70" s="490"/>
      <c r="S70" s="490"/>
      <c r="T70" s="490"/>
      <c r="U70" s="490"/>
      <c r="V70" s="490"/>
      <c r="W70" s="490"/>
      <c r="X70" s="490"/>
    </row>
    <row r="71" spans="1:24" ht="17.100000000000001" customHeight="1">
      <c r="A71" s="490"/>
      <c r="B71" s="484"/>
      <c r="C71" s="494" t="s">
        <v>722</v>
      </c>
      <c r="E71" s="490"/>
      <c r="F71" s="490"/>
      <c r="G71" s="490"/>
      <c r="H71" s="490"/>
      <c r="I71" s="484" t="s">
        <v>723</v>
      </c>
      <c r="J71" s="1947" t="str">
        <f>IF(入力シート!K12="","",DBCS(TEXT(入力シート!K12,"平成ee年m月d日"))&amp;"）")</f>
        <v/>
      </c>
      <c r="K71" s="1947"/>
      <c r="L71" s="1947"/>
      <c r="M71" s="1947"/>
      <c r="N71" s="1947"/>
      <c r="O71" s="492"/>
      <c r="P71" s="492"/>
      <c r="Q71" s="492"/>
      <c r="R71" s="492"/>
      <c r="S71" s="490"/>
      <c r="T71" s="490"/>
      <c r="U71" s="490"/>
      <c r="V71" s="490"/>
      <c r="W71" s="490"/>
      <c r="X71" s="490"/>
    </row>
    <row r="72" spans="1:24" ht="17.100000000000001" customHeight="1">
      <c r="B72" s="484"/>
    </row>
    <row r="73" spans="1:24" ht="17.100000000000001" customHeight="1">
      <c r="B73" s="484"/>
    </row>
    <row r="74" spans="1:24" ht="17.100000000000001" customHeight="1">
      <c r="B74" s="236" t="s">
        <v>395</v>
      </c>
      <c r="C74" s="506"/>
      <c r="D74" s="506"/>
      <c r="E74" s="506"/>
      <c r="F74" s="506"/>
      <c r="G74" s="506"/>
      <c r="H74" s="506"/>
      <c r="I74" s="506"/>
      <c r="J74" s="506"/>
      <c r="K74" s="506"/>
      <c r="L74" s="506"/>
    </row>
    <row r="75" spans="1:24" ht="17.100000000000001" customHeight="1">
      <c r="B75" s="236" t="s">
        <v>396</v>
      </c>
      <c r="C75" s="506"/>
      <c r="D75" s="506"/>
      <c r="E75" s="506"/>
      <c r="F75" s="506"/>
      <c r="G75" s="506"/>
      <c r="H75" s="506"/>
      <c r="I75" s="506"/>
      <c r="J75" s="506"/>
      <c r="K75" s="506"/>
      <c r="L75" s="506"/>
    </row>
    <row r="76" spans="1:24" ht="17.100000000000001" customHeight="1">
      <c r="B76" s="236" t="s">
        <v>397</v>
      </c>
      <c r="C76" s="506"/>
      <c r="D76" s="506"/>
      <c r="E76" s="506"/>
      <c r="F76" s="506"/>
      <c r="G76" s="506"/>
      <c r="H76" s="506"/>
      <c r="I76" s="506"/>
      <c r="J76" s="506"/>
      <c r="K76" s="506"/>
      <c r="L76" s="506"/>
    </row>
    <row r="77" spans="1:24" ht="17.100000000000001" customHeight="1">
      <c r="B77" s="236" t="s">
        <v>398</v>
      </c>
      <c r="C77" s="506"/>
      <c r="D77" s="506"/>
      <c r="E77" s="506"/>
      <c r="F77" s="506"/>
      <c r="G77" s="506"/>
      <c r="H77" s="506"/>
      <c r="I77" s="506"/>
      <c r="J77" s="506"/>
      <c r="K77" s="506"/>
      <c r="L77" s="506"/>
    </row>
    <row r="78" spans="1:24" ht="17.100000000000001" customHeight="1">
      <c r="B78" s="236" t="s">
        <v>399</v>
      </c>
      <c r="C78" s="506"/>
      <c r="D78" s="506"/>
      <c r="E78" s="506"/>
      <c r="F78" s="506"/>
      <c r="G78" s="506"/>
      <c r="H78" s="506"/>
      <c r="I78" s="506"/>
      <c r="J78" s="506"/>
      <c r="K78" s="506"/>
      <c r="L78" s="506"/>
    </row>
    <row r="79" spans="1:24" ht="17.100000000000001" customHeight="1">
      <c r="B79" s="237" t="s">
        <v>748</v>
      </c>
      <c r="C79" s="506"/>
      <c r="D79" s="506"/>
      <c r="E79" s="506"/>
      <c r="F79" s="506"/>
      <c r="G79" s="506"/>
      <c r="H79" s="506"/>
      <c r="I79" s="506"/>
      <c r="J79" s="506"/>
      <c r="K79" s="506"/>
      <c r="L79" s="506"/>
    </row>
    <row r="80" spans="1:24" ht="17.100000000000001" customHeight="1">
      <c r="B80" s="237"/>
      <c r="C80" s="506"/>
      <c r="D80" s="506"/>
      <c r="E80" s="506"/>
      <c r="F80" s="506"/>
      <c r="G80" s="506"/>
      <c r="H80" s="506"/>
      <c r="I80" s="506"/>
      <c r="J80" s="506"/>
      <c r="K80" s="506"/>
      <c r="L80" s="506"/>
    </row>
    <row r="81" spans="1:24" ht="17.100000000000001" customHeight="1">
      <c r="B81" s="236" t="s">
        <v>400</v>
      </c>
      <c r="C81" s="238"/>
      <c r="D81" s="238"/>
      <c r="E81" s="238"/>
      <c r="F81" s="238"/>
      <c r="G81" s="238"/>
      <c r="H81" s="238"/>
      <c r="I81" s="238"/>
      <c r="J81" s="238"/>
      <c r="K81" s="238"/>
      <c r="L81" s="506"/>
    </row>
    <row r="82" spans="1:24" ht="17.100000000000001" customHeight="1">
      <c r="B82" s="238"/>
      <c r="C82" s="507"/>
      <c r="D82" s="507"/>
      <c r="E82" s="507"/>
      <c r="F82" s="507"/>
      <c r="G82" s="507"/>
      <c r="H82" s="507"/>
      <c r="I82" s="507"/>
      <c r="J82" s="507"/>
      <c r="K82" s="507"/>
    </row>
    <row r="83" spans="1:24" ht="17.100000000000001" customHeight="1">
      <c r="A83" s="423"/>
      <c r="B83" s="423"/>
      <c r="C83" s="423"/>
      <c r="D83" s="423"/>
      <c r="E83" s="423"/>
      <c r="F83" s="423"/>
      <c r="G83" s="423"/>
      <c r="H83" s="423"/>
      <c r="I83" s="423"/>
      <c r="J83" s="423"/>
      <c r="K83" s="423"/>
      <c r="L83" s="423"/>
      <c r="M83" s="423"/>
      <c r="N83" s="423"/>
      <c r="O83" s="423"/>
      <c r="P83" s="423"/>
      <c r="Q83" s="423"/>
      <c r="R83" s="423"/>
      <c r="S83" s="423"/>
      <c r="T83" s="423"/>
      <c r="U83" s="423"/>
      <c r="V83" s="423"/>
      <c r="W83" s="423"/>
      <c r="X83" s="423"/>
    </row>
    <row r="84" spans="1:24" ht="17.100000000000001" customHeight="1">
      <c r="A84" s="423"/>
      <c r="B84" s="423"/>
      <c r="C84" s="423"/>
      <c r="D84" s="423"/>
      <c r="E84" s="423"/>
      <c r="F84" s="423"/>
      <c r="G84" s="423"/>
      <c r="H84" s="423"/>
      <c r="I84" s="423"/>
      <c r="J84" s="423"/>
      <c r="K84" s="423"/>
      <c r="L84" s="423"/>
      <c r="M84" s="423"/>
      <c r="N84" s="423"/>
      <c r="O84" s="423"/>
      <c r="P84" s="423"/>
      <c r="Q84" s="423"/>
      <c r="R84" s="423"/>
      <c r="S84" s="423"/>
      <c r="T84" s="423"/>
      <c r="U84" s="423"/>
      <c r="V84" s="423"/>
      <c r="W84" s="423"/>
      <c r="X84" s="423"/>
    </row>
    <row r="85" spans="1:24" ht="17.100000000000001" customHeight="1">
      <c r="A85" s="423"/>
      <c r="B85" s="423"/>
      <c r="C85" s="423"/>
      <c r="D85" s="423"/>
      <c r="E85" s="423"/>
      <c r="F85" s="423"/>
      <c r="G85" s="423"/>
      <c r="H85" s="423"/>
      <c r="I85" s="423"/>
      <c r="J85" s="423"/>
      <c r="K85" s="423"/>
      <c r="L85" s="423"/>
      <c r="M85" s="423"/>
      <c r="N85" s="423"/>
      <c r="O85" s="423"/>
      <c r="P85" s="423"/>
      <c r="Q85" s="423"/>
      <c r="R85" s="423"/>
      <c r="S85" s="423"/>
      <c r="T85" s="423"/>
      <c r="U85" s="423"/>
      <c r="V85" s="423"/>
      <c r="W85" s="423"/>
      <c r="X85" s="423"/>
    </row>
    <row r="87" spans="1:24" ht="17.100000000000001" customHeight="1">
      <c r="A87" s="239" t="s">
        <v>401</v>
      </c>
    </row>
    <row r="88" spans="1:24" ht="17.100000000000001" customHeight="1">
      <c r="A88" s="1975" t="s">
        <v>402</v>
      </c>
      <c r="B88" s="1975"/>
      <c r="C88" s="1975"/>
      <c r="D88" s="1975"/>
      <c r="E88" s="1975"/>
      <c r="F88" s="1975"/>
      <c r="G88" s="1975"/>
      <c r="H88" s="1975"/>
      <c r="I88" s="1975"/>
      <c r="J88" s="1975"/>
      <c r="K88" s="1975"/>
      <c r="L88" s="1975"/>
      <c r="M88" s="1975"/>
      <c r="N88" s="1975"/>
      <c r="O88" s="1975"/>
      <c r="P88" s="1975"/>
      <c r="Q88" s="1975"/>
      <c r="R88" s="1975"/>
      <c r="S88" s="1975"/>
      <c r="T88" s="1975"/>
      <c r="U88" s="1975"/>
      <c r="V88" s="1975"/>
      <c r="W88" s="1975"/>
      <c r="X88" s="1975"/>
    </row>
    <row r="89" spans="1:24" ht="17.100000000000001" customHeight="1">
      <c r="S89" s="1976" t="s">
        <v>66</v>
      </c>
      <c r="T89" s="1976"/>
      <c r="U89" s="1976"/>
      <c r="V89" s="1976"/>
      <c r="W89" s="1976"/>
      <c r="X89" s="1976"/>
    </row>
    <row r="90" spans="1:24" ht="39.950000000000003" customHeight="1">
      <c r="A90" s="1977" t="s">
        <v>553</v>
      </c>
      <c r="B90" s="1977"/>
      <c r="C90" s="1977"/>
      <c r="D90" s="1978" t="s">
        <v>403</v>
      </c>
      <c r="E90" s="1978"/>
      <c r="F90" s="1978"/>
      <c r="G90" s="1978"/>
      <c r="H90" s="1978"/>
      <c r="I90" s="1978"/>
      <c r="J90" s="1978" t="s">
        <v>404</v>
      </c>
      <c r="K90" s="1978"/>
      <c r="L90" s="1978"/>
      <c r="M90" s="1978"/>
      <c r="N90" s="1978"/>
      <c r="O90" s="1978"/>
      <c r="P90" s="1979" t="s">
        <v>405</v>
      </c>
      <c r="Q90" s="1979"/>
      <c r="R90" s="1979"/>
      <c r="S90" s="1977" t="s">
        <v>406</v>
      </c>
      <c r="T90" s="1977"/>
      <c r="U90" s="1977"/>
      <c r="V90" s="1977"/>
      <c r="W90" s="1977"/>
      <c r="X90" s="1977"/>
    </row>
    <row r="91" spans="1:24" ht="39.950000000000003" customHeight="1">
      <c r="A91" s="1948" t="s">
        <v>67</v>
      </c>
      <c r="B91" s="1949"/>
      <c r="C91" s="1950"/>
      <c r="D91" s="1951">
        <f>'４．概略予算書（まとめ）'!I23</f>
        <v>0</v>
      </c>
      <c r="E91" s="1951"/>
      <c r="F91" s="1951"/>
      <c r="G91" s="1951"/>
      <c r="H91" s="1951"/>
      <c r="I91" s="1952"/>
      <c r="J91" s="1953">
        <f>'４．概略予算書（まとめ）'!N23</f>
        <v>0</v>
      </c>
      <c r="K91" s="1951"/>
      <c r="L91" s="1951"/>
      <c r="M91" s="1951"/>
      <c r="N91" s="1951"/>
      <c r="O91" s="1952"/>
      <c r="P91" s="1954">
        <v>0.66666666666666663</v>
      </c>
      <c r="Q91" s="1955"/>
      <c r="R91" s="1956"/>
      <c r="S91" s="1960">
        <f>'４．概略予算書（まとめ）'!X23</f>
        <v>0</v>
      </c>
      <c r="T91" s="1961"/>
      <c r="U91" s="1961"/>
      <c r="V91" s="1961"/>
      <c r="W91" s="1961"/>
      <c r="X91" s="1962"/>
    </row>
    <row r="92" spans="1:24" ht="39.950000000000003" customHeight="1">
      <c r="A92" s="1963" t="s">
        <v>407</v>
      </c>
      <c r="B92" s="1964"/>
      <c r="C92" s="1965"/>
      <c r="D92" s="1966">
        <f>'４．概略予算書（まとめ）'!I24</f>
        <v>0</v>
      </c>
      <c r="E92" s="1967"/>
      <c r="F92" s="1967"/>
      <c r="G92" s="1967"/>
      <c r="H92" s="1967"/>
      <c r="I92" s="1968"/>
      <c r="J92" s="1966">
        <f>'４．概略予算書（まとめ）'!N24</f>
        <v>0</v>
      </c>
      <c r="K92" s="1967"/>
      <c r="L92" s="1967"/>
      <c r="M92" s="1967"/>
      <c r="N92" s="1967"/>
      <c r="O92" s="1968"/>
      <c r="P92" s="1954"/>
      <c r="Q92" s="1955"/>
      <c r="R92" s="1956"/>
      <c r="S92" s="1969">
        <f>'４．概略予算書（まとめ）'!X24</f>
        <v>0</v>
      </c>
      <c r="T92" s="1970"/>
      <c r="U92" s="1970"/>
      <c r="V92" s="1970"/>
      <c r="W92" s="1970"/>
      <c r="X92" s="1971"/>
    </row>
    <row r="93" spans="1:24" ht="39.950000000000003" customHeight="1">
      <c r="A93" s="1972" t="s">
        <v>408</v>
      </c>
      <c r="B93" s="1973"/>
      <c r="C93" s="1974"/>
      <c r="D93" s="1989">
        <f>'４．概略予算書（まとめ）'!I25</f>
        <v>0</v>
      </c>
      <c r="E93" s="1994"/>
      <c r="F93" s="1994"/>
      <c r="G93" s="1994"/>
      <c r="H93" s="1994"/>
      <c r="I93" s="1995"/>
      <c r="J93" s="1989">
        <f>'４．概略予算書（まとめ）'!N25</f>
        <v>0</v>
      </c>
      <c r="K93" s="1994"/>
      <c r="L93" s="1994"/>
      <c r="M93" s="1994"/>
      <c r="N93" s="1994"/>
      <c r="O93" s="1995"/>
      <c r="P93" s="1957"/>
      <c r="Q93" s="1958"/>
      <c r="R93" s="1959"/>
      <c r="S93" s="1984">
        <f>'４．概略予算書（まとめ）'!X25</f>
        <v>0</v>
      </c>
      <c r="T93" s="1985"/>
      <c r="U93" s="1985"/>
      <c r="V93" s="1985"/>
      <c r="W93" s="1985"/>
      <c r="X93" s="1986"/>
    </row>
    <row r="94" spans="1:24" ht="39.950000000000003" customHeight="1">
      <c r="A94" s="1987" t="s">
        <v>68</v>
      </c>
      <c r="B94" s="1987"/>
      <c r="C94" s="1987"/>
      <c r="D94" s="1988">
        <f>'４．概略予算書（まとめ）'!I26</f>
        <v>0</v>
      </c>
      <c r="E94" s="1988"/>
      <c r="F94" s="1988"/>
      <c r="G94" s="1988"/>
      <c r="H94" s="1988"/>
      <c r="I94" s="1988"/>
      <c r="J94" s="1988">
        <f>'４．概略予算書（まとめ）'!N26</f>
        <v>0</v>
      </c>
      <c r="K94" s="1988"/>
      <c r="L94" s="1988"/>
      <c r="M94" s="1988"/>
      <c r="N94" s="1988"/>
      <c r="O94" s="1989"/>
      <c r="P94" s="508"/>
      <c r="Q94" s="509"/>
      <c r="R94" s="510"/>
      <c r="S94" s="1986">
        <f>'４．概略予算書（まとめ）'!X26</f>
        <v>0</v>
      </c>
      <c r="T94" s="1990"/>
      <c r="U94" s="1990"/>
      <c r="V94" s="1990"/>
      <c r="W94" s="1990"/>
      <c r="X94" s="1990"/>
    </row>
    <row r="96" spans="1:24" ht="17.100000000000001" customHeight="1">
      <c r="A96" s="240" t="s">
        <v>69</v>
      </c>
    </row>
    <row r="98" spans="1:26" ht="17.100000000000001" customHeight="1">
      <c r="A98" s="240" t="s">
        <v>70</v>
      </c>
    </row>
    <row r="100" spans="1:26" ht="17.100000000000001" customHeight="1">
      <c r="A100" s="511" t="s">
        <v>409</v>
      </c>
    </row>
    <row r="101" spans="1:26" ht="17.100000000000001" customHeight="1">
      <c r="R101" s="242"/>
      <c r="S101" s="512"/>
      <c r="T101" s="248"/>
      <c r="U101" s="513"/>
      <c r="V101" s="248"/>
      <c r="W101" s="513"/>
      <c r="X101" s="248"/>
    </row>
    <row r="102" spans="1:26" ht="17.100000000000001" customHeight="1">
      <c r="A102" s="249" t="s">
        <v>410</v>
      </c>
    </row>
    <row r="103" spans="1:26" ht="17.100000000000001" customHeight="1">
      <c r="A103" s="1991" t="s">
        <v>411</v>
      </c>
      <c r="B103" s="1991"/>
      <c r="C103" s="1991"/>
      <c r="D103" s="1991"/>
      <c r="E103" s="1991"/>
      <c r="F103" s="1991" t="s">
        <v>412</v>
      </c>
      <c r="G103" s="1991"/>
      <c r="H103" s="1991"/>
      <c r="I103" s="1991"/>
      <c r="J103" s="1992" t="s">
        <v>413</v>
      </c>
      <c r="K103" s="1992"/>
      <c r="L103" s="1992"/>
      <c r="M103" s="1992"/>
      <c r="N103" s="1993" t="s">
        <v>414</v>
      </c>
      <c r="O103" s="1991" t="s">
        <v>415</v>
      </c>
      <c r="P103" s="1991"/>
      <c r="Q103" s="1991"/>
      <c r="R103" s="1991"/>
      <c r="S103" s="1991"/>
      <c r="T103" s="1991"/>
      <c r="U103" s="1991" t="s">
        <v>20</v>
      </c>
      <c r="V103" s="1991"/>
      <c r="W103" s="1991"/>
      <c r="X103" s="1991"/>
    </row>
    <row r="104" spans="1:26" ht="17.100000000000001" customHeight="1">
      <c r="A104" s="1991"/>
      <c r="B104" s="1991"/>
      <c r="C104" s="1991"/>
      <c r="D104" s="1991"/>
      <c r="E104" s="1991"/>
      <c r="F104" s="1991"/>
      <c r="G104" s="1991"/>
      <c r="H104" s="1991"/>
      <c r="I104" s="1991"/>
      <c r="J104" s="514" t="s">
        <v>416</v>
      </c>
      <c r="K104" s="514" t="s">
        <v>179</v>
      </c>
      <c r="L104" s="514" t="s">
        <v>394</v>
      </c>
      <c r="M104" s="514" t="s">
        <v>417</v>
      </c>
      <c r="N104" s="1993"/>
      <c r="O104" s="1991"/>
      <c r="P104" s="1991"/>
      <c r="Q104" s="1991"/>
      <c r="R104" s="1991"/>
      <c r="S104" s="1991"/>
      <c r="T104" s="1991"/>
      <c r="U104" s="1991"/>
      <c r="V104" s="1991"/>
      <c r="W104" s="1991"/>
      <c r="X104" s="1991"/>
    </row>
    <row r="105" spans="1:26" ht="17.100000000000001" customHeight="1">
      <c r="A105" s="1929"/>
      <c r="B105" s="1929"/>
      <c r="C105" s="1929"/>
      <c r="D105" s="1929"/>
      <c r="E105" s="1929"/>
      <c r="F105" s="1930"/>
      <c r="G105" s="1930"/>
      <c r="H105" s="1930"/>
      <c r="I105" s="1930"/>
      <c r="J105" s="835"/>
      <c r="K105" s="836"/>
      <c r="L105" s="836"/>
      <c r="M105" s="836"/>
      <c r="N105" s="835" t="s">
        <v>757</v>
      </c>
      <c r="O105" s="1930"/>
      <c r="P105" s="1930"/>
      <c r="Q105" s="1930"/>
      <c r="R105" s="1930"/>
      <c r="S105" s="1930"/>
      <c r="T105" s="1930"/>
      <c r="U105" s="1930"/>
      <c r="V105" s="1930"/>
      <c r="W105" s="1930"/>
      <c r="X105" s="1930"/>
      <c r="Z105" s="824" t="s">
        <v>1287</v>
      </c>
    </row>
    <row r="106" spans="1:26" ht="17.100000000000001" customHeight="1">
      <c r="A106" s="1929"/>
      <c r="B106" s="1929"/>
      <c r="C106" s="1929"/>
      <c r="D106" s="1929"/>
      <c r="E106" s="1929"/>
      <c r="F106" s="1930"/>
      <c r="G106" s="1930"/>
      <c r="H106" s="1930"/>
      <c r="I106" s="1930"/>
      <c r="J106" s="835"/>
      <c r="K106" s="836"/>
      <c r="L106" s="836"/>
      <c r="M106" s="836"/>
      <c r="N106" s="835" t="s">
        <v>757</v>
      </c>
      <c r="O106" s="1930"/>
      <c r="P106" s="1930"/>
      <c r="Q106" s="1930"/>
      <c r="R106" s="1930"/>
      <c r="S106" s="1930"/>
      <c r="T106" s="1930"/>
      <c r="U106" s="1930"/>
      <c r="V106" s="1930"/>
      <c r="W106" s="1930"/>
      <c r="X106" s="1930"/>
    </row>
    <row r="107" spans="1:26" ht="17.100000000000001" customHeight="1">
      <c r="A107" s="1929"/>
      <c r="B107" s="1929"/>
      <c r="C107" s="1929"/>
      <c r="D107" s="1929"/>
      <c r="E107" s="1929"/>
      <c r="F107" s="1930"/>
      <c r="G107" s="1930"/>
      <c r="H107" s="1930"/>
      <c r="I107" s="1930"/>
      <c r="J107" s="835"/>
      <c r="K107" s="836"/>
      <c r="L107" s="836"/>
      <c r="M107" s="836"/>
      <c r="N107" s="835" t="s">
        <v>757</v>
      </c>
      <c r="O107" s="1930"/>
      <c r="P107" s="1930"/>
      <c r="Q107" s="1930"/>
      <c r="R107" s="1930"/>
      <c r="S107" s="1930"/>
      <c r="T107" s="1930"/>
      <c r="U107" s="1930"/>
      <c r="V107" s="1930"/>
      <c r="W107" s="1930"/>
      <c r="X107" s="1930"/>
    </row>
    <row r="108" spans="1:26" ht="17.100000000000001" customHeight="1">
      <c r="A108" s="1929"/>
      <c r="B108" s="1929"/>
      <c r="C108" s="1929"/>
      <c r="D108" s="1929"/>
      <c r="E108" s="1929"/>
      <c r="F108" s="1930"/>
      <c r="G108" s="1930"/>
      <c r="H108" s="1930"/>
      <c r="I108" s="1930"/>
      <c r="J108" s="835"/>
      <c r="K108" s="836"/>
      <c r="L108" s="836"/>
      <c r="M108" s="836"/>
      <c r="N108" s="835" t="s">
        <v>757</v>
      </c>
      <c r="O108" s="1930"/>
      <c r="P108" s="1930"/>
      <c r="Q108" s="1930"/>
      <c r="R108" s="1930"/>
      <c r="S108" s="1930"/>
      <c r="T108" s="1930"/>
      <c r="U108" s="1930"/>
      <c r="V108" s="1930"/>
      <c r="W108" s="1930"/>
      <c r="X108" s="1930"/>
    </row>
    <row r="109" spans="1:26" ht="17.100000000000001" customHeight="1">
      <c r="A109" s="1929"/>
      <c r="B109" s="1929"/>
      <c r="C109" s="1929"/>
      <c r="D109" s="1929"/>
      <c r="E109" s="1929"/>
      <c r="F109" s="1930"/>
      <c r="G109" s="1930"/>
      <c r="H109" s="1930"/>
      <c r="I109" s="1930"/>
      <c r="J109" s="835"/>
      <c r="K109" s="836"/>
      <c r="L109" s="836"/>
      <c r="M109" s="836"/>
      <c r="N109" s="835" t="s">
        <v>757</v>
      </c>
      <c r="O109" s="1930"/>
      <c r="P109" s="1930"/>
      <c r="Q109" s="1930"/>
      <c r="R109" s="1930"/>
      <c r="S109" s="1930"/>
      <c r="T109" s="1930"/>
      <c r="U109" s="1930"/>
      <c r="V109" s="1930"/>
      <c r="W109" s="1930"/>
      <c r="X109" s="1930"/>
    </row>
    <row r="110" spans="1:26" ht="17.100000000000001" customHeight="1">
      <c r="A110" s="1929"/>
      <c r="B110" s="1929"/>
      <c r="C110" s="1929"/>
      <c r="D110" s="1929"/>
      <c r="E110" s="1929"/>
      <c r="F110" s="1930"/>
      <c r="G110" s="1930"/>
      <c r="H110" s="1930"/>
      <c r="I110" s="1930"/>
      <c r="J110" s="835"/>
      <c r="K110" s="836"/>
      <c r="L110" s="836"/>
      <c r="M110" s="836"/>
      <c r="N110" s="835" t="s">
        <v>757</v>
      </c>
      <c r="O110" s="1930"/>
      <c r="P110" s="1930"/>
      <c r="Q110" s="1930"/>
      <c r="R110" s="1930"/>
      <c r="S110" s="1930"/>
      <c r="T110" s="1930"/>
      <c r="U110" s="1930"/>
      <c r="V110" s="1930"/>
      <c r="W110" s="1930"/>
      <c r="X110" s="1930"/>
    </row>
    <row r="111" spans="1:26" ht="17.100000000000001" customHeight="1">
      <c r="A111" s="1929"/>
      <c r="B111" s="1929"/>
      <c r="C111" s="1929"/>
      <c r="D111" s="1929"/>
      <c r="E111" s="1929"/>
      <c r="F111" s="1930"/>
      <c r="G111" s="1930"/>
      <c r="H111" s="1930"/>
      <c r="I111" s="1930"/>
      <c r="J111" s="835"/>
      <c r="K111" s="836"/>
      <c r="L111" s="836"/>
      <c r="M111" s="836"/>
      <c r="N111" s="835" t="s">
        <v>757</v>
      </c>
      <c r="O111" s="1930"/>
      <c r="P111" s="1930"/>
      <c r="Q111" s="1930"/>
      <c r="R111" s="1930"/>
      <c r="S111" s="1930"/>
      <c r="T111" s="1930"/>
      <c r="U111" s="1930"/>
      <c r="V111" s="1930"/>
      <c r="W111" s="1930"/>
      <c r="X111" s="1930"/>
    </row>
    <row r="112" spans="1:26" ht="17.100000000000001" customHeight="1">
      <c r="A112" s="1929"/>
      <c r="B112" s="1929"/>
      <c r="C112" s="1929"/>
      <c r="D112" s="1929"/>
      <c r="E112" s="1929"/>
      <c r="F112" s="1930"/>
      <c r="G112" s="1930"/>
      <c r="H112" s="1930"/>
      <c r="I112" s="1930"/>
      <c r="J112" s="835"/>
      <c r="K112" s="836"/>
      <c r="L112" s="836"/>
      <c r="M112" s="836"/>
      <c r="N112" s="835" t="s">
        <v>757</v>
      </c>
      <c r="O112" s="1930"/>
      <c r="P112" s="1930"/>
      <c r="Q112" s="1930"/>
      <c r="R112" s="1930"/>
      <c r="S112" s="1930"/>
      <c r="T112" s="1930"/>
      <c r="U112" s="1930"/>
      <c r="V112" s="1930"/>
      <c r="W112" s="1930"/>
      <c r="X112" s="1930"/>
    </row>
    <row r="113" spans="1:24" ht="17.100000000000001" customHeight="1">
      <c r="A113" s="1929"/>
      <c r="B113" s="1929"/>
      <c r="C113" s="1929"/>
      <c r="D113" s="1929"/>
      <c r="E113" s="1929"/>
      <c r="F113" s="1930"/>
      <c r="G113" s="1930"/>
      <c r="H113" s="1930"/>
      <c r="I113" s="1930"/>
      <c r="J113" s="835"/>
      <c r="K113" s="836"/>
      <c r="L113" s="836"/>
      <c r="M113" s="836"/>
      <c r="N113" s="835" t="s">
        <v>757</v>
      </c>
      <c r="O113" s="1930"/>
      <c r="P113" s="1930"/>
      <c r="Q113" s="1930"/>
      <c r="R113" s="1930"/>
      <c r="S113" s="1930"/>
      <c r="T113" s="1930"/>
      <c r="U113" s="1930"/>
      <c r="V113" s="1930"/>
      <c r="W113" s="1930"/>
      <c r="X113" s="1930"/>
    </row>
    <row r="114" spans="1:24" ht="17.100000000000001" customHeight="1">
      <c r="A114" s="1929"/>
      <c r="B114" s="1929"/>
      <c r="C114" s="1929"/>
      <c r="D114" s="1929"/>
      <c r="E114" s="1929"/>
      <c r="F114" s="1930"/>
      <c r="G114" s="1930"/>
      <c r="H114" s="1930"/>
      <c r="I114" s="1930"/>
      <c r="J114" s="835"/>
      <c r="K114" s="836"/>
      <c r="L114" s="836"/>
      <c r="M114" s="836"/>
      <c r="N114" s="835" t="s">
        <v>757</v>
      </c>
      <c r="O114" s="1930"/>
      <c r="P114" s="1930"/>
      <c r="Q114" s="1930"/>
      <c r="R114" s="1930"/>
      <c r="S114" s="1930"/>
      <c r="T114" s="1930"/>
      <c r="U114" s="1930"/>
      <c r="V114" s="1930"/>
      <c r="W114" s="1930"/>
      <c r="X114" s="1930"/>
    </row>
    <row r="115" spans="1:24" ht="17.100000000000001" customHeight="1">
      <c r="A115" s="1929"/>
      <c r="B115" s="1929"/>
      <c r="C115" s="1929"/>
      <c r="D115" s="1929"/>
      <c r="E115" s="1929"/>
      <c r="F115" s="1930"/>
      <c r="G115" s="1930"/>
      <c r="H115" s="1930"/>
      <c r="I115" s="1930"/>
      <c r="J115" s="835"/>
      <c r="K115" s="836"/>
      <c r="L115" s="836"/>
      <c r="M115" s="836"/>
      <c r="N115" s="835" t="s">
        <v>757</v>
      </c>
      <c r="O115" s="1930"/>
      <c r="P115" s="1930"/>
      <c r="Q115" s="1930"/>
      <c r="R115" s="1930"/>
      <c r="S115" s="1930"/>
      <c r="T115" s="1930"/>
      <c r="U115" s="1930"/>
      <c r="V115" s="1930"/>
      <c r="W115" s="1930"/>
      <c r="X115" s="1930"/>
    </row>
    <row r="116" spans="1:24" ht="17.100000000000001" customHeight="1">
      <c r="A116" s="1929"/>
      <c r="B116" s="1929"/>
      <c r="C116" s="1929"/>
      <c r="D116" s="1929"/>
      <c r="E116" s="1929"/>
      <c r="F116" s="1930"/>
      <c r="G116" s="1930"/>
      <c r="H116" s="1930"/>
      <c r="I116" s="1930"/>
      <c r="J116" s="835"/>
      <c r="K116" s="836"/>
      <c r="L116" s="836"/>
      <c r="M116" s="836"/>
      <c r="N116" s="835" t="s">
        <v>757</v>
      </c>
      <c r="O116" s="1930"/>
      <c r="P116" s="1930"/>
      <c r="Q116" s="1930"/>
      <c r="R116" s="1930"/>
      <c r="S116" s="1930"/>
      <c r="T116" s="1930"/>
      <c r="U116" s="1930"/>
      <c r="V116" s="1930"/>
      <c r="W116" s="1930"/>
      <c r="X116" s="1930"/>
    </row>
    <row r="117" spans="1:24" ht="17.100000000000001" customHeight="1">
      <c r="A117" s="1929"/>
      <c r="B117" s="1929"/>
      <c r="C117" s="1929"/>
      <c r="D117" s="1929"/>
      <c r="E117" s="1929"/>
      <c r="F117" s="1930"/>
      <c r="G117" s="1930"/>
      <c r="H117" s="1930"/>
      <c r="I117" s="1930"/>
      <c r="J117" s="835"/>
      <c r="K117" s="836"/>
      <c r="L117" s="836"/>
      <c r="M117" s="836"/>
      <c r="N117" s="835" t="s">
        <v>757</v>
      </c>
      <c r="O117" s="1930"/>
      <c r="P117" s="1930"/>
      <c r="Q117" s="1930"/>
      <c r="R117" s="1930"/>
      <c r="S117" s="1930"/>
      <c r="T117" s="1930"/>
      <c r="U117" s="1930"/>
      <c r="V117" s="1930"/>
      <c r="W117" s="1930"/>
      <c r="X117" s="1930"/>
    </row>
    <row r="118" spans="1:24" ht="17.100000000000001" customHeight="1">
      <c r="A118" s="1929"/>
      <c r="B118" s="1929"/>
      <c r="C118" s="1929"/>
      <c r="D118" s="1929"/>
      <c r="E118" s="1929"/>
      <c r="F118" s="1930"/>
      <c r="G118" s="1930"/>
      <c r="H118" s="1930"/>
      <c r="I118" s="1930"/>
      <c r="J118" s="835"/>
      <c r="K118" s="836"/>
      <c r="L118" s="836"/>
      <c r="M118" s="836"/>
      <c r="N118" s="835" t="s">
        <v>757</v>
      </c>
      <c r="O118" s="1930"/>
      <c r="P118" s="1930"/>
      <c r="Q118" s="1930"/>
      <c r="R118" s="1930"/>
      <c r="S118" s="1930"/>
      <c r="T118" s="1930"/>
      <c r="U118" s="1930"/>
      <c r="V118" s="1930"/>
      <c r="W118" s="1930"/>
      <c r="X118" s="1930"/>
    </row>
    <row r="119" spans="1:24" ht="17.100000000000001" customHeight="1">
      <c r="A119" s="1929"/>
      <c r="B119" s="1929"/>
      <c r="C119" s="1929"/>
      <c r="D119" s="1929"/>
      <c r="E119" s="1929"/>
      <c r="F119" s="1930"/>
      <c r="G119" s="1930"/>
      <c r="H119" s="1930"/>
      <c r="I119" s="1930"/>
      <c r="J119" s="835"/>
      <c r="K119" s="836"/>
      <c r="L119" s="836"/>
      <c r="M119" s="836"/>
      <c r="N119" s="835" t="s">
        <v>757</v>
      </c>
      <c r="O119" s="1930"/>
      <c r="P119" s="1930"/>
      <c r="Q119" s="1930"/>
      <c r="R119" s="1930"/>
      <c r="S119" s="1930"/>
      <c r="T119" s="1930"/>
      <c r="U119" s="1930"/>
      <c r="V119" s="1930"/>
      <c r="W119" s="1930"/>
      <c r="X119" s="1930"/>
    </row>
    <row r="120" spans="1:24" ht="17.100000000000001" customHeight="1">
      <c r="A120" s="1929"/>
      <c r="B120" s="1929"/>
      <c r="C120" s="1929"/>
      <c r="D120" s="1929"/>
      <c r="E120" s="1929"/>
      <c r="F120" s="1930"/>
      <c r="G120" s="1930"/>
      <c r="H120" s="1930"/>
      <c r="I120" s="1930"/>
      <c r="J120" s="835"/>
      <c r="K120" s="836"/>
      <c r="L120" s="836"/>
      <c r="M120" s="836"/>
      <c r="N120" s="835" t="s">
        <v>757</v>
      </c>
      <c r="O120" s="1930"/>
      <c r="P120" s="1930"/>
      <c r="Q120" s="1930"/>
      <c r="R120" s="1930"/>
      <c r="S120" s="1930"/>
      <c r="T120" s="1930"/>
      <c r="U120" s="1930"/>
      <c r="V120" s="1930"/>
      <c r="W120" s="1930"/>
      <c r="X120" s="1930"/>
    </row>
    <row r="121" spans="1:24" ht="17.100000000000001" customHeight="1">
      <c r="A121" s="1929"/>
      <c r="B121" s="1929"/>
      <c r="C121" s="1929"/>
      <c r="D121" s="1929"/>
      <c r="E121" s="1929"/>
      <c r="F121" s="1930"/>
      <c r="G121" s="1930"/>
      <c r="H121" s="1930"/>
      <c r="I121" s="1930"/>
      <c r="J121" s="835"/>
      <c r="K121" s="836"/>
      <c r="L121" s="836"/>
      <c r="M121" s="836"/>
      <c r="N121" s="835" t="s">
        <v>757</v>
      </c>
      <c r="O121" s="1930"/>
      <c r="P121" s="1930"/>
      <c r="Q121" s="1930"/>
      <c r="R121" s="1930"/>
      <c r="S121" s="1930"/>
      <c r="T121" s="1930"/>
      <c r="U121" s="1930"/>
      <c r="V121" s="1930"/>
      <c r="W121" s="1930"/>
      <c r="X121" s="1930"/>
    </row>
    <row r="122" spans="1:24" ht="17.100000000000001" customHeight="1">
      <c r="A122" s="1929"/>
      <c r="B122" s="1929"/>
      <c r="C122" s="1929"/>
      <c r="D122" s="1929"/>
      <c r="E122" s="1929"/>
      <c r="F122" s="1930"/>
      <c r="G122" s="1930"/>
      <c r="H122" s="1930"/>
      <c r="I122" s="1930"/>
      <c r="J122" s="835"/>
      <c r="K122" s="836"/>
      <c r="L122" s="836"/>
      <c r="M122" s="836"/>
      <c r="N122" s="835" t="s">
        <v>757</v>
      </c>
      <c r="O122" s="1930"/>
      <c r="P122" s="1930"/>
      <c r="Q122" s="1930"/>
      <c r="R122" s="1930"/>
      <c r="S122" s="1930"/>
      <c r="T122" s="1930"/>
      <c r="U122" s="1930"/>
      <c r="V122" s="1930"/>
      <c r="W122" s="1930"/>
      <c r="X122" s="1930"/>
    </row>
    <row r="123" spans="1:24" ht="17.100000000000001" customHeight="1">
      <c r="A123" s="1929"/>
      <c r="B123" s="1929"/>
      <c r="C123" s="1929"/>
      <c r="D123" s="1929"/>
      <c r="E123" s="1929"/>
      <c r="F123" s="1930"/>
      <c r="G123" s="1930"/>
      <c r="H123" s="1930"/>
      <c r="I123" s="1930"/>
      <c r="J123" s="835"/>
      <c r="K123" s="836"/>
      <c r="L123" s="836"/>
      <c r="M123" s="836"/>
      <c r="N123" s="835" t="s">
        <v>757</v>
      </c>
      <c r="O123" s="1930"/>
      <c r="P123" s="1930"/>
      <c r="Q123" s="1930"/>
      <c r="R123" s="1930"/>
      <c r="S123" s="1930"/>
      <c r="T123" s="1930"/>
      <c r="U123" s="1930"/>
      <c r="V123" s="1930"/>
      <c r="W123" s="1930"/>
      <c r="X123" s="1930"/>
    </row>
    <row r="124" spans="1:24" ht="17.100000000000001" customHeight="1">
      <c r="A124" s="1929"/>
      <c r="B124" s="1929"/>
      <c r="C124" s="1929"/>
      <c r="D124" s="1929"/>
      <c r="E124" s="1929"/>
      <c r="F124" s="1930"/>
      <c r="G124" s="1930"/>
      <c r="H124" s="1930"/>
      <c r="I124" s="1930"/>
      <c r="J124" s="835"/>
      <c r="K124" s="836"/>
      <c r="L124" s="836"/>
      <c r="M124" s="836"/>
      <c r="N124" s="835" t="s">
        <v>757</v>
      </c>
      <c r="O124" s="1930"/>
      <c r="P124" s="1930"/>
      <c r="Q124" s="1930"/>
      <c r="R124" s="1930"/>
      <c r="S124" s="1930"/>
      <c r="T124" s="1930"/>
      <c r="U124" s="1930"/>
      <c r="V124" s="1930"/>
      <c r="W124" s="1930"/>
      <c r="X124" s="1930"/>
    </row>
    <row r="125" spans="1:24" ht="17.100000000000001" customHeight="1">
      <c r="A125" s="1929"/>
      <c r="B125" s="1929"/>
      <c r="C125" s="1929"/>
      <c r="D125" s="1929"/>
      <c r="E125" s="1929"/>
      <c r="F125" s="1930"/>
      <c r="G125" s="1930"/>
      <c r="H125" s="1930"/>
      <c r="I125" s="1930"/>
      <c r="J125" s="835"/>
      <c r="K125" s="836"/>
      <c r="L125" s="836"/>
      <c r="M125" s="836"/>
      <c r="N125" s="835" t="s">
        <v>757</v>
      </c>
      <c r="O125" s="1930"/>
      <c r="P125" s="1930"/>
      <c r="Q125" s="1930"/>
      <c r="R125" s="1930"/>
      <c r="S125" s="1930"/>
      <c r="T125" s="1930"/>
      <c r="U125" s="1930"/>
      <c r="V125" s="1930"/>
      <c r="W125" s="1930"/>
      <c r="X125" s="1930"/>
    </row>
    <row r="126" spans="1:24" ht="17.100000000000001" customHeight="1">
      <c r="A126" s="1929"/>
      <c r="B126" s="1929"/>
      <c r="C126" s="1929"/>
      <c r="D126" s="1929"/>
      <c r="E126" s="1929"/>
      <c r="F126" s="1930"/>
      <c r="G126" s="1930"/>
      <c r="H126" s="1930"/>
      <c r="I126" s="1930"/>
      <c r="J126" s="835"/>
      <c r="K126" s="836"/>
      <c r="L126" s="836"/>
      <c r="M126" s="836"/>
      <c r="N126" s="835" t="s">
        <v>757</v>
      </c>
      <c r="O126" s="1930"/>
      <c r="P126" s="1930"/>
      <c r="Q126" s="1930"/>
      <c r="R126" s="1930"/>
      <c r="S126" s="1930"/>
      <c r="T126" s="1930"/>
      <c r="U126" s="1930"/>
      <c r="V126" s="1930"/>
      <c r="W126" s="1930"/>
      <c r="X126" s="1930"/>
    </row>
    <row r="127" spans="1:24" ht="17.100000000000001" customHeight="1">
      <c r="A127" s="1929"/>
      <c r="B127" s="1929"/>
      <c r="C127" s="1929"/>
      <c r="D127" s="1929"/>
      <c r="E127" s="1929"/>
      <c r="F127" s="1930"/>
      <c r="G127" s="1930"/>
      <c r="H127" s="1930"/>
      <c r="I127" s="1930"/>
      <c r="J127" s="835"/>
      <c r="K127" s="836"/>
      <c r="L127" s="836"/>
      <c r="M127" s="836"/>
      <c r="N127" s="835" t="s">
        <v>757</v>
      </c>
      <c r="O127" s="1930"/>
      <c r="P127" s="1930"/>
      <c r="Q127" s="1930"/>
      <c r="R127" s="1930"/>
      <c r="S127" s="1930"/>
      <c r="T127" s="1930"/>
      <c r="U127" s="1930"/>
      <c r="V127" s="1930"/>
      <c r="W127" s="1930"/>
      <c r="X127" s="1930"/>
    </row>
    <row r="128" spans="1:24" ht="17.100000000000001" customHeight="1">
      <c r="A128" s="1929"/>
      <c r="B128" s="1929"/>
      <c r="C128" s="1929"/>
      <c r="D128" s="1929"/>
      <c r="E128" s="1929"/>
      <c r="F128" s="1930"/>
      <c r="G128" s="1930"/>
      <c r="H128" s="1930"/>
      <c r="I128" s="1930"/>
      <c r="J128" s="835"/>
      <c r="K128" s="836"/>
      <c r="L128" s="836"/>
      <c r="M128" s="836"/>
      <c r="N128" s="835" t="s">
        <v>757</v>
      </c>
      <c r="O128" s="1930"/>
      <c r="P128" s="1930"/>
      <c r="Q128" s="1930"/>
      <c r="R128" s="1930"/>
      <c r="S128" s="1930"/>
      <c r="T128" s="1930"/>
      <c r="U128" s="1930"/>
      <c r="V128" s="1930"/>
      <c r="W128" s="1930"/>
      <c r="X128" s="1930"/>
    </row>
    <row r="129" spans="1:24" ht="17.100000000000001" customHeight="1">
      <c r="A129" s="1929"/>
      <c r="B129" s="1929"/>
      <c r="C129" s="1929"/>
      <c r="D129" s="1929"/>
      <c r="E129" s="1929"/>
      <c r="F129" s="1930"/>
      <c r="G129" s="1930"/>
      <c r="H129" s="1930"/>
      <c r="I129" s="1930"/>
      <c r="J129" s="835"/>
      <c r="K129" s="836"/>
      <c r="L129" s="836"/>
      <c r="M129" s="836"/>
      <c r="N129" s="835" t="s">
        <v>757</v>
      </c>
      <c r="O129" s="1930"/>
      <c r="P129" s="1930"/>
      <c r="Q129" s="1930"/>
      <c r="R129" s="1930"/>
      <c r="S129" s="1930"/>
      <c r="T129" s="1930"/>
      <c r="U129" s="1930"/>
      <c r="V129" s="1930"/>
      <c r="W129" s="1930"/>
      <c r="X129" s="1930"/>
    </row>
    <row r="130" spans="1:24" ht="17.100000000000001" customHeight="1">
      <c r="A130" s="1929"/>
      <c r="B130" s="1929"/>
      <c r="C130" s="1929"/>
      <c r="D130" s="1929"/>
      <c r="E130" s="1929"/>
      <c r="F130" s="1930"/>
      <c r="G130" s="1930"/>
      <c r="H130" s="1930"/>
      <c r="I130" s="1930"/>
      <c r="J130" s="835"/>
      <c r="K130" s="836"/>
      <c r="L130" s="836"/>
      <c r="M130" s="836"/>
      <c r="N130" s="835" t="s">
        <v>757</v>
      </c>
      <c r="O130" s="1930"/>
      <c r="P130" s="1930"/>
      <c r="Q130" s="1930"/>
      <c r="R130" s="1930"/>
      <c r="S130" s="1930"/>
      <c r="T130" s="1930"/>
      <c r="U130" s="1930"/>
      <c r="V130" s="1930"/>
      <c r="W130" s="1930"/>
      <c r="X130" s="1930"/>
    </row>
    <row r="131" spans="1:24" ht="17.100000000000001" customHeight="1">
      <c r="A131" s="1929"/>
      <c r="B131" s="1929"/>
      <c r="C131" s="1929"/>
      <c r="D131" s="1929"/>
      <c r="E131" s="1929"/>
      <c r="F131" s="1930"/>
      <c r="G131" s="1930"/>
      <c r="H131" s="1930"/>
      <c r="I131" s="1930"/>
      <c r="J131" s="835"/>
      <c r="K131" s="836"/>
      <c r="L131" s="836"/>
      <c r="M131" s="836"/>
      <c r="N131" s="835" t="s">
        <v>757</v>
      </c>
      <c r="O131" s="1930"/>
      <c r="P131" s="1930"/>
      <c r="Q131" s="1930"/>
      <c r="R131" s="1930"/>
      <c r="S131" s="1930"/>
      <c r="T131" s="1930"/>
      <c r="U131" s="1930"/>
      <c r="V131" s="1930"/>
      <c r="W131" s="1930"/>
      <c r="X131" s="1930"/>
    </row>
    <row r="132" spans="1:24" ht="17.100000000000001" customHeight="1">
      <c r="A132" s="1929"/>
      <c r="B132" s="1929"/>
      <c r="C132" s="1929"/>
      <c r="D132" s="1929"/>
      <c r="E132" s="1929"/>
      <c r="F132" s="1930"/>
      <c r="G132" s="1930"/>
      <c r="H132" s="1930"/>
      <c r="I132" s="1930"/>
      <c r="J132" s="835"/>
      <c r="K132" s="836"/>
      <c r="L132" s="836"/>
      <c r="M132" s="836"/>
      <c r="N132" s="835" t="s">
        <v>757</v>
      </c>
      <c r="O132" s="1930"/>
      <c r="P132" s="1930"/>
      <c r="Q132" s="1930"/>
      <c r="R132" s="1930"/>
      <c r="S132" s="1930"/>
      <c r="T132" s="1930"/>
      <c r="U132" s="1930"/>
      <c r="V132" s="1930"/>
      <c r="W132" s="1930"/>
      <c r="X132" s="1930"/>
    </row>
    <row r="133" spans="1:24" ht="17.100000000000001" customHeight="1">
      <c r="A133" s="1929"/>
      <c r="B133" s="1929"/>
      <c r="C133" s="1929"/>
      <c r="D133" s="1929"/>
      <c r="E133" s="1929"/>
      <c r="F133" s="1930"/>
      <c r="G133" s="1930"/>
      <c r="H133" s="1930"/>
      <c r="I133" s="1930"/>
      <c r="J133" s="835"/>
      <c r="K133" s="836"/>
      <c r="L133" s="836"/>
      <c r="M133" s="836"/>
      <c r="N133" s="835" t="s">
        <v>757</v>
      </c>
      <c r="O133" s="1930"/>
      <c r="P133" s="1930"/>
      <c r="Q133" s="1930"/>
      <c r="R133" s="1930"/>
      <c r="S133" s="1930"/>
      <c r="T133" s="1930"/>
      <c r="U133" s="1930"/>
      <c r="V133" s="1930"/>
      <c r="W133" s="1930"/>
      <c r="X133" s="1930"/>
    </row>
    <row r="134" spans="1:24" ht="17.100000000000001" customHeight="1">
      <c r="A134" s="1929"/>
      <c r="B134" s="1929"/>
      <c r="C134" s="1929"/>
      <c r="D134" s="1929"/>
      <c r="E134" s="1929"/>
      <c r="F134" s="1930"/>
      <c r="G134" s="1930"/>
      <c r="H134" s="1930"/>
      <c r="I134" s="1930"/>
      <c r="J134" s="835"/>
      <c r="K134" s="836"/>
      <c r="L134" s="836"/>
      <c r="M134" s="836"/>
      <c r="N134" s="835" t="s">
        <v>757</v>
      </c>
      <c r="O134" s="1930"/>
      <c r="P134" s="1930"/>
      <c r="Q134" s="1930"/>
      <c r="R134" s="1930"/>
      <c r="S134" s="1930"/>
      <c r="T134" s="1930"/>
      <c r="U134" s="1930"/>
      <c r="V134" s="1930"/>
      <c r="W134" s="1930"/>
      <c r="X134" s="1930"/>
    </row>
    <row r="135" spans="1:24" ht="17.100000000000001" customHeight="1">
      <c r="A135" s="1929"/>
      <c r="B135" s="1929"/>
      <c r="C135" s="1929"/>
      <c r="D135" s="1929"/>
      <c r="E135" s="1929"/>
      <c r="F135" s="1930"/>
      <c r="G135" s="1930"/>
      <c r="H135" s="1930"/>
      <c r="I135" s="1930"/>
      <c r="J135" s="835"/>
      <c r="K135" s="836"/>
      <c r="L135" s="836"/>
      <c r="M135" s="836"/>
      <c r="N135" s="835" t="s">
        <v>757</v>
      </c>
      <c r="O135" s="1930"/>
      <c r="P135" s="1930"/>
      <c r="Q135" s="1930"/>
      <c r="R135" s="1930"/>
      <c r="S135" s="1930"/>
      <c r="T135" s="1930"/>
      <c r="U135" s="1930"/>
      <c r="V135" s="1930"/>
      <c r="W135" s="1930"/>
      <c r="X135" s="1930"/>
    </row>
    <row r="136" spans="1:24" ht="17.100000000000001" customHeight="1">
      <c r="A136" s="1929"/>
      <c r="B136" s="1929"/>
      <c r="C136" s="1929"/>
      <c r="D136" s="1929"/>
      <c r="E136" s="1929"/>
      <c r="F136" s="1930"/>
      <c r="G136" s="1930"/>
      <c r="H136" s="1930"/>
      <c r="I136" s="1930"/>
      <c r="J136" s="835"/>
      <c r="K136" s="836"/>
      <c r="L136" s="836"/>
      <c r="M136" s="836"/>
      <c r="N136" s="835" t="s">
        <v>757</v>
      </c>
      <c r="O136" s="1930"/>
      <c r="P136" s="1930"/>
      <c r="Q136" s="1930"/>
      <c r="R136" s="1930"/>
      <c r="S136" s="1930"/>
      <c r="T136" s="1930"/>
      <c r="U136" s="1930"/>
      <c r="V136" s="1930"/>
      <c r="W136" s="1930"/>
      <c r="X136" s="1930"/>
    </row>
    <row r="137" spans="1:24" ht="17.100000000000001" customHeight="1">
      <c r="A137" s="1929"/>
      <c r="B137" s="1929"/>
      <c r="C137" s="1929"/>
      <c r="D137" s="1929"/>
      <c r="E137" s="1929"/>
      <c r="F137" s="1930"/>
      <c r="G137" s="1930"/>
      <c r="H137" s="1930"/>
      <c r="I137" s="1930"/>
      <c r="J137" s="835"/>
      <c r="K137" s="836"/>
      <c r="L137" s="836"/>
      <c r="M137" s="836"/>
      <c r="N137" s="835" t="s">
        <v>757</v>
      </c>
      <c r="O137" s="1930"/>
      <c r="P137" s="1930"/>
      <c r="Q137" s="1930"/>
      <c r="R137" s="1930"/>
      <c r="S137" s="1930"/>
      <c r="T137" s="1930"/>
      <c r="U137" s="1930"/>
      <c r="V137" s="1930"/>
      <c r="W137" s="1930"/>
      <c r="X137" s="1930"/>
    </row>
    <row r="138" spans="1:24" ht="17.100000000000001" customHeight="1">
      <c r="A138" s="1929"/>
      <c r="B138" s="1929"/>
      <c r="C138" s="1929"/>
      <c r="D138" s="1929"/>
      <c r="E138" s="1929"/>
      <c r="F138" s="1930"/>
      <c r="G138" s="1930"/>
      <c r="H138" s="1930"/>
      <c r="I138" s="1930"/>
      <c r="J138" s="835"/>
      <c r="K138" s="836"/>
      <c r="L138" s="836"/>
      <c r="M138" s="836"/>
      <c r="N138" s="835" t="s">
        <v>757</v>
      </c>
      <c r="O138" s="1930"/>
      <c r="P138" s="1930"/>
      <c r="Q138" s="1930"/>
      <c r="R138" s="1930"/>
      <c r="S138" s="1930"/>
      <c r="T138" s="1930"/>
      <c r="U138" s="1930"/>
      <c r="V138" s="1930"/>
      <c r="W138" s="1930"/>
      <c r="X138" s="1930"/>
    </row>
    <row r="139" spans="1:24" ht="17.100000000000001" customHeight="1">
      <c r="A139" s="1929"/>
      <c r="B139" s="1929"/>
      <c r="C139" s="1929"/>
      <c r="D139" s="1929"/>
      <c r="E139" s="1929"/>
      <c r="F139" s="1930"/>
      <c r="G139" s="1930"/>
      <c r="H139" s="1930"/>
      <c r="I139" s="1930"/>
      <c r="J139" s="835"/>
      <c r="K139" s="836"/>
      <c r="L139" s="836"/>
      <c r="M139" s="836"/>
      <c r="N139" s="835" t="s">
        <v>757</v>
      </c>
      <c r="O139" s="1930"/>
      <c r="P139" s="1930"/>
      <c r="Q139" s="1930"/>
      <c r="R139" s="1930"/>
      <c r="S139" s="1930"/>
      <c r="T139" s="1930"/>
      <c r="U139" s="1930"/>
      <c r="V139" s="1930"/>
      <c r="W139" s="1930"/>
      <c r="X139" s="1930"/>
    </row>
    <row r="141" spans="1:24" ht="17.100000000000001" customHeight="1">
      <c r="A141" s="250" t="s">
        <v>418</v>
      </c>
    </row>
    <row r="142" spans="1:24" ht="17.100000000000001" customHeight="1">
      <c r="A142" s="1933" t="s">
        <v>1389</v>
      </c>
      <c r="B142" s="1933"/>
      <c r="C142" s="1933"/>
      <c r="D142" s="1933"/>
      <c r="E142" s="1933"/>
      <c r="F142" s="1933"/>
      <c r="G142" s="1933"/>
      <c r="H142" s="1933"/>
      <c r="I142" s="1933"/>
      <c r="J142" s="1933"/>
      <c r="K142" s="1933"/>
      <c r="L142" s="1933"/>
      <c r="M142" s="1933"/>
      <c r="N142" s="1933"/>
      <c r="O142" s="1933"/>
      <c r="P142" s="1933"/>
      <c r="Q142" s="1933"/>
      <c r="R142" s="1933"/>
      <c r="S142" s="1933"/>
      <c r="T142" s="1933"/>
      <c r="U142" s="1933"/>
      <c r="V142" s="1933"/>
      <c r="W142" s="1933"/>
      <c r="X142" s="1933"/>
    </row>
    <row r="143" spans="1:24" ht="17.100000000000001" customHeight="1">
      <c r="A143" s="1933"/>
      <c r="B143" s="1933"/>
      <c r="C143" s="1933"/>
      <c r="D143" s="1933"/>
      <c r="E143" s="1933"/>
      <c r="F143" s="1933"/>
      <c r="G143" s="1933"/>
      <c r="H143" s="1933"/>
      <c r="I143" s="1933"/>
      <c r="J143" s="1933"/>
      <c r="K143" s="1933"/>
      <c r="L143" s="1933"/>
      <c r="M143" s="1933"/>
      <c r="N143" s="1933"/>
      <c r="O143" s="1933"/>
      <c r="P143" s="1933"/>
      <c r="Q143" s="1933"/>
      <c r="R143" s="1933"/>
      <c r="S143" s="1933"/>
      <c r="T143" s="1933"/>
      <c r="U143" s="1933"/>
      <c r="V143" s="1933"/>
      <c r="W143" s="1933"/>
      <c r="X143" s="1933"/>
    </row>
    <row r="144" spans="1:24" ht="17.100000000000001" customHeight="1">
      <c r="A144" s="1933"/>
      <c r="B144" s="1933"/>
      <c r="C144" s="1933"/>
      <c r="D144" s="1933"/>
      <c r="E144" s="1933"/>
      <c r="F144" s="1933"/>
      <c r="G144" s="1933"/>
      <c r="H144" s="1933"/>
      <c r="I144" s="1933"/>
      <c r="J144" s="1933"/>
      <c r="K144" s="1933"/>
      <c r="L144" s="1933"/>
      <c r="M144" s="1933"/>
      <c r="N144" s="1933"/>
      <c r="O144" s="1933"/>
      <c r="P144" s="1933"/>
      <c r="Q144" s="1933"/>
      <c r="R144" s="1933"/>
      <c r="S144" s="1933"/>
      <c r="T144" s="1933"/>
      <c r="U144" s="1933"/>
      <c r="V144" s="1933"/>
      <c r="W144" s="1933"/>
      <c r="X144" s="1933"/>
    </row>
    <row r="145" spans="1:24" ht="17.100000000000001" customHeight="1">
      <c r="A145" s="1933"/>
      <c r="B145" s="1933"/>
      <c r="C145" s="1933"/>
      <c r="D145" s="1933"/>
      <c r="E145" s="1933"/>
      <c r="F145" s="1933"/>
      <c r="G145" s="1933"/>
      <c r="H145" s="1933"/>
      <c r="I145" s="1933"/>
      <c r="J145" s="1933"/>
      <c r="K145" s="1933"/>
      <c r="L145" s="1933"/>
      <c r="M145" s="1933"/>
      <c r="N145" s="1933"/>
      <c r="O145" s="1933"/>
      <c r="P145" s="1933"/>
      <c r="Q145" s="1933"/>
      <c r="R145" s="1933"/>
      <c r="S145" s="1933"/>
      <c r="T145" s="1933"/>
      <c r="U145" s="1933"/>
      <c r="V145" s="1933"/>
      <c r="W145" s="1933"/>
      <c r="X145" s="1933"/>
    </row>
    <row r="146" spans="1:24" ht="17.100000000000001" customHeight="1">
      <c r="A146" s="1933"/>
      <c r="B146" s="1933"/>
      <c r="C146" s="1933"/>
      <c r="D146" s="1933"/>
      <c r="E146" s="1933"/>
      <c r="F146" s="1933"/>
      <c r="G146" s="1933"/>
      <c r="H146" s="1933"/>
      <c r="I146" s="1933"/>
      <c r="J146" s="1933"/>
      <c r="K146" s="1933"/>
      <c r="L146" s="1933"/>
      <c r="M146" s="1933"/>
      <c r="N146" s="1933"/>
      <c r="O146" s="1933"/>
      <c r="P146" s="1933"/>
      <c r="Q146" s="1933"/>
      <c r="R146" s="1933"/>
      <c r="S146" s="1933"/>
      <c r="T146" s="1933"/>
      <c r="U146" s="1933"/>
      <c r="V146" s="1933"/>
      <c r="W146" s="1933"/>
      <c r="X146" s="1933"/>
    </row>
    <row r="147" spans="1:24" ht="17.100000000000001" customHeight="1">
      <c r="A147" s="515" t="s">
        <v>726</v>
      </c>
      <c r="B147" s="516"/>
      <c r="C147" s="516"/>
      <c r="D147" s="516"/>
      <c r="E147" s="516"/>
      <c r="F147" s="516"/>
      <c r="G147" s="516"/>
      <c r="H147" s="516"/>
      <c r="I147" s="516"/>
      <c r="J147" s="516"/>
      <c r="K147" s="516"/>
      <c r="L147" s="516"/>
      <c r="M147" s="516"/>
      <c r="N147" s="516"/>
      <c r="O147" s="516"/>
      <c r="P147" s="516"/>
      <c r="Q147" s="516"/>
      <c r="R147" s="516"/>
      <c r="S147" s="516"/>
      <c r="T147" s="516"/>
      <c r="U147" s="516"/>
      <c r="V147" s="516"/>
      <c r="W147" s="516"/>
      <c r="X147" s="516"/>
    </row>
    <row r="148" spans="1:24" ht="17.100000000000001" customHeight="1">
      <c r="A148" s="1944" t="s">
        <v>459</v>
      </c>
      <c r="B148" s="1944"/>
      <c r="C148" s="1944"/>
      <c r="D148" s="1944"/>
      <c r="E148" s="1944"/>
      <c r="F148" s="1944"/>
      <c r="G148" s="1944"/>
      <c r="H148" s="1944"/>
      <c r="I148" s="1944"/>
      <c r="J148" s="1944"/>
      <c r="K148" s="1944"/>
      <c r="L148" s="1944"/>
      <c r="M148" s="1944"/>
      <c r="N148" s="1944"/>
      <c r="O148" s="1944"/>
      <c r="P148" s="1944"/>
      <c r="Q148" s="1944"/>
      <c r="R148" s="1944"/>
      <c r="S148" s="1944"/>
      <c r="T148" s="1944"/>
      <c r="U148" s="1944"/>
      <c r="V148" s="1944"/>
      <c r="W148" s="1944"/>
      <c r="X148" s="1944"/>
    </row>
    <row r="149" spans="1:24" ht="15" customHeight="1">
      <c r="A149" s="517" t="s">
        <v>465</v>
      </c>
      <c r="B149" s="517"/>
      <c r="C149" s="517"/>
      <c r="D149" s="517"/>
      <c r="E149" s="517"/>
      <c r="F149" s="517"/>
      <c r="G149" s="517"/>
      <c r="H149" s="517"/>
      <c r="I149" s="517"/>
      <c r="J149" s="517"/>
      <c r="K149" s="517"/>
      <c r="L149" s="517"/>
      <c r="M149" s="517"/>
      <c r="N149" s="517"/>
      <c r="O149" s="517"/>
      <c r="P149" s="517"/>
      <c r="Q149" s="518"/>
      <c r="R149" s="518"/>
      <c r="S149" s="518"/>
      <c r="T149" s="518"/>
      <c r="U149" s="518"/>
      <c r="V149" s="519"/>
      <c r="W149" s="1945"/>
      <c r="X149" s="1945"/>
    </row>
    <row r="150" spans="1:24" ht="16.5" customHeight="1">
      <c r="A150" s="520" t="s">
        <v>470</v>
      </c>
      <c r="B150" s="520"/>
      <c r="C150" s="520"/>
      <c r="D150" s="520"/>
      <c r="E150" s="520"/>
      <c r="F150" s="520"/>
      <c r="G150" s="520"/>
      <c r="H150" s="520"/>
      <c r="I150" s="520"/>
      <c r="J150" s="520"/>
      <c r="K150" s="520"/>
      <c r="L150" s="520"/>
      <c r="M150" s="520"/>
      <c r="N150" s="520"/>
      <c r="O150" s="520"/>
      <c r="P150" s="520"/>
      <c r="Q150" s="521"/>
      <c r="R150" s="521"/>
      <c r="S150" s="521"/>
      <c r="T150" s="521"/>
      <c r="U150" s="521"/>
      <c r="V150" s="522"/>
      <c r="W150" s="1932" t="s">
        <v>460</v>
      </c>
      <c r="X150" s="1932"/>
    </row>
    <row r="151" spans="1:24" ht="15" customHeight="1">
      <c r="A151" s="1934" t="s">
        <v>419</v>
      </c>
      <c r="B151" s="1934"/>
      <c r="C151" s="1934"/>
      <c r="D151" s="1934"/>
      <c r="E151" s="1934"/>
      <c r="F151" s="1934"/>
      <c r="G151" s="1934"/>
      <c r="H151" s="1934"/>
      <c r="I151" s="1934"/>
      <c r="J151" s="1934"/>
      <c r="K151" s="1934"/>
      <c r="L151" s="1934"/>
      <c r="M151" s="1934"/>
      <c r="N151" s="1934"/>
      <c r="O151" s="1934"/>
      <c r="P151" s="1934"/>
      <c r="Q151" s="1934"/>
      <c r="R151" s="1934"/>
      <c r="S151" s="1934"/>
      <c r="T151" s="1934"/>
      <c r="U151" s="1934"/>
      <c r="V151" s="1934"/>
      <c r="W151" s="1942" t="s">
        <v>1390</v>
      </c>
      <c r="X151" s="1943"/>
    </row>
    <row r="152" spans="1:24" ht="16.5" customHeight="1">
      <c r="A152" s="523" t="s">
        <v>471</v>
      </c>
      <c r="B152" s="523"/>
      <c r="C152" s="523"/>
      <c r="D152" s="523"/>
      <c r="E152" s="523"/>
      <c r="F152" s="523"/>
      <c r="G152" s="523"/>
      <c r="H152" s="523"/>
      <c r="I152" s="523"/>
      <c r="J152" s="523"/>
      <c r="K152" s="523"/>
      <c r="L152" s="523"/>
      <c r="M152" s="523"/>
      <c r="N152" s="523"/>
      <c r="O152" s="523"/>
      <c r="P152" s="523"/>
      <c r="Q152" s="521"/>
      <c r="R152" s="521"/>
      <c r="S152" s="521"/>
      <c r="T152" s="521"/>
      <c r="U152" s="521"/>
      <c r="V152" s="524"/>
      <c r="W152" s="524"/>
      <c r="X152" s="525"/>
    </row>
    <row r="153" spans="1:24" ht="15" customHeight="1">
      <c r="A153" s="1931" t="s">
        <v>782</v>
      </c>
      <c r="B153" s="1931"/>
      <c r="C153" s="1931"/>
      <c r="D153" s="1931"/>
      <c r="E153" s="1931"/>
      <c r="F153" s="1931"/>
      <c r="G153" s="1931"/>
      <c r="H153" s="1931"/>
      <c r="I153" s="1931"/>
      <c r="J153" s="1931"/>
      <c r="K153" s="1931"/>
      <c r="L153" s="1931"/>
      <c r="M153" s="1931"/>
      <c r="N153" s="1931"/>
      <c r="O153" s="1931"/>
      <c r="P153" s="1931"/>
      <c r="Q153" s="1931"/>
      <c r="R153" s="1931"/>
      <c r="S153" s="1931"/>
      <c r="T153" s="1931"/>
      <c r="U153" s="1931"/>
      <c r="V153" s="1931"/>
      <c r="W153" s="1942" t="s">
        <v>1390</v>
      </c>
      <c r="X153" s="1943"/>
    </row>
    <row r="154" spans="1:24" ht="16.5" customHeight="1">
      <c r="A154" s="523" t="s">
        <v>472</v>
      </c>
      <c r="B154" s="523"/>
      <c r="C154" s="523"/>
      <c r="D154" s="523"/>
      <c r="E154" s="523"/>
      <c r="F154" s="523"/>
      <c r="G154" s="523"/>
      <c r="H154" s="523"/>
      <c r="I154" s="523"/>
      <c r="J154" s="523"/>
      <c r="K154" s="523"/>
      <c r="L154" s="523"/>
      <c r="M154" s="523"/>
      <c r="N154" s="523"/>
      <c r="O154" s="523"/>
      <c r="P154" s="523"/>
      <c r="Q154" s="521"/>
      <c r="R154" s="521"/>
      <c r="S154" s="521"/>
      <c r="T154" s="521"/>
      <c r="U154" s="521"/>
      <c r="V154" s="524"/>
      <c r="W154" s="524"/>
      <c r="X154" s="525"/>
    </row>
    <row r="155" spans="1:24" ht="15" customHeight="1">
      <c r="A155" s="1931" t="s">
        <v>61</v>
      </c>
      <c r="B155" s="1931"/>
      <c r="C155" s="1931"/>
      <c r="D155" s="1931"/>
      <c r="E155" s="1931"/>
      <c r="F155" s="1931"/>
      <c r="G155" s="1931"/>
      <c r="H155" s="1931"/>
      <c r="I155" s="1931"/>
      <c r="J155" s="1931"/>
      <c r="K155" s="1931"/>
      <c r="L155" s="1931"/>
      <c r="M155" s="1931"/>
      <c r="N155" s="1931"/>
      <c r="O155" s="1931"/>
      <c r="P155" s="1931"/>
      <c r="Q155" s="1931"/>
      <c r="R155" s="1931"/>
      <c r="S155" s="1931"/>
      <c r="T155" s="1931"/>
      <c r="U155" s="1931"/>
      <c r="V155" s="1931"/>
      <c r="W155" s="1942" t="s">
        <v>1390</v>
      </c>
      <c r="X155" s="1943"/>
    </row>
    <row r="156" spans="1:24" ht="15" customHeight="1">
      <c r="A156" s="1934" t="s">
        <v>1347</v>
      </c>
      <c r="B156" s="1934"/>
      <c r="C156" s="1934"/>
      <c r="D156" s="1934"/>
      <c r="E156" s="1934"/>
      <c r="F156" s="1934"/>
      <c r="G156" s="1934"/>
      <c r="H156" s="1934"/>
      <c r="I156" s="1934"/>
      <c r="J156" s="1934"/>
      <c r="K156" s="1934"/>
      <c r="L156" s="1934"/>
      <c r="M156" s="1934"/>
      <c r="N156" s="1934"/>
      <c r="O156" s="1934"/>
      <c r="P156" s="1934"/>
      <c r="Q156" s="1934"/>
      <c r="R156" s="1934"/>
      <c r="S156" s="1934"/>
      <c r="T156" s="1934"/>
      <c r="U156" s="1934"/>
      <c r="V156" s="1934"/>
      <c r="W156" s="1942" t="s">
        <v>1390</v>
      </c>
      <c r="X156" s="1943"/>
    </row>
    <row r="157" spans="1:24" ht="16.5" customHeight="1">
      <c r="A157" s="523" t="s">
        <v>473</v>
      </c>
      <c r="B157" s="523"/>
      <c r="C157" s="523"/>
      <c r="D157" s="523"/>
      <c r="E157" s="523"/>
      <c r="F157" s="523"/>
      <c r="G157" s="523"/>
      <c r="H157" s="523"/>
      <c r="I157" s="523"/>
      <c r="J157" s="523"/>
      <c r="K157" s="523"/>
      <c r="L157" s="523"/>
      <c r="M157" s="523"/>
      <c r="N157" s="523"/>
      <c r="O157" s="523"/>
      <c r="P157" s="523"/>
      <c r="Q157" s="525"/>
      <c r="R157" s="525"/>
      <c r="S157" s="525"/>
      <c r="T157" s="525"/>
      <c r="U157" s="525"/>
      <c r="V157" s="524"/>
      <c r="W157" s="524"/>
      <c r="X157" s="526"/>
    </row>
    <row r="158" spans="1:24" ht="27" customHeight="1">
      <c r="A158" s="1934" t="s">
        <v>420</v>
      </c>
      <c r="B158" s="1934"/>
      <c r="C158" s="1934"/>
      <c r="D158" s="1934"/>
      <c r="E158" s="1934"/>
      <c r="F158" s="1934"/>
      <c r="G158" s="1934"/>
      <c r="H158" s="1934"/>
      <c r="I158" s="1934"/>
      <c r="J158" s="1934"/>
      <c r="K158" s="1934"/>
      <c r="L158" s="1934"/>
      <c r="M158" s="1934"/>
      <c r="N158" s="1934"/>
      <c r="O158" s="1934"/>
      <c r="P158" s="1934"/>
      <c r="Q158" s="1934"/>
      <c r="R158" s="1934"/>
      <c r="S158" s="1934"/>
      <c r="T158" s="1934"/>
      <c r="U158" s="1934"/>
      <c r="V158" s="1934"/>
      <c r="W158" s="1942" t="s">
        <v>1390</v>
      </c>
      <c r="X158" s="1943"/>
    </row>
    <row r="159" spans="1:24" ht="37.5" customHeight="1">
      <c r="A159" s="1931" t="s">
        <v>1391</v>
      </c>
      <c r="B159" s="1931"/>
      <c r="C159" s="1931"/>
      <c r="D159" s="1931"/>
      <c r="E159" s="1931"/>
      <c r="F159" s="1931"/>
      <c r="G159" s="1931"/>
      <c r="H159" s="1931"/>
      <c r="I159" s="1931"/>
      <c r="J159" s="1931"/>
      <c r="K159" s="1931"/>
      <c r="L159" s="1931"/>
      <c r="M159" s="1931"/>
      <c r="N159" s="1931"/>
      <c r="O159" s="1931"/>
      <c r="P159" s="1931"/>
      <c r="Q159" s="1931"/>
      <c r="R159" s="1931"/>
      <c r="S159" s="1931"/>
      <c r="T159" s="1931"/>
      <c r="U159" s="1931"/>
      <c r="V159" s="1931"/>
      <c r="W159" s="1942" t="s">
        <v>1390</v>
      </c>
      <c r="X159" s="1943"/>
    </row>
    <row r="160" spans="1:24" ht="16.5" customHeight="1">
      <c r="A160" s="527" t="s">
        <v>474</v>
      </c>
      <c r="B160" s="528"/>
      <c r="C160" s="529"/>
      <c r="D160" s="529"/>
      <c r="E160" s="529"/>
      <c r="F160" s="529"/>
      <c r="G160" s="529"/>
      <c r="H160" s="529"/>
      <c r="I160" s="529"/>
      <c r="J160" s="529"/>
      <c r="K160" s="529"/>
      <c r="L160" s="529"/>
      <c r="M160" s="529"/>
      <c r="N160" s="529"/>
      <c r="O160" s="529"/>
      <c r="P160" s="529"/>
      <c r="Q160" s="525"/>
      <c r="R160" s="525"/>
      <c r="S160" s="525"/>
      <c r="T160" s="525"/>
      <c r="U160" s="525"/>
      <c r="V160" s="530"/>
      <c r="W160" s="524"/>
      <c r="X160" s="526"/>
    </row>
    <row r="161" spans="1:24" ht="15" customHeight="1">
      <c r="A161" s="1931" t="s">
        <v>467</v>
      </c>
      <c r="B161" s="1931"/>
      <c r="C161" s="1931"/>
      <c r="D161" s="1931"/>
      <c r="E161" s="1931"/>
      <c r="F161" s="1931"/>
      <c r="G161" s="1931"/>
      <c r="H161" s="1931"/>
      <c r="I161" s="1931"/>
      <c r="J161" s="1931"/>
      <c r="K161" s="1931"/>
      <c r="L161" s="1931"/>
      <c r="M161" s="1931"/>
      <c r="N161" s="1931"/>
      <c r="O161" s="1931"/>
      <c r="P161" s="1931"/>
      <c r="Q161" s="1931"/>
      <c r="R161" s="1931"/>
      <c r="S161" s="1931"/>
      <c r="T161" s="1931"/>
      <c r="U161" s="1931"/>
      <c r="V161" s="1931"/>
      <c r="W161" s="1942" t="s">
        <v>1390</v>
      </c>
      <c r="X161" s="1943"/>
    </row>
    <row r="162" spans="1:24" ht="16.5" customHeight="1">
      <c r="A162" s="527" t="s">
        <v>475</v>
      </c>
      <c r="B162" s="527"/>
      <c r="C162" s="527"/>
      <c r="D162" s="527"/>
      <c r="E162" s="527"/>
      <c r="F162" s="527"/>
      <c r="G162" s="527"/>
      <c r="H162" s="527"/>
      <c r="I162" s="527"/>
      <c r="J162" s="527"/>
      <c r="K162" s="527"/>
      <c r="L162" s="527"/>
      <c r="M162" s="527"/>
      <c r="N162" s="527"/>
      <c r="O162" s="527"/>
      <c r="P162" s="527"/>
      <c r="Q162" s="525"/>
      <c r="R162" s="525"/>
      <c r="S162" s="525"/>
      <c r="T162" s="525"/>
      <c r="U162" s="525"/>
      <c r="V162" s="530"/>
      <c r="W162" s="524"/>
      <c r="X162" s="526"/>
    </row>
    <row r="163" spans="1:24" ht="30" customHeight="1">
      <c r="A163" s="1931" t="s">
        <v>469</v>
      </c>
      <c r="B163" s="1931"/>
      <c r="C163" s="1931"/>
      <c r="D163" s="1931"/>
      <c r="E163" s="1931"/>
      <c r="F163" s="1931"/>
      <c r="G163" s="1931"/>
      <c r="H163" s="1931"/>
      <c r="I163" s="1931"/>
      <c r="J163" s="1931"/>
      <c r="K163" s="1931"/>
      <c r="L163" s="1931"/>
      <c r="M163" s="1931"/>
      <c r="N163" s="1931"/>
      <c r="O163" s="1931"/>
      <c r="P163" s="1931"/>
      <c r="Q163" s="1931"/>
      <c r="R163" s="1931"/>
      <c r="S163" s="1931"/>
      <c r="T163" s="1931"/>
      <c r="U163" s="1931"/>
      <c r="V163" s="1931"/>
      <c r="W163" s="1942" t="s">
        <v>1390</v>
      </c>
      <c r="X163" s="1943"/>
    </row>
    <row r="164" spans="1:24" ht="16.5" customHeight="1">
      <c r="A164" s="531" t="s">
        <v>476</v>
      </c>
      <c r="B164" s="531"/>
      <c r="C164" s="531"/>
      <c r="D164" s="531"/>
      <c r="E164" s="531"/>
      <c r="F164" s="531"/>
      <c r="G164" s="531"/>
      <c r="H164" s="531"/>
      <c r="I164" s="531"/>
      <c r="J164" s="531"/>
      <c r="K164" s="531"/>
      <c r="L164" s="531"/>
      <c r="M164" s="531"/>
      <c r="N164" s="531"/>
      <c r="O164" s="531"/>
      <c r="P164" s="531"/>
      <c r="Q164" s="521"/>
      <c r="R164" s="521"/>
      <c r="S164" s="521"/>
      <c r="T164" s="521"/>
      <c r="U164" s="521"/>
      <c r="V164" s="530"/>
      <c r="W164" s="524"/>
      <c r="X164" s="525"/>
    </row>
    <row r="165" spans="1:24" ht="30" customHeight="1">
      <c r="A165" s="1931" t="s">
        <v>1392</v>
      </c>
      <c r="B165" s="1931"/>
      <c r="C165" s="1931"/>
      <c r="D165" s="1931"/>
      <c r="E165" s="1931"/>
      <c r="F165" s="1931"/>
      <c r="G165" s="1931"/>
      <c r="H165" s="1931"/>
      <c r="I165" s="1931"/>
      <c r="J165" s="1931"/>
      <c r="K165" s="1931"/>
      <c r="L165" s="1931"/>
      <c r="M165" s="1931"/>
      <c r="N165" s="1931"/>
      <c r="O165" s="1931"/>
      <c r="P165" s="1931"/>
      <c r="Q165" s="1931"/>
      <c r="R165" s="1931"/>
      <c r="S165" s="1931"/>
      <c r="T165" s="1931"/>
      <c r="U165" s="1931"/>
      <c r="V165" s="1931"/>
      <c r="W165" s="1942" t="s">
        <v>1390</v>
      </c>
      <c r="X165" s="1943"/>
    </row>
    <row r="166" spans="1:24" ht="16.5" customHeight="1">
      <c r="A166" s="531" t="s">
        <v>477</v>
      </c>
      <c r="B166" s="531"/>
      <c r="C166" s="531"/>
      <c r="D166" s="531"/>
      <c r="E166" s="531"/>
      <c r="F166" s="531"/>
      <c r="G166" s="531"/>
      <c r="H166" s="531"/>
      <c r="I166" s="531"/>
      <c r="J166" s="531"/>
      <c r="K166" s="531"/>
      <c r="L166" s="531"/>
      <c r="M166" s="531"/>
      <c r="N166" s="531"/>
      <c r="O166" s="531"/>
      <c r="P166" s="531"/>
      <c r="Q166" s="521"/>
      <c r="R166" s="521"/>
      <c r="S166" s="521"/>
      <c r="T166" s="521"/>
      <c r="U166" s="521"/>
      <c r="V166" s="530"/>
      <c r="W166" s="524"/>
      <c r="X166" s="525"/>
    </row>
    <row r="167" spans="1:24" ht="30" customHeight="1">
      <c r="A167" s="1931" t="s">
        <v>464</v>
      </c>
      <c r="B167" s="1931"/>
      <c r="C167" s="1931"/>
      <c r="D167" s="1931"/>
      <c r="E167" s="1931"/>
      <c r="F167" s="1931"/>
      <c r="G167" s="1931"/>
      <c r="H167" s="1931"/>
      <c r="I167" s="1931"/>
      <c r="J167" s="1931"/>
      <c r="K167" s="1931"/>
      <c r="L167" s="1931"/>
      <c r="M167" s="1931"/>
      <c r="N167" s="1931"/>
      <c r="O167" s="1931"/>
      <c r="P167" s="1931"/>
      <c r="Q167" s="1931"/>
      <c r="R167" s="1931"/>
      <c r="S167" s="1931"/>
      <c r="T167" s="1931"/>
      <c r="U167" s="1931"/>
      <c r="V167" s="1931"/>
      <c r="W167" s="1942" t="s">
        <v>1390</v>
      </c>
      <c r="X167" s="1943"/>
    </row>
    <row r="168" spans="1:24" ht="16.5" customHeight="1">
      <c r="A168" s="529" t="s">
        <v>478</v>
      </c>
      <c r="B168" s="529"/>
      <c r="C168" s="529"/>
      <c r="D168" s="529"/>
      <c r="E168" s="529"/>
      <c r="F168" s="529"/>
      <c r="G168" s="529"/>
      <c r="H168" s="529"/>
      <c r="I168" s="529"/>
      <c r="J168" s="529"/>
      <c r="K168" s="529"/>
      <c r="L168" s="529"/>
      <c r="M168" s="529"/>
      <c r="N168" s="529"/>
      <c r="O168" s="529"/>
      <c r="P168" s="529"/>
      <c r="Q168" s="525"/>
      <c r="R168" s="525"/>
      <c r="S168" s="525"/>
      <c r="T168" s="525"/>
      <c r="U168" s="525"/>
      <c r="V168" s="530"/>
      <c r="W168" s="524"/>
      <c r="X168" s="526"/>
    </row>
    <row r="169" spans="1:24" ht="36.75" customHeight="1">
      <c r="A169" s="1931" t="s">
        <v>781</v>
      </c>
      <c r="B169" s="1931"/>
      <c r="C169" s="1931"/>
      <c r="D169" s="1931"/>
      <c r="E169" s="1931"/>
      <c r="F169" s="1931"/>
      <c r="G169" s="1931"/>
      <c r="H169" s="1931"/>
      <c r="I169" s="1931"/>
      <c r="J169" s="1931"/>
      <c r="K169" s="1931"/>
      <c r="L169" s="1931"/>
      <c r="M169" s="1931"/>
      <c r="N169" s="1931"/>
      <c r="O169" s="1931"/>
      <c r="P169" s="1931"/>
      <c r="Q169" s="1931"/>
      <c r="R169" s="1931"/>
      <c r="S169" s="1931"/>
      <c r="T169" s="1931"/>
      <c r="U169" s="1931"/>
      <c r="V169" s="1931"/>
      <c r="W169" s="1942" t="s">
        <v>1390</v>
      </c>
      <c r="X169" s="1943"/>
    </row>
    <row r="170" spans="1:24" ht="16.5" customHeight="1">
      <c r="A170" s="527" t="s">
        <v>479</v>
      </c>
      <c r="B170" s="527"/>
      <c r="C170" s="527"/>
      <c r="D170" s="527"/>
      <c r="E170" s="527"/>
      <c r="F170" s="527"/>
      <c r="G170" s="527"/>
      <c r="H170" s="527"/>
      <c r="I170" s="527"/>
      <c r="J170" s="527"/>
      <c r="K170" s="527"/>
      <c r="L170" s="527"/>
      <c r="M170" s="527"/>
      <c r="N170" s="527"/>
      <c r="O170" s="527"/>
      <c r="P170" s="527"/>
      <c r="Q170" s="525"/>
      <c r="R170" s="525"/>
      <c r="S170" s="525"/>
      <c r="T170" s="525"/>
      <c r="U170" s="525"/>
      <c r="V170" s="530"/>
      <c r="W170" s="524"/>
      <c r="X170" s="526"/>
    </row>
    <row r="171" spans="1:24" ht="48.75" customHeight="1">
      <c r="A171" s="1931" t="s">
        <v>1393</v>
      </c>
      <c r="B171" s="1931"/>
      <c r="C171" s="1931"/>
      <c r="D171" s="1931"/>
      <c r="E171" s="1931"/>
      <c r="F171" s="1931"/>
      <c r="G171" s="1931"/>
      <c r="H171" s="1931"/>
      <c r="I171" s="1931"/>
      <c r="J171" s="1931"/>
      <c r="K171" s="1931"/>
      <c r="L171" s="1931"/>
      <c r="M171" s="1931"/>
      <c r="N171" s="1931"/>
      <c r="O171" s="1931"/>
      <c r="P171" s="1931"/>
      <c r="Q171" s="1931"/>
      <c r="R171" s="1931"/>
      <c r="S171" s="1931"/>
      <c r="T171" s="1931"/>
      <c r="U171" s="1931"/>
      <c r="V171" s="1931"/>
      <c r="W171" s="1942" t="s">
        <v>1390</v>
      </c>
      <c r="X171" s="1943"/>
    </row>
    <row r="172" spans="1:24" ht="15" customHeight="1">
      <c r="A172" s="532"/>
      <c r="B172" s="532"/>
      <c r="C172" s="532"/>
      <c r="D172" s="532"/>
      <c r="E172" s="532"/>
      <c r="F172" s="532"/>
      <c r="G172" s="532"/>
      <c r="H172" s="532"/>
      <c r="I172" s="532"/>
      <c r="J172" s="532"/>
      <c r="K172" s="532"/>
      <c r="L172" s="532"/>
      <c r="M172" s="532"/>
      <c r="N172" s="532"/>
      <c r="O172" s="532"/>
      <c r="P172" s="532"/>
      <c r="Q172" s="533"/>
      <c r="R172" s="533"/>
      <c r="S172" s="533"/>
      <c r="T172" s="533"/>
      <c r="U172" s="533"/>
      <c r="V172" s="534"/>
      <c r="W172" s="534"/>
      <c r="X172" s="533"/>
    </row>
    <row r="173" spans="1:24" ht="16.5" customHeight="1">
      <c r="A173" s="517" t="s">
        <v>480</v>
      </c>
      <c r="B173" s="519"/>
      <c r="C173" s="519"/>
      <c r="D173" s="519"/>
      <c r="E173" s="519"/>
      <c r="F173" s="519"/>
      <c r="G173" s="519"/>
      <c r="H173" s="519"/>
      <c r="I173" s="535"/>
      <c r="J173" s="535"/>
      <c r="K173" s="519"/>
      <c r="L173" s="519"/>
      <c r="M173" s="519"/>
      <c r="N173" s="519"/>
      <c r="O173" s="519"/>
      <c r="P173" s="519"/>
      <c r="Q173" s="525"/>
      <c r="R173" s="525"/>
      <c r="S173" s="525"/>
      <c r="T173" s="525"/>
      <c r="U173" s="525"/>
      <c r="V173" s="524"/>
      <c r="W173" s="524"/>
      <c r="X173" s="536" t="s">
        <v>468</v>
      </c>
    </row>
    <row r="174" spans="1:24" ht="15" customHeight="1">
      <c r="A174" s="1934" t="s">
        <v>62</v>
      </c>
      <c r="B174" s="1934"/>
      <c r="C174" s="1934"/>
      <c r="D174" s="1934"/>
      <c r="E174" s="1934"/>
      <c r="F174" s="1934"/>
      <c r="G174" s="1934"/>
      <c r="H174" s="1934"/>
      <c r="I174" s="1934"/>
      <c r="J174" s="1934"/>
      <c r="K174" s="1934"/>
      <c r="L174" s="1934"/>
      <c r="M174" s="1934"/>
      <c r="N174" s="1934"/>
      <c r="O174" s="1934"/>
      <c r="P174" s="1934"/>
      <c r="Q174" s="1934"/>
      <c r="R174" s="1934"/>
      <c r="S174" s="1934"/>
      <c r="T174" s="1934"/>
      <c r="U174" s="1934"/>
      <c r="V174" s="1934"/>
      <c r="W174" s="1942" t="s">
        <v>1390</v>
      </c>
      <c r="X174" s="1943"/>
    </row>
    <row r="175" spans="1:24" ht="37.5" customHeight="1">
      <c r="A175" s="1934" t="s">
        <v>1394</v>
      </c>
      <c r="B175" s="1934"/>
      <c r="C175" s="1934"/>
      <c r="D175" s="1934"/>
      <c r="E175" s="1934"/>
      <c r="F175" s="1934"/>
      <c r="G175" s="1934"/>
      <c r="H175" s="1934"/>
      <c r="I175" s="1934"/>
      <c r="J175" s="1934"/>
      <c r="K175" s="1934"/>
      <c r="L175" s="1934"/>
      <c r="M175" s="1934"/>
      <c r="N175" s="1934"/>
      <c r="O175" s="1934"/>
      <c r="P175" s="1934"/>
      <c r="Q175" s="1934"/>
      <c r="R175" s="1934"/>
      <c r="S175" s="1934"/>
      <c r="T175" s="1934"/>
      <c r="U175" s="1934"/>
      <c r="V175" s="1934"/>
      <c r="W175" s="1942" t="s">
        <v>1471</v>
      </c>
      <c r="X175" s="1943"/>
    </row>
    <row r="176" spans="1:24" ht="15" customHeight="1">
      <c r="A176" s="1940" t="s">
        <v>63</v>
      </c>
      <c r="B176" s="1940"/>
      <c r="C176" s="1940"/>
      <c r="D176" s="1940"/>
      <c r="E176" s="1940"/>
      <c r="F176" s="1940"/>
      <c r="G176" s="1940"/>
      <c r="H176" s="1940"/>
      <c r="I176" s="1940"/>
      <c r="J176" s="1940"/>
      <c r="K176" s="1940"/>
      <c r="L176" s="1940"/>
      <c r="M176" s="1940"/>
      <c r="N176" s="1940"/>
      <c r="O176" s="1940"/>
      <c r="P176" s="1940"/>
      <c r="Q176" s="537"/>
      <c r="R176" s="537"/>
      <c r="S176" s="525"/>
      <c r="T176" s="525"/>
      <c r="U176" s="525"/>
      <c r="V176" s="525"/>
      <c r="W176" s="525"/>
      <c r="X176" s="525"/>
    </row>
    <row r="177" spans="1:41" ht="15" customHeight="1">
      <c r="A177" s="1941" t="s">
        <v>485</v>
      </c>
      <c r="B177" s="1941"/>
      <c r="C177" s="1941"/>
      <c r="D177" s="1941"/>
      <c r="E177" s="1941"/>
      <c r="F177" s="1941"/>
      <c r="G177" s="1941"/>
      <c r="H177" s="1941"/>
      <c r="I177" s="1941"/>
      <c r="J177" s="1941"/>
      <c r="K177" s="1941"/>
      <c r="L177" s="1941"/>
      <c r="M177" s="1941"/>
      <c r="N177" s="1941"/>
      <c r="O177" s="1941"/>
      <c r="P177" s="1941"/>
      <c r="Q177" s="1941"/>
      <c r="R177" s="1941"/>
      <c r="S177" s="525"/>
      <c r="T177" s="525"/>
      <c r="U177" s="525"/>
      <c r="V177" s="525"/>
      <c r="W177" s="525"/>
      <c r="X177" s="525"/>
    </row>
    <row r="178" spans="1:41" ht="15" customHeight="1">
      <c r="A178" s="538"/>
      <c r="B178" s="538"/>
      <c r="C178" s="538"/>
      <c r="D178" s="538"/>
      <c r="E178" s="538"/>
      <c r="F178" s="538"/>
      <c r="G178" s="538"/>
      <c r="H178" s="538"/>
      <c r="I178" s="538"/>
      <c r="J178" s="538"/>
      <c r="K178" s="538"/>
      <c r="L178" s="538"/>
      <c r="M178" s="538"/>
      <c r="N178" s="538"/>
      <c r="O178" s="538"/>
      <c r="P178" s="538"/>
      <c r="Q178" s="538"/>
      <c r="R178" s="538"/>
      <c r="S178" s="525"/>
      <c r="T178" s="525"/>
      <c r="U178" s="525"/>
      <c r="V178" s="525"/>
      <c r="W178" s="525"/>
      <c r="X178" s="525"/>
    </row>
    <row r="179" spans="1:41" ht="15" customHeight="1">
      <c r="A179" s="539" t="s">
        <v>507</v>
      </c>
      <c r="B179" s="539"/>
      <c r="C179" s="539"/>
      <c r="D179" s="539"/>
      <c r="E179" s="539"/>
      <c r="F179" s="539"/>
      <c r="G179" s="539"/>
      <c r="H179" s="539"/>
      <c r="I179" s="539"/>
      <c r="J179" s="539"/>
      <c r="K179" s="539"/>
      <c r="L179" s="537"/>
      <c r="M179" s="537"/>
      <c r="N179" s="537"/>
      <c r="O179" s="537"/>
      <c r="P179" s="537"/>
      <c r="Q179" s="537"/>
      <c r="R179" s="537"/>
      <c r="S179" s="525"/>
      <c r="T179" s="525"/>
      <c r="U179" s="525"/>
      <c r="V179" s="525"/>
      <c r="W179" s="525"/>
      <c r="X179" s="525"/>
    </row>
    <row r="180" spans="1:41" ht="15" customHeight="1">
      <c r="A180" s="525"/>
      <c r="B180" s="525"/>
      <c r="C180" s="525"/>
      <c r="D180" s="540"/>
      <c r="E180" s="540"/>
      <c r="F180" s="541"/>
      <c r="G180" s="525"/>
      <c r="H180" s="525"/>
      <c r="I180" s="525"/>
      <c r="J180" s="525"/>
      <c r="K180" s="525"/>
      <c r="L180" s="525"/>
      <c r="M180" s="525"/>
      <c r="N180" s="525"/>
      <c r="O180" s="525"/>
      <c r="P180" s="525"/>
      <c r="Q180" s="541"/>
      <c r="R180" s="541"/>
      <c r="S180" s="541"/>
      <c r="T180" s="541"/>
      <c r="U180" s="541"/>
      <c r="V180" s="541"/>
      <c r="W180" s="541"/>
      <c r="X180" s="541"/>
    </row>
    <row r="181" spans="1:41" ht="15" customHeight="1">
      <c r="A181" s="525"/>
      <c r="B181" s="525"/>
      <c r="C181" s="525"/>
      <c r="D181" s="525"/>
      <c r="E181" s="525"/>
      <c r="F181" s="525"/>
      <c r="G181" s="1935" t="s">
        <v>105</v>
      </c>
      <c r="H181" s="1935"/>
      <c r="I181" s="1936" t="s">
        <v>601</v>
      </c>
      <c r="J181" s="1936"/>
      <c r="K181" s="1936"/>
      <c r="L181" s="1939" t="str">
        <f>IF(J12="","",J12)</f>
        <v/>
      </c>
      <c r="M181" s="1939"/>
      <c r="N181" s="1939"/>
      <c r="O181" s="1939"/>
      <c r="P181" s="1939"/>
      <c r="Q181" s="1939"/>
      <c r="R181" s="1939"/>
      <c r="S181" s="1939"/>
      <c r="T181" s="1939"/>
      <c r="U181" s="1939"/>
      <c r="V181" s="1939"/>
      <c r="W181" s="1939"/>
      <c r="X181" s="1936" t="s">
        <v>64</v>
      </c>
      <c r="AA181" s="511"/>
      <c r="AB181" s="511"/>
      <c r="AC181" s="511"/>
      <c r="AD181" s="511"/>
      <c r="AE181" s="511"/>
      <c r="AF181" s="511"/>
      <c r="AG181" s="511"/>
      <c r="AH181" s="511"/>
      <c r="AI181" s="511"/>
      <c r="AJ181" s="511"/>
      <c r="AK181" s="511"/>
      <c r="AL181" s="511"/>
      <c r="AM181" s="511"/>
      <c r="AN181" s="511"/>
      <c r="AO181" s="511"/>
    </row>
    <row r="182" spans="1:41" ht="15" customHeight="1">
      <c r="A182" s="525"/>
      <c r="B182" s="525"/>
      <c r="C182" s="525"/>
      <c r="D182" s="525"/>
      <c r="E182" s="525"/>
      <c r="F182" s="525"/>
      <c r="G182" s="1935"/>
      <c r="H182" s="1935"/>
      <c r="I182" s="1936" t="s">
        <v>65</v>
      </c>
      <c r="J182" s="1936"/>
      <c r="K182" s="1936"/>
      <c r="L182" s="1938" t="str">
        <f>IF(J14="","",J14)</f>
        <v/>
      </c>
      <c r="M182" s="1938"/>
      <c r="N182" s="1938"/>
      <c r="O182" s="1938"/>
      <c r="P182" s="1938"/>
      <c r="Q182" s="1938"/>
      <c r="R182" s="1938"/>
      <c r="S182" s="1938"/>
      <c r="T182" s="1938"/>
      <c r="U182" s="1938"/>
      <c r="V182" s="1938"/>
      <c r="W182" s="1938"/>
      <c r="X182" s="1937"/>
      <c r="AA182" s="511"/>
      <c r="AB182" s="511"/>
      <c r="AC182" s="511"/>
      <c r="AD182" s="511"/>
      <c r="AE182" s="511"/>
      <c r="AF182" s="511"/>
      <c r="AG182" s="511"/>
      <c r="AH182" s="511"/>
      <c r="AI182" s="511"/>
      <c r="AJ182" s="511"/>
      <c r="AK182" s="511"/>
      <c r="AL182" s="511"/>
      <c r="AM182" s="511"/>
      <c r="AN182" s="511"/>
      <c r="AO182" s="511"/>
    </row>
    <row r="183" spans="1:41" ht="15" customHeight="1">
      <c r="A183" s="525"/>
      <c r="B183" s="525"/>
      <c r="C183" s="525"/>
      <c r="D183" s="525"/>
      <c r="E183" s="525"/>
      <c r="F183" s="525"/>
      <c r="G183" s="537"/>
      <c r="H183" s="537"/>
      <c r="J183" s="542"/>
      <c r="K183" s="543"/>
      <c r="L183" s="525"/>
      <c r="M183" s="525"/>
      <c r="N183" s="525"/>
      <c r="O183" s="525"/>
      <c r="P183" s="525"/>
      <c r="Q183" s="544"/>
      <c r="R183" s="544"/>
      <c r="S183" s="544"/>
      <c r="T183" s="544"/>
      <c r="U183" s="544"/>
      <c r="V183" s="544"/>
      <c r="W183" s="544"/>
      <c r="X183" s="541"/>
      <c r="AA183" s="511"/>
      <c r="AB183" s="511"/>
      <c r="AC183" s="511"/>
      <c r="AD183" s="511"/>
      <c r="AE183" s="511"/>
      <c r="AF183" s="511"/>
      <c r="AG183" s="511"/>
      <c r="AH183" s="511"/>
      <c r="AI183" s="511"/>
      <c r="AJ183" s="511"/>
      <c r="AK183" s="511"/>
      <c r="AL183" s="511"/>
      <c r="AM183" s="511"/>
      <c r="AN183" s="511"/>
      <c r="AO183" s="511"/>
    </row>
    <row r="184" spans="1:41" ht="15" customHeight="1">
      <c r="A184" s="525"/>
      <c r="B184" s="525"/>
      <c r="C184" s="525"/>
      <c r="D184" s="525"/>
      <c r="E184" s="525"/>
      <c r="F184" s="525"/>
      <c r="G184" s="1935" t="s">
        <v>106</v>
      </c>
      <c r="H184" s="1935"/>
      <c r="I184" s="1936" t="s">
        <v>601</v>
      </c>
      <c r="J184" s="1936"/>
      <c r="K184" s="1936"/>
      <c r="L184" s="1939" t="str">
        <f>IF(J18="","",J18)</f>
        <v/>
      </c>
      <c r="M184" s="1939"/>
      <c r="N184" s="1939"/>
      <c r="O184" s="1939"/>
      <c r="P184" s="1939"/>
      <c r="Q184" s="1939"/>
      <c r="R184" s="1939"/>
      <c r="S184" s="1939"/>
      <c r="T184" s="1939"/>
      <c r="U184" s="1939"/>
      <c r="V184" s="1939"/>
      <c r="W184" s="1939"/>
      <c r="X184" s="1936" t="s">
        <v>64</v>
      </c>
      <c r="AA184" s="511"/>
      <c r="AB184" s="511"/>
      <c r="AC184" s="511"/>
      <c r="AD184" s="511"/>
      <c r="AE184" s="511"/>
      <c r="AF184" s="511"/>
      <c r="AG184" s="511"/>
      <c r="AH184" s="511"/>
      <c r="AI184" s="511"/>
      <c r="AJ184" s="511"/>
      <c r="AK184" s="511"/>
      <c r="AL184" s="511"/>
      <c r="AM184" s="511"/>
      <c r="AN184" s="511"/>
      <c r="AO184" s="511"/>
    </row>
    <row r="185" spans="1:41" ht="15" customHeight="1">
      <c r="A185" s="525"/>
      <c r="B185" s="525"/>
      <c r="C185" s="525"/>
      <c r="D185" s="525"/>
      <c r="E185" s="525"/>
      <c r="F185" s="525"/>
      <c r="G185" s="1935"/>
      <c r="H185" s="1935"/>
      <c r="I185" s="1936" t="s">
        <v>65</v>
      </c>
      <c r="J185" s="1936"/>
      <c r="K185" s="1936"/>
      <c r="L185" s="1938" t="str">
        <f>IF(J20="","",J20)</f>
        <v/>
      </c>
      <c r="M185" s="1938"/>
      <c r="N185" s="1938"/>
      <c r="O185" s="1938"/>
      <c r="P185" s="1938"/>
      <c r="Q185" s="1938"/>
      <c r="R185" s="1938"/>
      <c r="S185" s="1938"/>
      <c r="T185" s="1938"/>
      <c r="U185" s="1938"/>
      <c r="V185" s="1938"/>
      <c r="W185" s="1938"/>
      <c r="X185" s="1937"/>
      <c r="AA185" s="511"/>
      <c r="AB185" s="511"/>
      <c r="AC185" s="511"/>
      <c r="AD185" s="511"/>
      <c r="AE185" s="511"/>
      <c r="AF185" s="511"/>
      <c r="AG185" s="511"/>
      <c r="AH185" s="511"/>
      <c r="AI185" s="511"/>
      <c r="AJ185" s="511"/>
      <c r="AK185" s="511"/>
      <c r="AL185" s="511"/>
      <c r="AM185" s="511"/>
      <c r="AN185" s="511"/>
      <c r="AO185" s="511"/>
    </row>
    <row r="186" spans="1:41" ht="15" customHeight="1">
      <c r="A186" s="525"/>
      <c r="B186" s="525"/>
      <c r="C186" s="525"/>
      <c r="D186" s="525"/>
      <c r="E186" s="525"/>
      <c r="F186" s="525"/>
      <c r="G186" s="537"/>
      <c r="H186" s="537"/>
      <c r="J186" s="542"/>
      <c r="K186" s="543"/>
      <c r="L186" s="525"/>
      <c r="M186" s="525"/>
      <c r="N186" s="525"/>
      <c r="O186" s="525"/>
      <c r="P186" s="525"/>
      <c r="Q186" s="544"/>
      <c r="R186" s="544"/>
      <c r="S186" s="544"/>
      <c r="T186" s="544"/>
      <c r="U186" s="544"/>
      <c r="V186" s="544"/>
      <c r="W186" s="544"/>
      <c r="X186" s="541"/>
      <c r="AA186" s="511"/>
      <c r="AB186" s="511"/>
      <c r="AC186" s="511"/>
      <c r="AD186" s="511"/>
      <c r="AE186" s="511"/>
      <c r="AF186" s="511"/>
      <c r="AG186" s="511"/>
      <c r="AH186" s="511"/>
      <c r="AI186" s="511"/>
      <c r="AJ186" s="511"/>
      <c r="AK186" s="511"/>
      <c r="AL186" s="511"/>
      <c r="AM186" s="511"/>
      <c r="AN186" s="511"/>
      <c r="AO186" s="511"/>
    </row>
    <row r="187" spans="1:41" ht="15" customHeight="1">
      <c r="A187" s="525"/>
      <c r="B187" s="525"/>
      <c r="C187" s="525"/>
      <c r="D187" s="525"/>
      <c r="E187" s="525"/>
      <c r="F187" s="525"/>
      <c r="G187" s="1935" t="s">
        <v>107</v>
      </c>
      <c r="H187" s="1935"/>
      <c r="I187" s="1936" t="s">
        <v>601</v>
      </c>
      <c r="J187" s="1936"/>
      <c r="K187" s="1936"/>
      <c r="L187" s="1939" t="str">
        <f>IF(J24="","",J24)</f>
        <v/>
      </c>
      <c r="M187" s="1939"/>
      <c r="N187" s="1939"/>
      <c r="O187" s="1939"/>
      <c r="P187" s="1939"/>
      <c r="Q187" s="1939"/>
      <c r="R187" s="1939"/>
      <c r="S187" s="1939"/>
      <c r="T187" s="1939"/>
      <c r="U187" s="1939"/>
      <c r="V187" s="1939"/>
      <c r="W187" s="1939"/>
      <c r="X187" s="1936" t="s">
        <v>64</v>
      </c>
      <c r="AA187" s="511"/>
      <c r="AB187" s="511"/>
      <c r="AC187" s="511"/>
      <c r="AD187" s="511"/>
      <c r="AE187" s="511"/>
      <c r="AF187" s="511"/>
      <c r="AG187" s="511"/>
      <c r="AH187" s="511"/>
      <c r="AI187" s="511"/>
      <c r="AJ187" s="511"/>
      <c r="AK187" s="511"/>
      <c r="AL187" s="511"/>
      <c r="AM187" s="511"/>
      <c r="AN187" s="511"/>
      <c r="AO187" s="511"/>
    </row>
    <row r="188" spans="1:41" ht="17.100000000000001" customHeight="1">
      <c r="A188" s="525"/>
      <c r="B188" s="525"/>
      <c r="C188" s="525"/>
      <c r="D188" s="525"/>
      <c r="E188" s="525"/>
      <c r="F188" s="525"/>
      <c r="G188" s="1935"/>
      <c r="H188" s="1935"/>
      <c r="I188" s="1936" t="s">
        <v>65</v>
      </c>
      <c r="J188" s="1936"/>
      <c r="K188" s="1936"/>
      <c r="L188" s="1938" t="str">
        <f>IF(J26="","",J26)</f>
        <v/>
      </c>
      <c r="M188" s="1938"/>
      <c r="N188" s="1938"/>
      <c r="O188" s="1938"/>
      <c r="P188" s="1938"/>
      <c r="Q188" s="1938"/>
      <c r="R188" s="1938"/>
      <c r="S188" s="1938"/>
      <c r="T188" s="1938"/>
      <c r="U188" s="1938"/>
      <c r="V188" s="1938"/>
      <c r="W188" s="1938"/>
      <c r="X188" s="1937"/>
      <c r="AA188" s="511"/>
      <c r="AB188" s="511"/>
      <c r="AC188" s="511"/>
      <c r="AD188" s="511"/>
      <c r="AE188" s="511"/>
      <c r="AF188" s="511"/>
      <c r="AG188" s="511"/>
      <c r="AH188" s="511"/>
      <c r="AI188" s="511"/>
      <c r="AJ188" s="511"/>
      <c r="AK188" s="511"/>
      <c r="AL188" s="511"/>
      <c r="AM188" s="511"/>
      <c r="AN188" s="511"/>
      <c r="AO188" s="511"/>
    </row>
    <row r="189" spans="1:41" ht="17.100000000000001" customHeight="1">
      <c r="A189" s="525"/>
      <c r="B189" s="525"/>
      <c r="C189" s="525"/>
      <c r="D189" s="525"/>
      <c r="E189" s="525"/>
      <c r="F189" s="525"/>
      <c r="G189" s="525"/>
      <c r="H189" s="525"/>
      <c r="I189" s="525"/>
      <c r="J189" s="525"/>
      <c r="K189" s="525"/>
      <c r="L189" s="525"/>
      <c r="M189" s="525"/>
      <c r="N189" s="525"/>
      <c r="O189" s="525"/>
      <c r="P189" s="525"/>
      <c r="Q189" s="525"/>
      <c r="R189" s="525"/>
      <c r="S189" s="525"/>
      <c r="T189" s="525"/>
      <c r="U189" s="525"/>
      <c r="V189" s="525"/>
      <c r="W189" s="525"/>
      <c r="X189" s="525"/>
      <c r="AA189" s="511"/>
      <c r="AB189" s="511"/>
      <c r="AC189" s="511"/>
      <c r="AD189" s="511"/>
      <c r="AE189" s="511"/>
      <c r="AF189" s="511"/>
      <c r="AG189" s="511"/>
      <c r="AH189" s="511"/>
      <c r="AI189" s="511"/>
      <c r="AJ189" s="511"/>
      <c r="AK189" s="511"/>
      <c r="AL189" s="511"/>
      <c r="AM189" s="511"/>
      <c r="AN189" s="511"/>
      <c r="AO189" s="511"/>
    </row>
  </sheetData>
  <sheetProtection sheet="1" objects="1" scenarios="1" selectLockedCells="1"/>
  <mergeCells count="266">
    <mergeCell ref="W167:X167"/>
    <mergeCell ref="W169:X169"/>
    <mergeCell ref="W171:X171"/>
    <mergeCell ref="W174:X174"/>
    <mergeCell ref="W175:X175"/>
    <mergeCell ref="A30:X30"/>
    <mergeCell ref="A31:X31"/>
    <mergeCell ref="A32:X32"/>
    <mergeCell ref="A33:X33"/>
    <mergeCell ref="S93:X93"/>
    <mergeCell ref="A94:C94"/>
    <mergeCell ref="D94:I94"/>
    <mergeCell ref="J94:O94"/>
    <mergeCell ref="S94:X94"/>
    <mergeCell ref="F103:I104"/>
    <mergeCell ref="J103:M103"/>
    <mergeCell ref="N103:N104"/>
    <mergeCell ref="O103:T104"/>
    <mergeCell ref="A103:E104"/>
    <mergeCell ref="U103:X104"/>
    <mergeCell ref="D93:I93"/>
    <mergeCell ref="J93:O93"/>
    <mergeCell ref="A113:E113"/>
    <mergeCell ref="F113:I113"/>
    <mergeCell ref="J92:O92"/>
    <mergeCell ref="S92:X92"/>
    <mergeCell ref="A93:C93"/>
    <mergeCell ref="F22:H23"/>
    <mergeCell ref="J22:X23"/>
    <mergeCell ref="A88:X88"/>
    <mergeCell ref="S89:X89"/>
    <mergeCell ref="A90:C90"/>
    <mergeCell ref="D90:I90"/>
    <mergeCell ref="J90:O90"/>
    <mergeCell ref="P90:R90"/>
    <mergeCell ref="S90:X90"/>
    <mergeCell ref="A36:X36"/>
    <mergeCell ref="A39:X39"/>
    <mergeCell ref="D43:X43"/>
    <mergeCell ref="D46:X50"/>
    <mergeCell ref="M57:P57"/>
    <mergeCell ref="M59:P59"/>
    <mergeCell ref="J69:N69"/>
    <mergeCell ref="A112:E112"/>
    <mergeCell ref="F112:I112"/>
    <mergeCell ref="O112:T112"/>
    <mergeCell ref="U112:X112"/>
    <mergeCell ref="Q2:X2"/>
    <mergeCell ref="AF11:AH12"/>
    <mergeCell ref="AC13:AE13"/>
    <mergeCell ref="AF13:AH14"/>
    <mergeCell ref="F10:H11"/>
    <mergeCell ref="J10:X11"/>
    <mergeCell ref="J12:X13"/>
    <mergeCell ref="J14:V14"/>
    <mergeCell ref="J71:N71"/>
    <mergeCell ref="A105:E105"/>
    <mergeCell ref="F105:I105"/>
    <mergeCell ref="O105:T105"/>
    <mergeCell ref="U105:X105"/>
    <mergeCell ref="A91:C91"/>
    <mergeCell ref="D91:I91"/>
    <mergeCell ref="J91:O91"/>
    <mergeCell ref="P91:R93"/>
    <mergeCell ref="S91:X91"/>
    <mergeCell ref="A92:C92"/>
    <mergeCell ref="D92:I92"/>
    <mergeCell ref="A106:E106"/>
    <mergeCell ref="F106:I106"/>
    <mergeCell ref="O106:T106"/>
    <mergeCell ref="U106:X106"/>
    <mergeCell ref="A107:E107"/>
    <mergeCell ref="F107:I107"/>
    <mergeCell ref="O107:T107"/>
    <mergeCell ref="U107:X107"/>
    <mergeCell ref="A108:E108"/>
    <mergeCell ref="F108:I108"/>
    <mergeCell ref="O108:T108"/>
    <mergeCell ref="U108:X108"/>
    <mergeCell ref="O117:T117"/>
    <mergeCell ref="U117:X117"/>
    <mergeCell ref="A115:E115"/>
    <mergeCell ref="F115:I115"/>
    <mergeCell ref="O115:T115"/>
    <mergeCell ref="U115:X115"/>
    <mergeCell ref="A116:E116"/>
    <mergeCell ref="F116:I116"/>
    <mergeCell ref="O113:T113"/>
    <mergeCell ref="U113:X113"/>
    <mergeCell ref="A114:E114"/>
    <mergeCell ref="F114:I114"/>
    <mergeCell ref="O114:T114"/>
    <mergeCell ref="U114:X114"/>
    <mergeCell ref="O116:T116"/>
    <mergeCell ref="U116:X116"/>
    <mergeCell ref="A117:E117"/>
    <mergeCell ref="F117:I117"/>
    <mergeCell ref="O109:T109"/>
    <mergeCell ref="U109:X109"/>
    <mergeCell ref="A110:E110"/>
    <mergeCell ref="F110:I110"/>
    <mergeCell ref="O110:T110"/>
    <mergeCell ref="U110:X110"/>
    <mergeCell ref="A111:E111"/>
    <mergeCell ref="F111:I111"/>
    <mergeCell ref="O111:T111"/>
    <mergeCell ref="U111:X111"/>
    <mergeCell ref="A109:E109"/>
    <mergeCell ref="F109:I109"/>
    <mergeCell ref="A121:E121"/>
    <mergeCell ref="F121:I121"/>
    <mergeCell ref="O121:T121"/>
    <mergeCell ref="U121:X121"/>
    <mergeCell ref="A122:E122"/>
    <mergeCell ref="F122:I122"/>
    <mergeCell ref="O122:T122"/>
    <mergeCell ref="U122:X122"/>
    <mergeCell ref="A118:E118"/>
    <mergeCell ref="F118:I118"/>
    <mergeCell ref="O118:T118"/>
    <mergeCell ref="U118:X118"/>
    <mergeCell ref="A119:E119"/>
    <mergeCell ref="F119:I119"/>
    <mergeCell ref="O119:T119"/>
    <mergeCell ref="U119:X119"/>
    <mergeCell ref="A120:E120"/>
    <mergeCell ref="F120:I120"/>
    <mergeCell ref="O120:T120"/>
    <mergeCell ref="U120:X120"/>
    <mergeCell ref="F128:I128"/>
    <mergeCell ref="O128:T128"/>
    <mergeCell ref="U128:X128"/>
    <mergeCell ref="A126:E126"/>
    <mergeCell ref="F126:I126"/>
    <mergeCell ref="O126:T126"/>
    <mergeCell ref="U126:X126"/>
    <mergeCell ref="A129:E129"/>
    <mergeCell ref="F129:I129"/>
    <mergeCell ref="O129:T129"/>
    <mergeCell ref="U129:X129"/>
    <mergeCell ref="I188:K188"/>
    <mergeCell ref="I187:K187"/>
    <mergeCell ref="G187:H188"/>
    <mergeCell ref="L187:W187"/>
    <mergeCell ref="X187:X188"/>
    <mergeCell ref="L188:W188"/>
    <mergeCell ref="A132:E132"/>
    <mergeCell ref="F132:I132"/>
    <mergeCell ref="O132:T132"/>
    <mergeCell ref="U132:X132"/>
    <mergeCell ref="A156:V156"/>
    <mergeCell ref="A158:V158"/>
    <mergeCell ref="A148:X148"/>
    <mergeCell ref="A155:V155"/>
    <mergeCell ref="A159:V159"/>
    <mergeCell ref="A165:V165"/>
    <mergeCell ref="A167:V167"/>
    <mergeCell ref="W149:X149"/>
    <mergeCell ref="L181:W181"/>
    <mergeCell ref="A175:V175"/>
    <mergeCell ref="A174:V174"/>
    <mergeCell ref="A161:V161"/>
    <mergeCell ref="A163:V163"/>
    <mergeCell ref="A171:V171"/>
    <mergeCell ref="A176:P176"/>
    <mergeCell ref="A177:R177"/>
    <mergeCell ref="A139:E139"/>
    <mergeCell ref="F139:I139"/>
    <mergeCell ref="O139:T139"/>
    <mergeCell ref="U139:X139"/>
    <mergeCell ref="A136:E136"/>
    <mergeCell ref="F136:I136"/>
    <mergeCell ref="O136:T136"/>
    <mergeCell ref="U136:X136"/>
    <mergeCell ref="A137:E137"/>
    <mergeCell ref="F138:I138"/>
    <mergeCell ref="O138:T138"/>
    <mergeCell ref="U138:X138"/>
    <mergeCell ref="W151:X151"/>
    <mergeCell ref="W153:X153"/>
    <mergeCell ref="W155:X155"/>
    <mergeCell ref="W156:X156"/>
    <mergeCell ref="W158:X158"/>
    <mergeCell ref="W159:X159"/>
    <mergeCell ref="W161:X161"/>
    <mergeCell ref="W163:X163"/>
    <mergeCell ref="W165:X165"/>
    <mergeCell ref="A169:V169"/>
    <mergeCell ref="G181:H182"/>
    <mergeCell ref="X181:X182"/>
    <mergeCell ref="L182:W182"/>
    <mergeCell ref="G184:H185"/>
    <mergeCell ref="L184:W184"/>
    <mergeCell ref="X184:X185"/>
    <mergeCell ref="L185:W185"/>
    <mergeCell ref="I182:K182"/>
    <mergeCell ref="I184:K184"/>
    <mergeCell ref="I185:K185"/>
    <mergeCell ref="I181:K181"/>
    <mergeCell ref="A123:E123"/>
    <mergeCell ref="F123:I123"/>
    <mergeCell ref="O123:T123"/>
    <mergeCell ref="U123:X123"/>
    <mergeCell ref="F20:H20"/>
    <mergeCell ref="U135:X135"/>
    <mergeCell ref="U131:X131"/>
    <mergeCell ref="A130:E130"/>
    <mergeCell ref="F130:I130"/>
    <mergeCell ref="O130:T130"/>
    <mergeCell ref="U130:X130"/>
    <mergeCell ref="A124:E124"/>
    <mergeCell ref="F124:I124"/>
    <mergeCell ref="O124:T124"/>
    <mergeCell ref="U124:X124"/>
    <mergeCell ref="A125:E125"/>
    <mergeCell ref="F125:I125"/>
    <mergeCell ref="O125:T125"/>
    <mergeCell ref="U125:X125"/>
    <mergeCell ref="A127:E127"/>
    <mergeCell ref="F127:I127"/>
    <mergeCell ref="O127:T127"/>
    <mergeCell ref="U127:X127"/>
    <mergeCell ref="A128:E128"/>
    <mergeCell ref="A135:E135"/>
    <mergeCell ref="F135:I135"/>
    <mergeCell ref="O135:T135"/>
    <mergeCell ref="F137:I137"/>
    <mergeCell ref="O137:T137"/>
    <mergeCell ref="U137:X137"/>
    <mergeCell ref="AF15:AH15"/>
    <mergeCell ref="A153:V153"/>
    <mergeCell ref="W150:X150"/>
    <mergeCell ref="A142:X146"/>
    <mergeCell ref="A151:V151"/>
    <mergeCell ref="A138:E138"/>
    <mergeCell ref="A131:E131"/>
    <mergeCell ref="F131:I131"/>
    <mergeCell ref="O131:T131"/>
    <mergeCell ref="A133:E133"/>
    <mergeCell ref="F133:I133"/>
    <mergeCell ref="O133:T133"/>
    <mergeCell ref="U133:X133"/>
    <mergeCell ref="A134:E134"/>
    <mergeCell ref="F134:I134"/>
    <mergeCell ref="O134:T134"/>
    <mergeCell ref="U134:X134"/>
    <mergeCell ref="AC19:AE19"/>
    <mergeCell ref="C12:E12"/>
    <mergeCell ref="F12:H13"/>
    <mergeCell ref="F14:H14"/>
    <mergeCell ref="J20:V20"/>
    <mergeCell ref="AF23:AH24"/>
    <mergeCell ref="C24:E24"/>
    <mergeCell ref="F24:H25"/>
    <mergeCell ref="J24:X25"/>
    <mergeCell ref="AC25:AE25"/>
    <mergeCell ref="AF25:AH26"/>
    <mergeCell ref="F26:H26"/>
    <mergeCell ref="J26:V26"/>
    <mergeCell ref="F16:H17"/>
    <mergeCell ref="J16:X17"/>
    <mergeCell ref="AF17:AH18"/>
    <mergeCell ref="C18:E18"/>
    <mergeCell ref="F18:H19"/>
    <mergeCell ref="J18:X19"/>
    <mergeCell ref="AF19:AH20"/>
  </mergeCells>
  <phoneticPr fontId="13"/>
  <conditionalFormatting sqref="D46:X50">
    <cfRule type="containsBlanks" dxfId="98" priority="17">
      <formula>LEN(TRIM(D46))=0</formula>
    </cfRule>
  </conditionalFormatting>
  <conditionalFormatting sqref="Q2:X2">
    <cfRule type="expression" dxfId="97" priority="14">
      <formula>$Q$2="番号"</formula>
    </cfRule>
  </conditionalFormatting>
  <conditionalFormatting sqref="J71:N71 J69:N69">
    <cfRule type="notContainsBlanks" dxfId="96" priority="2">
      <formula>LEN(TRIM(J69))&gt;0</formula>
    </cfRule>
  </conditionalFormatting>
  <dataValidations count="9">
    <dataValidation type="custom" imeMode="fullKatakana" allowBlank="1" showInputMessage="1" showErrorMessage="1" error="全角カタカナで入力してください。_x000a_" sqref="A105:E139">
      <formula1>AND(A105=PHONETIC(A105), LEN(A105)*2=LENB(A105))</formula1>
    </dataValidation>
    <dataValidation type="custom" imeMode="hiragana" allowBlank="1" showInputMessage="1" showErrorMessage="1" error="全角で入力してください。" sqref="F105:I139 O105:X139">
      <formula1>DBCS(F105)=F105</formula1>
    </dataValidation>
    <dataValidation type="whole" imeMode="halfAlpha" allowBlank="1" showInputMessage="1" showErrorMessage="1" sqref="M105:M139">
      <formula1>1</formula1>
      <formula2>31</formula2>
    </dataValidation>
    <dataValidation type="list" imeMode="halfAlpha" allowBlank="1" showInputMessage="1" showErrorMessage="1" error="プルダウンから選択してください。" sqref="N105:N139">
      <formula1>"　,Ｍ,Ｆ"</formula1>
    </dataValidation>
    <dataValidation imeMode="disabled" operator="greaterThanOrEqual" allowBlank="1" showInputMessage="1" showErrorMessage="1" sqref="S3 U3 W3"/>
    <dataValidation allowBlank="1" showInputMessage="1" showErrorMessage="1" promptTitle="文書番号" prompt="申請者が管理するための文書番号です。_x000a_必要ない場合は_x000a_「番号」の文字を削除してください。" sqref="Q2:X2"/>
    <dataValidation type="whole" imeMode="halfAlpha" allowBlank="1" showInputMessage="1" showErrorMessage="1" sqref="K105:K139">
      <formula1>1</formula1>
      <formula2>64</formula2>
    </dataValidation>
    <dataValidation type="whole" imeMode="halfAlpha" allowBlank="1" showInputMessage="1" showErrorMessage="1" sqref="L105:L139">
      <formula1>1</formula1>
      <formula2>12</formula2>
    </dataValidation>
    <dataValidation type="list" imeMode="halfAlpha" allowBlank="1" showInputMessage="1" showErrorMessage="1" sqref="J105:J139">
      <formula1>"　,Ｔ,Ｓ,Ｈ"</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rowBreaks count="4" manualBreakCount="4">
    <brk id="38" max="24" man="1"/>
    <brk id="85" max="24" man="1"/>
    <brk id="99" max="24" man="1"/>
    <brk id="146" max="24" man="1"/>
  </rowBreaks>
  <ignoredErrors>
    <ignoredError sqref="M58:P58 W26:X26 J15:X15 J21:X21 W14:X14 W20:X2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G126"/>
  <sheetViews>
    <sheetView showGridLines="0" view="pageBreakPreview" zoomScaleNormal="90" zoomScaleSheetLayoutView="100" workbookViewId="0">
      <selection activeCell="J20" sqref="J20:K20"/>
    </sheetView>
  </sheetViews>
  <sheetFormatPr defaultColWidth="2.875" defaultRowHeight="16.5" customHeight="1"/>
  <cols>
    <col min="1" max="1" width="1.875" style="481" customWidth="1"/>
    <col min="2" max="11" width="2.875" style="481"/>
    <col min="12" max="12" width="2.875" style="481" customWidth="1"/>
    <col min="13" max="26" width="2.875" style="481"/>
    <col min="27" max="27" width="2.875" style="482"/>
    <col min="28" max="16384" width="2.875" style="481"/>
  </cols>
  <sheetData>
    <row r="1" spans="1:47" s="2" customFormat="1" ht="16.5" customHeight="1">
      <c r="A1" s="2139" t="s">
        <v>453</v>
      </c>
      <c r="B1" s="2139"/>
      <c r="C1" s="2139"/>
      <c r="D1" s="2139"/>
      <c r="E1" s="2139"/>
      <c r="F1" s="2139"/>
      <c r="G1" s="2139"/>
      <c r="H1" s="2139"/>
      <c r="I1" s="2139"/>
      <c r="J1" s="2139"/>
      <c r="K1" s="2139"/>
      <c r="L1" s="2139"/>
      <c r="M1" s="2139"/>
      <c r="N1" s="2139"/>
      <c r="O1" s="2139"/>
      <c r="P1" s="2139"/>
      <c r="Q1" s="2139"/>
      <c r="R1" s="2139"/>
      <c r="S1" s="2139"/>
      <c r="T1" s="2139"/>
      <c r="U1" s="2139"/>
      <c r="V1" s="2139"/>
      <c r="W1" s="2139"/>
      <c r="X1" s="2139"/>
      <c r="Y1" s="2139"/>
      <c r="Z1" s="2139"/>
      <c r="AA1" s="2139"/>
      <c r="AB1" s="2139"/>
      <c r="AC1" s="2139"/>
      <c r="AD1" s="2139"/>
      <c r="AE1" s="2139"/>
      <c r="AF1" s="2139"/>
      <c r="AG1" s="2139"/>
      <c r="AH1" s="2139"/>
    </row>
    <row r="2" spans="1:47" s="2" customFormat="1" ht="16.5" customHeight="1"/>
    <row r="3" spans="1:47" s="2" customFormat="1" ht="16.5" customHeight="1">
      <c r="A3" s="10"/>
      <c r="B3" s="2" t="s">
        <v>88</v>
      </c>
      <c r="C3" s="12"/>
      <c r="D3" s="12"/>
      <c r="E3" s="12"/>
      <c r="F3" s="12"/>
      <c r="G3" s="12"/>
      <c r="H3" s="12"/>
      <c r="I3" s="6"/>
      <c r="J3" s="6"/>
      <c r="K3" s="12"/>
      <c r="L3" s="12"/>
    </row>
    <row r="4" spans="1:47" s="2" customFormat="1" ht="16.5" customHeight="1">
      <c r="A4" s="10"/>
      <c r="C4" s="12"/>
      <c r="D4" s="12"/>
      <c r="E4" s="12"/>
      <c r="F4" s="12"/>
      <c r="G4" s="12"/>
      <c r="H4" s="12"/>
      <c r="I4" s="6"/>
      <c r="J4" s="6"/>
      <c r="K4" s="12"/>
      <c r="L4" s="12"/>
    </row>
    <row r="5" spans="1:47" s="2" customFormat="1" ht="16.5" customHeight="1">
      <c r="C5" s="10" t="s">
        <v>491</v>
      </c>
      <c r="D5" s="3" t="s">
        <v>492</v>
      </c>
      <c r="E5" s="12"/>
      <c r="F5" s="12"/>
      <c r="G5" s="12"/>
      <c r="H5" s="12"/>
      <c r="I5" s="6"/>
      <c r="J5" s="6"/>
      <c r="K5" s="12"/>
      <c r="L5" s="12"/>
    </row>
    <row r="6" spans="1:47" ht="16.5" customHeight="1">
      <c r="C6" s="27"/>
      <c r="D6" s="27"/>
      <c r="E6" s="27"/>
      <c r="F6" s="27"/>
      <c r="G6" s="27"/>
      <c r="H6" s="27"/>
      <c r="I6" s="27"/>
      <c r="J6" s="27"/>
      <c r="K6" s="27"/>
      <c r="L6" s="27"/>
      <c r="M6" s="27"/>
      <c r="N6" s="27"/>
      <c r="O6" s="27"/>
      <c r="P6" s="27"/>
      <c r="Q6" s="27"/>
      <c r="R6" s="27"/>
      <c r="S6" s="27"/>
      <c r="T6" s="27"/>
      <c r="U6" s="27"/>
      <c r="V6" s="27"/>
      <c r="W6" s="27"/>
      <c r="X6" s="27"/>
      <c r="Y6" s="27"/>
      <c r="Z6" s="27"/>
      <c r="AA6" s="2"/>
      <c r="AB6" s="2"/>
      <c r="AC6" s="2"/>
      <c r="AD6" s="2"/>
      <c r="AE6" s="2"/>
      <c r="AF6" s="2"/>
    </row>
    <row r="7" spans="1:47" s="2" customFormat="1" ht="19.5" customHeight="1">
      <c r="B7" s="2073" t="s">
        <v>718</v>
      </c>
      <c r="C7" s="2032" t="s">
        <v>444</v>
      </c>
      <c r="D7" s="2033"/>
      <c r="E7" s="2033"/>
      <c r="F7" s="2033"/>
      <c r="G7" s="2034"/>
      <c r="H7" s="2130" t="str">
        <f>IF(入力シート!K16="","",入力シート!K16)</f>
        <v/>
      </c>
      <c r="I7" s="2037"/>
      <c r="J7" s="2037"/>
      <c r="K7" s="2037"/>
      <c r="L7" s="2037"/>
      <c r="M7" s="2037"/>
      <c r="N7" s="2037"/>
      <c r="O7" s="2037"/>
      <c r="P7" s="2037"/>
      <c r="Q7" s="2037"/>
      <c r="R7" s="2037"/>
      <c r="S7" s="2037"/>
      <c r="T7" s="2037"/>
      <c r="U7" s="2037"/>
      <c r="V7" s="2037"/>
      <c r="W7" s="2037"/>
      <c r="X7" s="2037"/>
      <c r="Y7" s="2037"/>
      <c r="Z7" s="2037"/>
      <c r="AA7" s="2037"/>
      <c r="AB7" s="2037"/>
      <c r="AC7" s="2037"/>
      <c r="AD7" s="2037"/>
      <c r="AE7" s="2037"/>
      <c r="AF7" s="2038"/>
      <c r="AI7" s="24"/>
      <c r="AJ7" s="24"/>
      <c r="AK7" s="24"/>
      <c r="AL7" s="24"/>
      <c r="AM7" s="241"/>
    </row>
    <row r="8" spans="1:47" s="2" customFormat="1" ht="19.5" customHeight="1">
      <c r="B8" s="2073"/>
      <c r="C8" s="2077" t="s">
        <v>72</v>
      </c>
      <c r="D8" s="2078"/>
      <c r="E8" s="2078"/>
      <c r="F8" s="2078"/>
      <c r="G8" s="2079"/>
      <c r="H8" s="2080" t="str">
        <f>IF(入力シート!K17="","",入力シート!K17)</f>
        <v/>
      </c>
      <c r="I8" s="2081"/>
      <c r="J8" s="2081"/>
      <c r="K8" s="2081"/>
      <c r="L8" s="2081"/>
      <c r="M8" s="2081"/>
      <c r="N8" s="2081"/>
      <c r="O8" s="2081"/>
      <c r="P8" s="2081"/>
      <c r="Q8" s="2081"/>
      <c r="R8" s="2081"/>
      <c r="S8" s="2081"/>
      <c r="T8" s="2081"/>
      <c r="U8" s="2081"/>
      <c r="V8" s="2081"/>
      <c r="W8" s="2081"/>
      <c r="X8" s="2081"/>
      <c r="Y8" s="2081"/>
      <c r="Z8" s="2081"/>
      <c r="AA8" s="2081"/>
      <c r="AB8" s="2081"/>
      <c r="AC8" s="2081"/>
      <c r="AD8" s="2081"/>
      <c r="AE8" s="2081"/>
      <c r="AF8" s="2082"/>
      <c r="AI8" s="24"/>
      <c r="AJ8" s="24"/>
      <c r="AK8" s="24"/>
      <c r="AL8" s="24"/>
      <c r="AN8" s="485"/>
      <c r="AO8" s="485"/>
    </row>
    <row r="9" spans="1:47" s="2" customFormat="1" ht="19.5" customHeight="1">
      <c r="B9" s="2073"/>
      <c r="C9" s="2083" t="s">
        <v>445</v>
      </c>
      <c r="D9" s="2084"/>
      <c r="E9" s="2084"/>
      <c r="F9" s="2084"/>
      <c r="G9" s="2085"/>
      <c r="H9" s="2140" t="str">
        <f>IF(入力シート!K18="","",入力シート!K18)</f>
        <v/>
      </c>
      <c r="I9" s="2141"/>
      <c r="J9" s="2141"/>
      <c r="K9" s="2141"/>
      <c r="L9" s="2141"/>
      <c r="M9" s="2141"/>
      <c r="N9" s="2141"/>
      <c r="O9" s="2141"/>
      <c r="P9" s="2141"/>
      <c r="Q9" s="2141"/>
      <c r="R9" s="2141"/>
      <c r="S9" s="2141"/>
      <c r="T9" s="2141"/>
      <c r="U9" s="2141"/>
      <c r="V9" s="2141"/>
      <c r="W9" s="2141"/>
      <c r="X9" s="2141"/>
      <c r="Y9" s="2141"/>
      <c r="Z9" s="2141"/>
      <c r="AA9" s="2141"/>
      <c r="AB9" s="2141"/>
      <c r="AC9" s="2141"/>
      <c r="AD9" s="2141"/>
      <c r="AE9" s="2141"/>
      <c r="AF9" s="2142"/>
      <c r="AI9" s="24"/>
      <c r="AJ9" s="24"/>
      <c r="AK9" s="24"/>
      <c r="AL9" s="24"/>
      <c r="AT9" s="486"/>
    </row>
    <row r="10" spans="1:47" s="2" customFormat="1" ht="19.5" customHeight="1">
      <c r="B10" s="2073"/>
      <c r="C10" s="2083" t="s">
        <v>446</v>
      </c>
      <c r="D10" s="2084"/>
      <c r="E10" s="2084"/>
      <c r="F10" s="2084"/>
      <c r="G10" s="2085"/>
      <c r="H10" s="2089" t="str">
        <f>IF(入力シート!K19="","",入力シート!K19)</f>
        <v/>
      </c>
      <c r="I10" s="2090"/>
      <c r="J10" s="2090"/>
      <c r="K10" s="2090"/>
      <c r="L10" s="2090"/>
      <c r="M10" s="2090"/>
      <c r="N10" s="2090"/>
      <c r="O10" s="2090"/>
      <c r="P10" s="2090"/>
      <c r="Q10" s="2090"/>
      <c r="R10" s="2090"/>
      <c r="S10" s="2090"/>
      <c r="T10" s="2090"/>
      <c r="U10" s="2090"/>
      <c r="V10" s="2090"/>
      <c r="W10" s="2090"/>
      <c r="X10" s="2090"/>
      <c r="Y10" s="2090"/>
      <c r="Z10" s="2090"/>
      <c r="AA10" s="2090"/>
      <c r="AB10" s="2090"/>
      <c r="AC10" s="2090"/>
      <c r="AD10" s="2090"/>
      <c r="AE10" s="2090"/>
      <c r="AF10" s="2091"/>
      <c r="AI10" s="24"/>
      <c r="AJ10" s="24"/>
      <c r="AK10" s="24"/>
      <c r="AL10" s="24"/>
    </row>
    <row r="11" spans="1:47" s="2" customFormat="1" ht="19.5" customHeight="1">
      <c r="B11" s="2073"/>
      <c r="C11" s="2092" t="s">
        <v>444</v>
      </c>
      <c r="D11" s="2093"/>
      <c r="E11" s="2093"/>
      <c r="F11" s="2093"/>
      <c r="G11" s="2094"/>
      <c r="H11" s="2095"/>
      <c r="I11" s="2096"/>
      <c r="J11" s="2037" t="str">
        <f>IF(入力シート!K20="","",入力シート!K20)</f>
        <v/>
      </c>
      <c r="K11" s="2037"/>
      <c r="L11" s="2037"/>
      <c r="M11" s="2037"/>
      <c r="N11" s="2037"/>
      <c r="O11" s="2037"/>
      <c r="P11" s="2037"/>
      <c r="Q11" s="2037"/>
      <c r="R11" s="2037"/>
      <c r="S11" s="2038"/>
      <c r="T11" s="2036"/>
      <c r="U11" s="2131"/>
      <c r="V11" s="2037" t="str">
        <f>IF(入力シート!K21="","",入力シート!K21)</f>
        <v/>
      </c>
      <c r="W11" s="2037"/>
      <c r="X11" s="2037"/>
      <c r="Y11" s="2037"/>
      <c r="Z11" s="2037"/>
      <c r="AA11" s="2037"/>
      <c r="AB11" s="2037"/>
      <c r="AC11" s="2037"/>
      <c r="AD11" s="2037"/>
      <c r="AE11" s="2037"/>
      <c r="AF11" s="2038"/>
      <c r="AI11" s="24"/>
      <c r="AJ11" s="24"/>
      <c r="AK11" s="24"/>
      <c r="AL11" s="24"/>
    </row>
    <row r="12" spans="1:47" s="2" customFormat="1" ht="19.5" customHeight="1">
      <c r="B12" s="2073"/>
      <c r="C12" s="2077" t="s">
        <v>461</v>
      </c>
      <c r="D12" s="2078"/>
      <c r="E12" s="2078"/>
      <c r="F12" s="2078"/>
      <c r="G12" s="2079"/>
      <c r="H12" s="2098" t="s">
        <v>455</v>
      </c>
      <c r="I12" s="2099"/>
      <c r="J12" s="2081" t="str">
        <f>IF(入力シート!K22="","",入力シート!K22)</f>
        <v/>
      </c>
      <c r="K12" s="2081"/>
      <c r="L12" s="2081"/>
      <c r="M12" s="2081"/>
      <c r="N12" s="2081"/>
      <c r="O12" s="2081"/>
      <c r="P12" s="2081"/>
      <c r="Q12" s="2081"/>
      <c r="R12" s="2081"/>
      <c r="S12" s="2082"/>
      <c r="T12" s="2132" t="s">
        <v>456</v>
      </c>
      <c r="U12" s="2133"/>
      <c r="V12" s="2081" t="str">
        <f>IF(入力シート!K23="","",入力シート!K23)</f>
        <v/>
      </c>
      <c r="W12" s="2081"/>
      <c r="X12" s="2081"/>
      <c r="Y12" s="2081"/>
      <c r="Z12" s="2081"/>
      <c r="AA12" s="2081"/>
      <c r="AB12" s="2081"/>
      <c r="AC12" s="2081"/>
      <c r="AD12" s="2081"/>
      <c r="AE12" s="2081"/>
      <c r="AF12" s="2082"/>
      <c r="AI12" s="24"/>
      <c r="AJ12" s="24"/>
      <c r="AK12" s="24"/>
      <c r="AL12" s="24"/>
      <c r="AM12" s="24"/>
      <c r="AU12" s="24"/>
    </row>
    <row r="13" spans="1:47" s="2" customFormat="1" ht="19.5" customHeight="1">
      <c r="B13" s="2073"/>
      <c r="C13" s="2053"/>
      <c r="D13" s="2054"/>
      <c r="E13" s="2054"/>
      <c r="F13" s="2054"/>
      <c r="G13" s="2097"/>
      <c r="H13" s="2100"/>
      <c r="I13" s="2101"/>
      <c r="J13" s="2102"/>
      <c r="K13" s="2102"/>
      <c r="L13" s="2102"/>
      <c r="M13" s="2102"/>
      <c r="N13" s="2102"/>
      <c r="O13" s="2102"/>
      <c r="P13" s="2102"/>
      <c r="Q13" s="2102"/>
      <c r="R13" s="2102"/>
      <c r="S13" s="2103"/>
      <c r="T13" s="2134"/>
      <c r="U13" s="2135"/>
      <c r="V13" s="2102"/>
      <c r="W13" s="2102"/>
      <c r="X13" s="2102"/>
      <c r="Y13" s="2102"/>
      <c r="Z13" s="2102"/>
      <c r="AA13" s="2102"/>
      <c r="AB13" s="2102"/>
      <c r="AC13" s="2102"/>
      <c r="AD13" s="2102"/>
      <c r="AE13" s="2102"/>
      <c r="AF13" s="2103"/>
      <c r="AH13" s="24"/>
      <c r="AI13" s="24"/>
      <c r="AJ13" s="24"/>
      <c r="AK13" s="24"/>
      <c r="AL13" s="24"/>
    </row>
    <row r="14" spans="1:47" s="2" customFormat="1" ht="19.5" customHeight="1">
      <c r="C14" s="2050" t="s">
        <v>73</v>
      </c>
      <c r="D14" s="2051"/>
      <c r="E14" s="2051"/>
      <c r="F14" s="2051"/>
      <c r="G14" s="2052"/>
      <c r="H14" s="1002" t="s">
        <v>74</v>
      </c>
      <c r="I14" s="2026" t="str">
        <f>IF(入力シート!K24="","",LEFT(入力シート!K24,3)&amp;"-"&amp;RIGHT(入力シート!K24,4))</f>
        <v/>
      </c>
      <c r="J14" s="2026"/>
      <c r="K14" s="2026"/>
      <c r="L14" s="2026"/>
      <c r="M14" s="2027"/>
      <c r="N14" s="2053" t="s">
        <v>457</v>
      </c>
      <c r="O14" s="2054"/>
      <c r="P14" s="2054"/>
      <c r="Q14" s="2143" t="str">
        <f>IF(入力シート!K25="","",入力シート!K25)</f>
        <v/>
      </c>
      <c r="R14" s="2143"/>
      <c r="S14" s="2143"/>
      <c r="T14" s="2144"/>
      <c r="U14" s="2053" t="s">
        <v>458</v>
      </c>
      <c r="V14" s="2054"/>
      <c r="W14" s="2054"/>
      <c r="X14" s="2126" t="str">
        <f>IF(入力シート!K26="","",入力シート!K26)</f>
        <v/>
      </c>
      <c r="Y14" s="2126"/>
      <c r="Z14" s="2126"/>
      <c r="AA14" s="2126"/>
      <c r="AB14" s="2126"/>
      <c r="AC14" s="2126"/>
      <c r="AD14" s="2126"/>
      <c r="AE14" s="2126"/>
      <c r="AF14" s="2127"/>
    </row>
    <row r="15" spans="1:47" s="2" customFormat="1" ht="19.5" customHeight="1">
      <c r="C15" s="2018"/>
      <c r="D15" s="2019"/>
      <c r="E15" s="2019"/>
      <c r="F15" s="2019"/>
      <c r="G15" s="2020"/>
      <c r="H15" s="2006" t="str">
        <f>IF(入力シート!K27="","",入力シート!K27&amp;IF(入力シート!K28="－","","　"&amp;入力シート!K28))</f>
        <v/>
      </c>
      <c r="I15" s="2007"/>
      <c r="J15" s="2007"/>
      <c r="K15" s="2007"/>
      <c r="L15" s="2007"/>
      <c r="M15" s="2007"/>
      <c r="N15" s="2007"/>
      <c r="O15" s="2007"/>
      <c r="P15" s="2007"/>
      <c r="Q15" s="2007"/>
      <c r="R15" s="2007"/>
      <c r="S15" s="2007"/>
      <c r="T15" s="2007"/>
      <c r="U15" s="2007"/>
      <c r="V15" s="2007"/>
      <c r="W15" s="2007"/>
      <c r="X15" s="2007"/>
      <c r="Y15" s="2007"/>
      <c r="Z15" s="2007"/>
      <c r="AA15" s="2007"/>
      <c r="AB15" s="2007"/>
      <c r="AC15" s="2007"/>
      <c r="AD15" s="2007"/>
      <c r="AE15" s="2007"/>
      <c r="AF15" s="2008"/>
    </row>
    <row r="16" spans="1:47" s="2" customFormat="1" ht="19.5" customHeight="1">
      <c r="B16" s="16"/>
      <c r="C16" s="2021"/>
      <c r="D16" s="2022"/>
      <c r="E16" s="2022"/>
      <c r="F16" s="2022"/>
      <c r="G16" s="2023"/>
      <c r="H16" s="2009"/>
      <c r="I16" s="2010"/>
      <c r="J16" s="2010"/>
      <c r="K16" s="2010"/>
      <c r="L16" s="2010"/>
      <c r="M16" s="2010"/>
      <c r="N16" s="2010"/>
      <c r="O16" s="2010"/>
      <c r="P16" s="2010"/>
      <c r="Q16" s="2010"/>
      <c r="R16" s="2010"/>
      <c r="S16" s="2010"/>
      <c r="T16" s="2010"/>
      <c r="U16" s="2010"/>
      <c r="V16" s="2010"/>
      <c r="W16" s="2010"/>
      <c r="X16" s="2010"/>
      <c r="Y16" s="2010"/>
      <c r="Z16" s="2010"/>
      <c r="AA16" s="2010"/>
      <c r="AB16" s="2010"/>
      <c r="AC16" s="2010"/>
      <c r="AD16" s="2010"/>
      <c r="AE16" s="2010"/>
      <c r="AF16" s="2011"/>
    </row>
    <row r="17" spans="2:34" s="2" customFormat="1" ht="16.5" customHeight="1">
      <c r="B17" s="16"/>
      <c r="C17" s="12"/>
      <c r="D17" s="12"/>
      <c r="E17" s="559"/>
      <c r="F17" s="559"/>
      <c r="G17" s="559"/>
      <c r="H17" s="559"/>
      <c r="I17" s="6"/>
      <c r="J17" s="6"/>
      <c r="K17" s="12"/>
      <c r="L17" s="12"/>
    </row>
    <row r="18" spans="2:34" s="2" customFormat="1" ht="16.5" customHeight="1">
      <c r="C18" s="10" t="s">
        <v>493</v>
      </c>
      <c r="D18" s="16" t="s">
        <v>75</v>
      </c>
      <c r="E18" s="12"/>
      <c r="F18" s="12"/>
      <c r="G18" s="12"/>
      <c r="H18" s="12"/>
      <c r="I18" s="6"/>
      <c r="K18" s="485"/>
      <c r="N18" s="7" t="s">
        <v>600</v>
      </c>
    </row>
    <row r="19" spans="2:34" ht="16.5" customHeight="1">
      <c r="C19" s="27"/>
      <c r="D19" s="27"/>
      <c r="E19" s="27"/>
      <c r="F19" s="27"/>
      <c r="G19" s="27"/>
      <c r="H19" s="27"/>
      <c r="I19" s="27"/>
      <c r="J19" s="27"/>
      <c r="K19" s="27"/>
      <c r="L19" s="27"/>
      <c r="M19" s="27"/>
      <c r="N19" s="27"/>
      <c r="O19" s="27"/>
      <c r="P19" s="27"/>
      <c r="Q19" s="27"/>
      <c r="R19" s="27"/>
      <c r="S19" s="27"/>
      <c r="T19" s="27"/>
      <c r="U19" s="27"/>
      <c r="V19" s="27"/>
      <c r="W19" s="27"/>
      <c r="X19" s="27"/>
      <c r="Y19" s="27"/>
      <c r="Z19" s="27"/>
      <c r="AA19" s="2"/>
      <c r="AB19" s="2128" t="s">
        <v>497</v>
      </c>
      <c r="AC19" s="2128"/>
      <c r="AD19" s="2128"/>
      <c r="AE19" s="488" t="s">
        <v>496</v>
      </c>
      <c r="AF19" s="2129" t="s">
        <v>495</v>
      </c>
      <c r="AG19" s="2129"/>
    </row>
    <row r="20" spans="2:34" s="2" customFormat="1" ht="19.5" customHeight="1">
      <c r="B20" s="16"/>
      <c r="C20" s="2064" t="s">
        <v>76</v>
      </c>
      <c r="D20" s="2065"/>
      <c r="E20" s="2065"/>
      <c r="F20" s="2065"/>
      <c r="G20" s="2066"/>
      <c r="H20" s="2067" t="s">
        <v>454</v>
      </c>
      <c r="I20" s="2062"/>
      <c r="J20" s="2063"/>
      <c r="K20" s="2063"/>
      <c r="L20" s="567" t="s">
        <v>447</v>
      </c>
      <c r="M20" s="2063"/>
      <c r="N20" s="2063"/>
      <c r="O20" s="567" t="s">
        <v>448</v>
      </c>
      <c r="P20" s="2063"/>
      <c r="Q20" s="2063"/>
      <c r="R20" s="567" t="s">
        <v>449</v>
      </c>
      <c r="S20" s="2061" t="s">
        <v>77</v>
      </c>
      <c r="T20" s="2061"/>
      <c r="U20" s="2061"/>
      <c r="V20" s="2062" t="s">
        <v>454</v>
      </c>
      <c r="W20" s="2062"/>
      <c r="X20" s="2063"/>
      <c r="Y20" s="2063"/>
      <c r="Z20" s="567" t="s">
        <v>447</v>
      </c>
      <c r="AA20" s="2063"/>
      <c r="AB20" s="2063"/>
      <c r="AC20" s="567" t="s">
        <v>448</v>
      </c>
      <c r="AD20" s="2063"/>
      <c r="AE20" s="2063"/>
      <c r="AF20" s="568" t="s">
        <v>449</v>
      </c>
    </row>
    <row r="21" spans="2:34" s="2" customFormat="1" ht="19.5" customHeight="1">
      <c r="C21" s="2057" t="s">
        <v>78</v>
      </c>
      <c r="D21" s="2058"/>
      <c r="E21" s="2058"/>
      <c r="F21" s="2058"/>
      <c r="G21" s="2059"/>
      <c r="H21" s="2044"/>
      <c r="I21" s="2044"/>
      <c r="J21" s="2044"/>
      <c r="K21" s="2044"/>
      <c r="L21" s="2044"/>
      <c r="M21" s="2044"/>
      <c r="N21" s="2044"/>
      <c r="O21" s="2044"/>
      <c r="P21" s="2044"/>
      <c r="Q21" s="2044"/>
      <c r="R21" s="2041" t="s">
        <v>79</v>
      </c>
      <c r="S21" s="2042"/>
      <c r="T21" s="2042"/>
      <c r="U21" s="2042"/>
      <c r="V21" s="2045"/>
      <c r="W21" s="2044"/>
      <c r="X21" s="2044"/>
      <c r="Y21" s="2044"/>
      <c r="Z21" s="2044"/>
      <c r="AA21" s="2044"/>
      <c r="AB21" s="2044"/>
      <c r="AC21" s="2044"/>
      <c r="AD21" s="2044"/>
      <c r="AE21" s="2044"/>
      <c r="AF21" s="2044"/>
    </row>
    <row r="22" spans="2:34" s="2" customFormat="1" ht="19.5" customHeight="1">
      <c r="C22" s="2057" t="s">
        <v>80</v>
      </c>
      <c r="D22" s="2058"/>
      <c r="E22" s="2058"/>
      <c r="F22" s="2058"/>
      <c r="G22" s="2059"/>
      <c r="H22" s="2044"/>
      <c r="I22" s="2044"/>
      <c r="J22" s="2044"/>
      <c r="K22" s="2044"/>
      <c r="L22" s="2044"/>
      <c r="M22" s="2044"/>
      <c r="N22" s="2044"/>
      <c r="O22" s="2044"/>
      <c r="P22" s="2044"/>
      <c r="Q22" s="2044"/>
      <c r="R22" s="2057" t="s">
        <v>81</v>
      </c>
      <c r="S22" s="2058"/>
      <c r="T22" s="2058"/>
      <c r="U22" s="2058"/>
      <c r="V22" s="2060"/>
      <c r="W22" s="2044"/>
      <c r="X22" s="2044"/>
      <c r="Y22" s="2044"/>
      <c r="Z22" s="2044"/>
      <c r="AA22" s="2044"/>
      <c r="AB22" s="2044"/>
      <c r="AC22" s="2044"/>
      <c r="AD22" s="2044"/>
      <c r="AE22" s="2044"/>
      <c r="AF22" s="2044"/>
    </row>
    <row r="23" spans="2:34" s="2" customFormat="1" ht="19.5" customHeight="1">
      <c r="B23" s="4"/>
      <c r="C23" s="2041" t="s">
        <v>82</v>
      </c>
      <c r="D23" s="2042"/>
      <c r="E23" s="2042"/>
      <c r="F23" s="2042"/>
      <c r="G23" s="2043"/>
      <c r="H23" s="2044"/>
      <c r="I23" s="2044"/>
      <c r="J23" s="2044"/>
      <c r="K23" s="2044"/>
      <c r="L23" s="2044"/>
      <c r="M23" s="2044"/>
      <c r="N23" s="2044"/>
      <c r="O23" s="2044"/>
      <c r="P23" s="2044"/>
      <c r="Q23" s="2044"/>
      <c r="R23" s="2041" t="s">
        <v>83</v>
      </c>
      <c r="S23" s="2042"/>
      <c r="T23" s="2042"/>
      <c r="U23" s="2042"/>
      <c r="V23" s="2045"/>
      <c r="W23" s="2044"/>
      <c r="X23" s="2044"/>
      <c r="Y23" s="2044"/>
      <c r="Z23" s="2044"/>
      <c r="AA23" s="2044"/>
      <c r="AB23" s="2044"/>
      <c r="AC23" s="2044"/>
      <c r="AD23" s="2044"/>
      <c r="AE23" s="2044"/>
      <c r="AF23" s="2044"/>
    </row>
    <row r="24" spans="2:34" s="2" customFormat="1" ht="16.5" customHeight="1">
      <c r="B24" s="4"/>
      <c r="C24" s="12"/>
      <c r="D24" s="12"/>
      <c r="E24" s="559"/>
      <c r="F24" s="559"/>
      <c r="G24" s="559"/>
      <c r="H24" s="559"/>
      <c r="I24" s="6"/>
      <c r="J24" s="6"/>
      <c r="K24" s="12"/>
      <c r="L24" s="12"/>
    </row>
    <row r="25" spans="2:34" s="2" customFormat="1" ht="16.5" customHeight="1">
      <c r="C25" s="10" t="s">
        <v>494</v>
      </c>
      <c r="D25" s="7" t="s">
        <v>466</v>
      </c>
      <c r="E25" s="7"/>
      <c r="F25" s="12"/>
      <c r="G25" s="12"/>
      <c r="I25" s="6"/>
      <c r="K25" s="570"/>
      <c r="L25" s="6"/>
      <c r="M25" s="12"/>
    </row>
    <row r="26" spans="2:34" ht="16.5" customHeight="1">
      <c r="C26" s="27"/>
      <c r="D26" s="27"/>
      <c r="E26" s="27"/>
      <c r="F26" s="27"/>
      <c r="G26" s="27"/>
      <c r="H26" s="27"/>
      <c r="I26" s="27"/>
      <c r="J26" s="27"/>
      <c r="K26" s="27"/>
      <c r="L26" s="27"/>
      <c r="M26" s="27"/>
      <c r="N26" s="27"/>
      <c r="O26" s="27"/>
      <c r="P26" s="27"/>
      <c r="Q26" s="27"/>
      <c r="R26" s="27"/>
      <c r="S26" s="27"/>
      <c r="T26" s="27"/>
      <c r="U26" s="27"/>
      <c r="V26" s="27"/>
      <c r="W26" s="27"/>
      <c r="X26" s="27"/>
      <c r="Y26" s="27"/>
      <c r="Z26" s="27"/>
      <c r="AA26" s="2"/>
      <c r="AB26" s="2"/>
      <c r="AC26" s="2"/>
      <c r="AD26" s="2"/>
      <c r="AE26" s="2"/>
      <c r="AF26" s="2"/>
    </row>
    <row r="27" spans="2:34" ht="19.5" customHeight="1">
      <c r="C27" s="2046" t="s">
        <v>498</v>
      </c>
      <c r="D27" s="2046"/>
      <c r="E27" s="2046"/>
      <c r="F27" s="2046"/>
      <c r="G27" s="2046"/>
      <c r="H27" s="2047" t="str">
        <f>IF(入力シート!B29=1,"○","－")</f>
        <v>○</v>
      </c>
      <c r="I27" s="2047"/>
      <c r="J27" s="2047"/>
      <c r="K27" s="716" t="s">
        <v>499</v>
      </c>
      <c r="L27" s="717" t="s">
        <v>500</v>
      </c>
      <c r="M27" s="718"/>
      <c r="N27" s="718"/>
      <c r="O27" s="718"/>
      <c r="P27" s="718"/>
      <c r="Q27" s="718"/>
      <c r="R27" s="718"/>
      <c r="S27" s="718"/>
      <c r="T27" s="718"/>
      <c r="U27" s="718"/>
      <c r="V27" s="718"/>
      <c r="W27" s="718"/>
      <c r="X27" s="718"/>
      <c r="Y27" s="718"/>
      <c r="Z27" s="718"/>
      <c r="AA27" s="719"/>
      <c r="AB27" s="719"/>
      <c r="AC27" s="719"/>
      <c r="AD27" s="719"/>
      <c r="AE27" s="719"/>
      <c r="AF27" s="719"/>
    </row>
    <row r="28" spans="2:34" s="2" customFormat="1" ht="19.5" customHeight="1">
      <c r="B28" s="4"/>
      <c r="C28" s="2048" t="s">
        <v>450</v>
      </c>
      <c r="D28" s="2049"/>
      <c r="E28" s="2049"/>
      <c r="F28" s="2049"/>
      <c r="G28" s="2049"/>
      <c r="H28" s="2121" t="str">
        <f>IF(入力シート!K30="","",入力シート!K30)</f>
        <v/>
      </c>
      <c r="I28" s="2121"/>
      <c r="J28" s="2121"/>
      <c r="K28" s="2121"/>
      <c r="L28" s="2121"/>
      <c r="M28" s="2121"/>
      <c r="N28" s="2121"/>
      <c r="O28" s="2121"/>
      <c r="P28" s="2121"/>
      <c r="Q28" s="2121"/>
      <c r="R28" s="2121"/>
      <c r="S28" s="2121"/>
      <c r="T28" s="2121"/>
      <c r="U28" s="2121"/>
      <c r="V28" s="2121"/>
      <c r="W28" s="2121"/>
      <c r="X28" s="2121"/>
      <c r="Y28" s="2121"/>
      <c r="Z28" s="2121"/>
      <c r="AA28" s="2121"/>
      <c r="AB28" s="2121"/>
      <c r="AC28" s="2121"/>
      <c r="AD28" s="2121"/>
      <c r="AE28" s="2121"/>
      <c r="AF28" s="2121"/>
    </row>
    <row r="29" spans="2:34" s="2" customFormat="1" ht="19.5" customHeight="1">
      <c r="B29" s="4"/>
      <c r="C29" s="2028" t="s">
        <v>451</v>
      </c>
      <c r="D29" s="2029"/>
      <c r="E29" s="2029"/>
      <c r="F29" s="2029"/>
      <c r="G29" s="2030"/>
      <c r="H29" s="2121" t="str">
        <f>IF(入力シート!K31="","",入力シート!K31)</f>
        <v/>
      </c>
      <c r="I29" s="2121"/>
      <c r="J29" s="2121"/>
      <c r="K29" s="2121"/>
      <c r="L29" s="2121"/>
      <c r="M29" s="2121"/>
      <c r="N29" s="2121"/>
      <c r="O29" s="2121"/>
      <c r="P29" s="2121"/>
      <c r="Q29" s="2121"/>
      <c r="R29" s="2121"/>
      <c r="S29" s="2121"/>
      <c r="T29" s="2121"/>
      <c r="U29" s="2121"/>
      <c r="V29" s="2121"/>
      <c r="W29" s="2121"/>
      <c r="X29" s="2121"/>
      <c r="Y29" s="2121"/>
      <c r="Z29" s="2121"/>
      <c r="AA29" s="2121"/>
      <c r="AB29" s="2121"/>
      <c r="AC29" s="2121"/>
      <c r="AD29" s="2121"/>
      <c r="AE29" s="2121"/>
      <c r="AF29" s="2121"/>
    </row>
    <row r="30" spans="2:34" s="2" customFormat="1" ht="19.5" customHeight="1">
      <c r="B30" s="4"/>
      <c r="C30" s="2032" t="s">
        <v>444</v>
      </c>
      <c r="D30" s="2033"/>
      <c r="E30" s="2033"/>
      <c r="F30" s="2033"/>
      <c r="G30" s="2034"/>
      <c r="H30" s="2035"/>
      <c r="I30" s="2036"/>
      <c r="J30" s="2037" t="str">
        <f>IF(入力シート!K32="","",入力シート!K32)</f>
        <v/>
      </c>
      <c r="K30" s="2037"/>
      <c r="L30" s="2037"/>
      <c r="M30" s="2037"/>
      <c r="N30" s="2037"/>
      <c r="O30" s="2037"/>
      <c r="P30" s="2037"/>
      <c r="Q30" s="2037"/>
      <c r="R30" s="2037"/>
      <c r="S30" s="2038"/>
      <c r="T30" s="2039"/>
      <c r="U30" s="2040"/>
      <c r="V30" s="2037" t="str">
        <f>IF(入力シート!K33="","",入力シート!K33)</f>
        <v/>
      </c>
      <c r="W30" s="2037"/>
      <c r="X30" s="2037"/>
      <c r="Y30" s="2037"/>
      <c r="Z30" s="2037"/>
      <c r="AA30" s="2037"/>
      <c r="AB30" s="2037"/>
      <c r="AC30" s="2037"/>
      <c r="AD30" s="2037"/>
      <c r="AE30" s="2037"/>
      <c r="AF30" s="2038"/>
      <c r="AG30" s="24"/>
      <c r="AH30" s="24"/>
    </row>
    <row r="31" spans="2:34" s="2" customFormat="1" ht="19.5" customHeight="1">
      <c r="B31" s="4"/>
      <c r="C31" s="2077" t="s">
        <v>462</v>
      </c>
      <c r="D31" s="2078"/>
      <c r="E31" s="2078"/>
      <c r="F31" s="2078"/>
      <c r="G31" s="2078"/>
      <c r="H31" s="2136" t="s">
        <v>455</v>
      </c>
      <c r="I31" s="2137"/>
      <c r="J31" s="2081" t="str">
        <f>IF(入力シート!K34="","",入力シート!K34)</f>
        <v/>
      </c>
      <c r="K31" s="2081"/>
      <c r="L31" s="2081"/>
      <c r="M31" s="2081"/>
      <c r="N31" s="2081"/>
      <c r="O31" s="2081"/>
      <c r="P31" s="2081"/>
      <c r="Q31" s="2081"/>
      <c r="R31" s="2081"/>
      <c r="S31" s="2082"/>
      <c r="T31" s="2136" t="s">
        <v>456</v>
      </c>
      <c r="U31" s="2137"/>
      <c r="V31" s="2081" t="str">
        <f>IF(入力シート!K35="","",入力シート!K35)</f>
        <v/>
      </c>
      <c r="W31" s="2081"/>
      <c r="X31" s="2081"/>
      <c r="Y31" s="2081"/>
      <c r="Z31" s="2081"/>
      <c r="AA31" s="2081"/>
      <c r="AB31" s="2081"/>
      <c r="AC31" s="2081"/>
      <c r="AD31" s="2081"/>
      <c r="AE31" s="2081"/>
      <c r="AF31" s="2082"/>
      <c r="AG31" s="24"/>
      <c r="AH31" s="24"/>
    </row>
    <row r="32" spans="2:34" s="2" customFormat="1" ht="19.5" customHeight="1">
      <c r="B32" s="4"/>
      <c r="C32" s="2110"/>
      <c r="D32" s="2111"/>
      <c r="E32" s="2111"/>
      <c r="F32" s="2111"/>
      <c r="G32" s="2111"/>
      <c r="H32" s="2138"/>
      <c r="I32" s="2039"/>
      <c r="J32" s="2117"/>
      <c r="K32" s="2117"/>
      <c r="L32" s="2117"/>
      <c r="M32" s="2117"/>
      <c r="N32" s="2117"/>
      <c r="O32" s="2117"/>
      <c r="P32" s="2117"/>
      <c r="Q32" s="2117"/>
      <c r="R32" s="2117"/>
      <c r="S32" s="2118"/>
      <c r="T32" s="2138"/>
      <c r="U32" s="2039"/>
      <c r="V32" s="2117"/>
      <c r="W32" s="2117"/>
      <c r="X32" s="2117"/>
      <c r="Y32" s="2117"/>
      <c r="Z32" s="2117"/>
      <c r="AA32" s="2117"/>
      <c r="AB32" s="2117"/>
      <c r="AC32" s="2117"/>
      <c r="AD32" s="2117"/>
      <c r="AE32" s="2117"/>
      <c r="AF32" s="2118"/>
    </row>
    <row r="33" spans="1:267" s="2" customFormat="1" ht="19.5" customHeight="1">
      <c r="B33" s="4"/>
      <c r="C33" s="2015" t="s">
        <v>73</v>
      </c>
      <c r="D33" s="2016"/>
      <c r="E33" s="2016"/>
      <c r="F33" s="2016"/>
      <c r="G33" s="2017"/>
      <c r="H33" s="1003" t="s">
        <v>74</v>
      </c>
      <c r="I33" s="2068" t="str">
        <f>IF(入力シート!K36="","",LEFT(入力シート!K36,3)&amp;"-"&amp;RIGHT(入力シート!K36,4))</f>
        <v/>
      </c>
      <c r="J33" s="2068"/>
      <c r="K33" s="2068"/>
      <c r="L33" s="2068"/>
      <c r="M33" s="2069"/>
      <c r="N33" s="2002" t="s">
        <v>457</v>
      </c>
      <c r="O33" s="2003"/>
      <c r="P33" s="2003"/>
      <c r="Q33" s="2024" t="str">
        <f>IF(入力シート!K37="","",入力シート!K37)</f>
        <v/>
      </c>
      <c r="R33" s="2024"/>
      <c r="S33" s="2024"/>
      <c r="T33" s="2025"/>
      <c r="U33" s="2002" t="s">
        <v>458</v>
      </c>
      <c r="V33" s="2003"/>
      <c r="W33" s="2003"/>
      <c r="X33" s="2004" t="str">
        <f>IF(入力シート!K38="","",入力シート!K38)</f>
        <v/>
      </c>
      <c r="Y33" s="2004"/>
      <c r="Z33" s="2004"/>
      <c r="AA33" s="2004"/>
      <c r="AB33" s="2004"/>
      <c r="AC33" s="2004"/>
      <c r="AD33" s="2004"/>
      <c r="AE33" s="2004"/>
      <c r="AF33" s="2005"/>
    </row>
    <row r="34" spans="1:267" s="2" customFormat="1" ht="19.5" customHeight="1">
      <c r="B34" s="4"/>
      <c r="C34" s="2018"/>
      <c r="D34" s="2019"/>
      <c r="E34" s="2019"/>
      <c r="F34" s="2019"/>
      <c r="G34" s="2020"/>
      <c r="H34" s="2006" t="str">
        <f>入力シート!K39&amp;IF(入力シート!K40="－","","　"&amp;入力シート!K40)</f>
        <v>　</v>
      </c>
      <c r="I34" s="2007"/>
      <c r="J34" s="2007"/>
      <c r="K34" s="2007"/>
      <c r="L34" s="2007"/>
      <c r="M34" s="2007"/>
      <c r="N34" s="2007"/>
      <c r="O34" s="2007"/>
      <c r="P34" s="2007"/>
      <c r="Q34" s="2007"/>
      <c r="R34" s="2007"/>
      <c r="S34" s="2007"/>
      <c r="T34" s="2007"/>
      <c r="U34" s="2007"/>
      <c r="V34" s="2007"/>
      <c r="W34" s="2007"/>
      <c r="X34" s="2007"/>
      <c r="Y34" s="2007"/>
      <c r="Z34" s="2007"/>
      <c r="AA34" s="2007"/>
      <c r="AB34" s="2007"/>
      <c r="AC34" s="2007"/>
      <c r="AD34" s="2007"/>
      <c r="AE34" s="2007"/>
      <c r="AF34" s="2008"/>
    </row>
    <row r="35" spans="1:267" s="2" customFormat="1" ht="19.5" customHeight="1">
      <c r="B35" s="4"/>
      <c r="C35" s="2021"/>
      <c r="D35" s="2022"/>
      <c r="E35" s="2022"/>
      <c r="F35" s="2022"/>
      <c r="G35" s="2023"/>
      <c r="H35" s="2009"/>
      <c r="I35" s="2010"/>
      <c r="J35" s="2010"/>
      <c r="K35" s="2010"/>
      <c r="L35" s="2010"/>
      <c r="M35" s="2010"/>
      <c r="N35" s="2010"/>
      <c r="O35" s="2010"/>
      <c r="P35" s="2010"/>
      <c r="Q35" s="2010"/>
      <c r="R35" s="2010"/>
      <c r="S35" s="2010"/>
      <c r="T35" s="2010"/>
      <c r="U35" s="2010"/>
      <c r="V35" s="2010"/>
      <c r="W35" s="2010"/>
      <c r="X35" s="2010"/>
      <c r="Y35" s="2010"/>
      <c r="Z35" s="2010"/>
      <c r="AA35" s="2010"/>
      <c r="AB35" s="2010"/>
      <c r="AC35" s="2010"/>
      <c r="AD35" s="2010"/>
      <c r="AE35" s="2010"/>
      <c r="AF35" s="2011"/>
    </row>
    <row r="36" spans="1:267" s="2" customFormat="1" ht="19.5" customHeight="1">
      <c r="B36" s="4"/>
      <c r="C36" s="2012" t="s">
        <v>452</v>
      </c>
      <c r="D36" s="2013"/>
      <c r="E36" s="2013"/>
      <c r="F36" s="2013"/>
      <c r="G36" s="2014"/>
      <c r="H36" s="2105" t="str">
        <f>IF(入力シート!K41="","",入力シート!K41)</f>
        <v/>
      </c>
      <c r="I36" s="2106"/>
      <c r="J36" s="2106"/>
      <c r="K36" s="2106"/>
      <c r="L36" s="2106"/>
      <c r="M36" s="2106"/>
      <c r="N36" s="2106"/>
      <c r="O36" s="2106"/>
      <c r="P36" s="2106"/>
      <c r="Q36" s="2106"/>
      <c r="R36" s="2106"/>
      <c r="S36" s="2106"/>
      <c r="T36" s="2106"/>
      <c r="U36" s="2106"/>
      <c r="V36" s="2106"/>
      <c r="W36" s="2106"/>
      <c r="X36" s="2106"/>
      <c r="Y36" s="2106"/>
      <c r="Z36" s="2106"/>
      <c r="AA36" s="2106"/>
      <c r="AB36" s="2106"/>
      <c r="AC36" s="2106"/>
      <c r="AD36" s="2106"/>
      <c r="AE36" s="2106"/>
      <c r="AF36" s="2107"/>
    </row>
    <row r="37" spans="1:267" s="2" customFormat="1" ht="19.5" customHeight="1">
      <c r="C37" s="1996" t="s">
        <v>463</v>
      </c>
      <c r="D37" s="1997"/>
      <c r="E37" s="1997"/>
      <c r="F37" s="1997"/>
      <c r="G37" s="1998"/>
      <c r="H37" s="2105" t="str">
        <f>IF(入力シート!K42="","",入力シート!K42)</f>
        <v/>
      </c>
      <c r="I37" s="2106"/>
      <c r="J37" s="2106"/>
      <c r="K37" s="2106"/>
      <c r="L37" s="2106"/>
      <c r="M37" s="2106"/>
      <c r="N37" s="2106"/>
      <c r="O37" s="2106"/>
      <c r="P37" s="2106"/>
      <c r="Q37" s="2106"/>
      <c r="R37" s="2106"/>
      <c r="S37" s="2106"/>
      <c r="T37" s="2106"/>
      <c r="U37" s="2106"/>
      <c r="V37" s="2106"/>
      <c r="W37" s="2106"/>
      <c r="X37" s="2106"/>
      <c r="Y37" s="2106"/>
      <c r="Z37" s="2106"/>
      <c r="AA37" s="2106"/>
      <c r="AB37" s="2106"/>
      <c r="AC37" s="2106"/>
      <c r="AD37" s="2106"/>
      <c r="AE37" s="2106"/>
      <c r="AF37" s="2107"/>
    </row>
    <row r="38" spans="1:267" s="2" customFormat="1" ht="19.5" customHeight="1">
      <c r="B38" s="4"/>
      <c r="C38" s="1996" t="s">
        <v>84</v>
      </c>
      <c r="D38" s="1997"/>
      <c r="E38" s="1997"/>
      <c r="F38" s="1997"/>
      <c r="G38" s="1998"/>
      <c r="H38" s="2105" t="str">
        <f>IF(入力シート!K43="","",入力シート!K43)</f>
        <v/>
      </c>
      <c r="I38" s="2106"/>
      <c r="J38" s="2106"/>
      <c r="K38" s="2106"/>
      <c r="L38" s="2106"/>
      <c r="M38" s="2106"/>
      <c r="N38" s="2106"/>
      <c r="O38" s="2106"/>
      <c r="P38" s="2106"/>
      <c r="Q38" s="2106"/>
      <c r="R38" s="2106"/>
      <c r="S38" s="2106"/>
      <c r="T38" s="2106"/>
      <c r="U38" s="2106"/>
      <c r="V38" s="2106"/>
      <c r="W38" s="2106"/>
      <c r="X38" s="2106"/>
      <c r="Y38" s="2106"/>
      <c r="Z38" s="2106"/>
      <c r="AA38" s="2106"/>
      <c r="AB38" s="2106"/>
      <c r="AC38" s="2106"/>
      <c r="AD38" s="2106"/>
      <c r="AE38" s="2106"/>
      <c r="AF38" s="2107"/>
    </row>
    <row r="39" spans="1:267" s="2" customFormat="1" ht="19.5" customHeight="1">
      <c r="C39" s="1996" t="s">
        <v>85</v>
      </c>
      <c r="D39" s="1997"/>
      <c r="E39" s="1997"/>
      <c r="F39" s="1997"/>
      <c r="G39" s="1998"/>
      <c r="H39" s="2070" t="str">
        <f>IF(入力シート!K44="","",入力シート!K44)</f>
        <v/>
      </c>
      <c r="I39" s="2071"/>
      <c r="J39" s="2071"/>
      <c r="K39" s="2071"/>
      <c r="L39" s="2071"/>
      <c r="M39" s="2071"/>
      <c r="N39" s="2071"/>
      <c r="O39" s="2071"/>
      <c r="P39" s="2071"/>
      <c r="Q39" s="2071"/>
      <c r="R39" s="2071"/>
      <c r="S39" s="2071"/>
      <c r="T39" s="2071"/>
      <c r="U39" s="2071"/>
      <c r="V39" s="2071"/>
      <c r="W39" s="2071"/>
      <c r="X39" s="2071"/>
      <c r="Y39" s="2071"/>
      <c r="Z39" s="2071"/>
      <c r="AA39" s="2071"/>
      <c r="AB39" s="2071"/>
      <c r="AC39" s="2071"/>
      <c r="AD39" s="2071"/>
      <c r="AE39" s="2071"/>
      <c r="AF39" s="2072"/>
    </row>
    <row r="40" spans="1:267" s="2" customFormat="1" ht="16.5" customHeight="1">
      <c r="C40" s="8"/>
      <c r="D40" s="8"/>
      <c r="E40" s="8"/>
      <c r="F40" s="8"/>
      <c r="G40" s="8"/>
      <c r="H40" s="571"/>
      <c r="I40" s="571"/>
      <c r="J40" s="571"/>
      <c r="K40" s="571"/>
      <c r="L40" s="571"/>
      <c r="M40" s="571"/>
      <c r="N40" s="571"/>
      <c r="O40" s="571"/>
      <c r="P40" s="571"/>
      <c r="Q40" s="571"/>
      <c r="R40" s="571"/>
      <c r="S40" s="571"/>
      <c r="T40" s="571"/>
      <c r="U40" s="571"/>
      <c r="V40" s="572"/>
      <c r="W40" s="572"/>
      <c r="X40" s="572"/>
      <c r="Y40" s="572"/>
      <c r="Z40" s="572"/>
      <c r="AA40" s="8"/>
    </row>
    <row r="41" spans="1:267" ht="16.5" customHeight="1">
      <c r="C41" s="489" t="s">
        <v>599</v>
      </c>
      <c r="Z41" s="2"/>
      <c r="AA41" s="27"/>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row>
    <row r="42" spans="1:267" ht="16.5" customHeight="1">
      <c r="C42" s="27"/>
      <c r="D42" s="27"/>
      <c r="E42" s="27"/>
      <c r="F42" s="27"/>
      <c r="G42" s="27"/>
      <c r="H42" s="27"/>
      <c r="I42" s="27"/>
      <c r="J42" s="27"/>
      <c r="K42" s="27"/>
      <c r="L42" s="27"/>
      <c r="M42" s="27"/>
      <c r="N42" s="27"/>
      <c r="O42" s="27"/>
      <c r="P42" s="27"/>
      <c r="Q42" s="27"/>
      <c r="R42" s="27"/>
      <c r="S42" s="27"/>
      <c r="T42" s="27"/>
      <c r="U42" s="27"/>
      <c r="V42" s="27"/>
      <c r="W42" s="27"/>
      <c r="X42" s="27"/>
      <c r="Y42" s="27"/>
      <c r="Z42" s="27"/>
      <c r="AA42" s="2"/>
      <c r="AB42" s="2"/>
      <c r="AC42" s="2"/>
      <c r="AD42" s="2"/>
      <c r="AE42" s="2"/>
      <c r="AF42" s="2"/>
    </row>
    <row r="43" spans="1:267" s="2" customFormat="1" ht="16.5" customHeight="1">
      <c r="A43" s="2104" t="s">
        <v>1290</v>
      </c>
      <c r="B43" s="2104"/>
      <c r="C43" s="2104"/>
      <c r="D43" s="2104"/>
      <c r="E43" s="2104"/>
      <c r="F43" s="2104"/>
      <c r="G43" s="2104"/>
      <c r="H43" s="2104"/>
      <c r="I43" s="2104"/>
      <c r="J43" s="2104"/>
      <c r="K43" s="2104"/>
      <c r="L43" s="2104"/>
      <c r="M43" s="2104"/>
      <c r="N43" s="2104"/>
      <c r="O43" s="2104"/>
      <c r="P43" s="2104"/>
      <c r="Q43" s="2104"/>
      <c r="R43" s="2104"/>
      <c r="S43" s="2104"/>
      <c r="T43" s="2104"/>
      <c r="U43" s="2104"/>
      <c r="V43" s="2104"/>
      <c r="W43" s="2104"/>
      <c r="X43" s="2104"/>
      <c r="Y43" s="2104"/>
      <c r="Z43" s="2104"/>
      <c r="AA43" s="2104"/>
      <c r="AB43" s="2104"/>
      <c r="AC43" s="2104"/>
      <c r="AD43" s="2104"/>
      <c r="AE43" s="2104"/>
      <c r="AF43" s="2104"/>
      <c r="AG43" s="2104"/>
      <c r="AH43" s="2104"/>
    </row>
    <row r="44" spans="1:267" s="2" customFormat="1" ht="16.5" customHeight="1">
      <c r="A44" s="2104"/>
      <c r="B44" s="2104"/>
      <c r="C44" s="2104"/>
      <c r="D44" s="2104"/>
      <c r="E44" s="2104"/>
      <c r="F44" s="2104"/>
      <c r="G44" s="2104"/>
      <c r="H44" s="2104"/>
      <c r="I44" s="2104"/>
      <c r="J44" s="2104"/>
      <c r="K44" s="2104"/>
      <c r="L44" s="2104"/>
      <c r="M44" s="2104"/>
      <c r="N44" s="2104"/>
      <c r="O44" s="2104"/>
      <c r="P44" s="2104"/>
      <c r="Q44" s="2104"/>
      <c r="R44" s="2104"/>
      <c r="S44" s="2104"/>
      <c r="T44" s="2104"/>
      <c r="U44" s="2104"/>
      <c r="V44" s="2104"/>
      <c r="W44" s="2104"/>
      <c r="X44" s="2104"/>
      <c r="Y44" s="2104"/>
      <c r="Z44" s="2104"/>
      <c r="AA44" s="2104"/>
      <c r="AB44" s="2104"/>
      <c r="AC44" s="2104"/>
      <c r="AD44" s="2104"/>
      <c r="AE44" s="2104"/>
      <c r="AF44" s="2104"/>
      <c r="AG44" s="2104"/>
      <c r="AH44" s="2104"/>
    </row>
    <row r="45" spans="1:267" s="2" customFormat="1" ht="16.5" customHeight="1">
      <c r="A45" s="10"/>
      <c r="B45" s="2" t="s">
        <v>88</v>
      </c>
      <c r="C45" s="12"/>
      <c r="D45" s="12"/>
      <c r="E45" s="12"/>
      <c r="F45" s="12"/>
      <c r="G45" s="12"/>
      <c r="H45" s="12"/>
      <c r="I45" s="6"/>
      <c r="J45" s="6"/>
      <c r="K45" s="12"/>
      <c r="L45" s="12"/>
    </row>
    <row r="46" spans="1:267" s="2" customFormat="1" ht="16.5" customHeight="1">
      <c r="A46" s="10"/>
      <c r="C46" s="12"/>
      <c r="D46" s="12"/>
      <c r="E46" s="12"/>
      <c r="F46" s="12"/>
      <c r="G46" s="12"/>
      <c r="H46" s="12"/>
      <c r="I46" s="6"/>
      <c r="J46" s="6"/>
      <c r="K46" s="12"/>
      <c r="L46" s="12"/>
    </row>
    <row r="47" spans="1:267" s="2" customFormat="1" ht="16.5" customHeight="1">
      <c r="C47" s="10" t="s">
        <v>481</v>
      </c>
      <c r="D47" s="3" t="s">
        <v>492</v>
      </c>
      <c r="E47" s="12"/>
      <c r="F47" s="12"/>
      <c r="G47" s="12"/>
      <c r="H47" s="12"/>
      <c r="I47" s="6"/>
      <c r="J47" s="6"/>
      <c r="K47" s="12"/>
      <c r="L47" s="12"/>
    </row>
    <row r="48" spans="1:267" ht="16.5" customHeight="1">
      <c r="C48" s="27"/>
      <c r="D48" s="27"/>
      <c r="E48" s="27"/>
      <c r="F48" s="27"/>
      <c r="G48" s="27"/>
      <c r="H48" s="27"/>
      <c r="I48" s="27"/>
      <c r="J48" s="27"/>
      <c r="K48" s="27"/>
      <c r="L48" s="27"/>
      <c r="M48" s="27"/>
      <c r="N48" s="27"/>
      <c r="O48" s="27"/>
      <c r="P48" s="27"/>
      <c r="Q48" s="27"/>
      <c r="R48" s="27"/>
      <c r="S48" s="27"/>
      <c r="T48" s="27"/>
      <c r="U48" s="27"/>
      <c r="V48" s="27"/>
      <c r="W48" s="27"/>
      <c r="X48" s="27"/>
      <c r="Y48" s="27"/>
      <c r="Z48" s="27"/>
      <c r="AA48" s="2"/>
      <c r="AB48" s="2"/>
      <c r="AC48" s="2"/>
      <c r="AD48" s="2"/>
      <c r="AE48" s="2"/>
      <c r="AF48" s="2"/>
    </row>
    <row r="49" spans="2:47" s="2" customFormat="1" ht="19.5" customHeight="1">
      <c r="B49" s="2073" t="s">
        <v>834</v>
      </c>
      <c r="C49" s="2032" t="s">
        <v>444</v>
      </c>
      <c r="D49" s="2033"/>
      <c r="E49" s="2033"/>
      <c r="F49" s="2033"/>
      <c r="G49" s="2034"/>
      <c r="H49" s="2130" t="str">
        <f>IF(入力シート!K48="","",入力シート!K48)</f>
        <v/>
      </c>
      <c r="I49" s="2037"/>
      <c r="J49" s="2037"/>
      <c r="K49" s="2037"/>
      <c r="L49" s="2037"/>
      <c r="M49" s="2037"/>
      <c r="N49" s="2037"/>
      <c r="O49" s="2037"/>
      <c r="P49" s="2037"/>
      <c r="Q49" s="2037"/>
      <c r="R49" s="2037"/>
      <c r="S49" s="2037"/>
      <c r="T49" s="2037"/>
      <c r="U49" s="2037"/>
      <c r="V49" s="2037"/>
      <c r="W49" s="2037"/>
      <c r="X49" s="2037"/>
      <c r="Y49" s="2037"/>
      <c r="Z49" s="2037"/>
      <c r="AA49" s="2037"/>
      <c r="AB49" s="2037"/>
      <c r="AC49" s="2037"/>
      <c r="AD49" s="2037"/>
      <c r="AE49" s="2037"/>
      <c r="AF49" s="2038"/>
      <c r="AI49" s="24"/>
      <c r="AJ49" s="24"/>
      <c r="AK49" s="24"/>
      <c r="AL49" s="24"/>
    </row>
    <row r="50" spans="2:47" s="2" customFormat="1" ht="19.5" customHeight="1">
      <c r="B50" s="2073"/>
      <c r="C50" s="2077" t="s">
        <v>72</v>
      </c>
      <c r="D50" s="2078"/>
      <c r="E50" s="2078"/>
      <c r="F50" s="2078"/>
      <c r="G50" s="2079"/>
      <c r="H50" s="2080" t="str">
        <f>IF(入力シート!K49="","",入力シート!K49)</f>
        <v/>
      </c>
      <c r="I50" s="2081"/>
      <c r="J50" s="2081"/>
      <c r="K50" s="2081"/>
      <c r="L50" s="2081"/>
      <c r="M50" s="2081"/>
      <c r="N50" s="2081"/>
      <c r="O50" s="2081"/>
      <c r="P50" s="2081"/>
      <c r="Q50" s="2081"/>
      <c r="R50" s="2081"/>
      <c r="S50" s="2081"/>
      <c r="T50" s="2081"/>
      <c r="U50" s="2081"/>
      <c r="V50" s="2081"/>
      <c r="W50" s="2081"/>
      <c r="X50" s="2081"/>
      <c r="Y50" s="2081"/>
      <c r="Z50" s="2081"/>
      <c r="AA50" s="2081"/>
      <c r="AB50" s="2081"/>
      <c r="AC50" s="2081"/>
      <c r="AD50" s="2081"/>
      <c r="AE50" s="2081"/>
      <c r="AF50" s="2082"/>
      <c r="AI50" s="24"/>
      <c r="AJ50" s="24"/>
      <c r="AK50" s="24"/>
      <c r="AL50" s="24"/>
      <c r="AN50" s="485"/>
      <c r="AO50" s="485"/>
    </row>
    <row r="51" spans="2:47" s="2" customFormat="1" ht="19.5" customHeight="1">
      <c r="B51" s="2073"/>
      <c r="C51" s="2083" t="s">
        <v>445</v>
      </c>
      <c r="D51" s="2084"/>
      <c r="E51" s="2084"/>
      <c r="F51" s="2084"/>
      <c r="G51" s="2085"/>
      <c r="H51" s="2089" t="str">
        <f>IF(入力シート!K50="","",入力シート!K50)</f>
        <v/>
      </c>
      <c r="I51" s="2090"/>
      <c r="J51" s="2090"/>
      <c r="K51" s="2090"/>
      <c r="L51" s="2090"/>
      <c r="M51" s="2090"/>
      <c r="N51" s="2090"/>
      <c r="O51" s="2090"/>
      <c r="P51" s="2090"/>
      <c r="Q51" s="2090"/>
      <c r="R51" s="2090"/>
      <c r="S51" s="2090"/>
      <c r="T51" s="2090"/>
      <c r="U51" s="2090"/>
      <c r="V51" s="2090"/>
      <c r="W51" s="2090"/>
      <c r="X51" s="2090"/>
      <c r="Y51" s="2090"/>
      <c r="Z51" s="2090"/>
      <c r="AA51" s="2090"/>
      <c r="AB51" s="2090"/>
      <c r="AC51" s="2090"/>
      <c r="AD51" s="2090"/>
      <c r="AE51" s="2090"/>
      <c r="AF51" s="2091"/>
      <c r="AI51" s="24"/>
      <c r="AJ51" s="24"/>
      <c r="AK51" s="24"/>
      <c r="AL51" s="24"/>
      <c r="AT51" s="486"/>
    </row>
    <row r="52" spans="2:47" s="2" customFormat="1" ht="19.5" customHeight="1">
      <c r="B52" s="2073"/>
      <c r="C52" s="2083" t="s">
        <v>446</v>
      </c>
      <c r="D52" s="2084"/>
      <c r="E52" s="2084"/>
      <c r="F52" s="2084"/>
      <c r="G52" s="2085"/>
      <c r="H52" s="2089" t="str">
        <f>IF(入力シート!K51="","",入力シート!K51)</f>
        <v/>
      </c>
      <c r="I52" s="2090"/>
      <c r="J52" s="2090"/>
      <c r="K52" s="2090"/>
      <c r="L52" s="2090"/>
      <c r="M52" s="2090"/>
      <c r="N52" s="2090"/>
      <c r="O52" s="2090"/>
      <c r="P52" s="2090"/>
      <c r="Q52" s="2090"/>
      <c r="R52" s="2090"/>
      <c r="S52" s="2090"/>
      <c r="T52" s="2090"/>
      <c r="U52" s="2090"/>
      <c r="V52" s="2090"/>
      <c r="W52" s="2090"/>
      <c r="X52" s="2090"/>
      <c r="Y52" s="2090"/>
      <c r="Z52" s="2090"/>
      <c r="AA52" s="2090"/>
      <c r="AB52" s="2090"/>
      <c r="AC52" s="2090"/>
      <c r="AD52" s="2090"/>
      <c r="AE52" s="2090"/>
      <c r="AF52" s="2091"/>
      <c r="AI52" s="24"/>
      <c r="AJ52" s="24"/>
      <c r="AK52" s="24"/>
      <c r="AL52" s="24"/>
    </row>
    <row r="53" spans="2:47" s="2" customFormat="1" ht="19.5" customHeight="1">
      <c r="B53" s="2073"/>
      <c r="C53" s="2092" t="s">
        <v>444</v>
      </c>
      <c r="D53" s="2093"/>
      <c r="E53" s="2093"/>
      <c r="F53" s="2093"/>
      <c r="G53" s="2094"/>
      <c r="H53" s="2036"/>
      <c r="I53" s="2131"/>
      <c r="J53" s="2037" t="str">
        <f>IF(入力シート!K52="","",入力シート!K52)</f>
        <v/>
      </c>
      <c r="K53" s="2037"/>
      <c r="L53" s="2037"/>
      <c r="M53" s="2037"/>
      <c r="N53" s="2037"/>
      <c r="O53" s="2037"/>
      <c r="P53" s="2037"/>
      <c r="Q53" s="2037"/>
      <c r="R53" s="2037"/>
      <c r="S53" s="2038"/>
      <c r="T53" s="2036"/>
      <c r="U53" s="2131"/>
      <c r="V53" s="2037" t="str">
        <f>IF(入力シート!K53="","",入力シート!K53)</f>
        <v/>
      </c>
      <c r="W53" s="2037"/>
      <c r="X53" s="2037"/>
      <c r="Y53" s="2037"/>
      <c r="Z53" s="2037"/>
      <c r="AA53" s="2037"/>
      <c r="AB53" s="2037"/>
      <c r="AC53" s="2037"/>
      <c r="AD53" s="2037"/>
      <c r="AE53" s="2037"/>
      <c r="AF53" s="2038"/>
      <c r="AI53" s="24"/>
      <c r="AJ53" s="24"/>
      <c r="AK53" s="24"/>
      <c r="AL53" s="24"/>
    </row>
    <row r="54" spans="2:47" s="2" customFormat="1" ht="19.5" customHeight="1">
      <c r="B54" s="2073"/>
      <c r="C54" s="2077" t="s">
        <v>461</v>
      </c>
      <c r="D54" s="2078"/>
      <c r="E54" s="2078"/>
      <c r="F54" s="2078"/>
      <c r="G54" s="2079"/>
      <c r="H54" s="2132" t="s">
        <v>455</v>
      </c>
      <c r="I54" s="2133"/>
      <c r="J54" s="2081" t="str">
        <f>IF(入力シート!K54="","",入力シート!K54)</f>
        <v/>
      </c>
      <c r="K54" s="2081"/>
      <c r="L54" s="2081"/>
      <c r="M54" s="2081"/>
      <c r="N54" s="2081"/>
      <c r="O54" s="2081"/>
      <c r="P54" s="2081"/>
      <c r="Q54" s="2081"/>
      <c r="R54" s="2081"/>
      <c r="S54" s="2082"/>
      <c r="T54" s="2132" t="s">
        <v>456</v>
      </c>
      <c r="U54" s="2133"/>
      <c r="V54" s="2081" t="str">
        <f>IF(入力シート!K55="","",入力シート!K55)</f>
        <v/>
      </c>
      <c r="W54" s="2081"/>
      <c r="X54" s="2081"/>
      <c r="Y54" s="2081"/>
      <c r="Z54" s="2081"/>
      <c r="AA54" s="2081"/>
      <c r="AB54" s="2081"/>
      <c r="AC54" s="2081"/>
      <c r="AD54" s="2081"/>
      <c r="AE54" s="2081"/>
      <c r="AF54" s="2082"/>
      <c r="AI54" s="24"/>
      <c r="AJ54" s="24"/>
      <c r="AK54" s="24"/>
      <c r="AL54" s="24"/>
      <c r="AM54" s="24"/>
      <c r="AU54" s="24"/>
    </row>
    <row r="55" spans="2:47" s="2" customFormat="1" ht="19.5" customHeight="1">
      <c r="B55" s="2073"/>
      <c r="C55" s="2053"/>
      <c r="D55" s="2054"/>
      <c r="E55" s="2054"/>
      <c r="F55" s="2054"/>
      <c r="G55" s="2097"/>
      <c r="H55" s="2134"/>
      <c r="I55" s="2135"/>
      <c r="J55" s="2102"/>
      <c r="K55" s="2102"/>
      <c r="L55" s="2102"/>
      <c r="M55" s="2102"/>
      <c r="N55" s="2102"/>
      <c r="O55" s="2102"/>
      <c r="P55" s="2102"/>
      <c r="Q55" s="2102"/>
      <c r="R55" s="2102"/>
      <c r="S55" s="2103"/>
      <c r="T55" s="2134"/>
      <c r="U55" s="2135"/>
      <c r="V55" s="2102"/>
      <c r="W55" s="2102"/>
      <c r="X55" s="2102"/>
      <c r="Y55" s="2102"/>
      <c r="Z55" s="2102"/>
      <c r="AA55" s="2102"/>
      <c r="AB55" s="2102"/>
      <c r="AC55" s="2102"/>
      <c r="AD55" s="2102"/>
      <c r="AE55" s="2102"/>
      <c r="AF55" s="2103"/>
      <c r="AH55" s="24"/>
      <c r="AI55" s="24"/>
      <c r="AJ55" s="24"/>
      <c r="AK55" s="24"/>
      <c r="AL55" s="24"/>
    </row>
    <row r="56" spans="2:47" s="2" customFormat="1" ht="19.5" customHeight="1">
      <c r="C56" s="2050" t="s">
        <v>73</v>
      </c>
      <c r="D56" s="2051"/>
      <c r="E56" s="2051"/>
      <c r="F56" s="2051"/>
      <c r="G56" s="2052"/>
      <c r="H56" s="1004" t="s">
        <v>74</v>
      </c>
      <c r="I56" s="2068" t="str">
        <f>IF(入力シート!K56="","",LEFT(入力シート!K56,3)&amp;"-"&amp;RIGHT(入力シート!K56,4))</f>
        <v/>
      </c>
      <c r="J56" s="2068"/>
      <c r="K56" s="2068"/>
      <c r="L56" s="2068"/>
      <c r="M56" s="2069"/>
      <c r="N56" s="2124" t="s">
        <v>457</v>
      </c>
      <c r="O56" s="2125"/>
      <c r="P56" s="2125"/>
      <c r="Q56" s="2055" t="str">
        <f>IF(入力シート!K57="","",入力シート!K57)</f>
        <v/>
      </c>
      <c r="R56" s="2055"/>
      <c r="S56" s="2055"/>
      <c r="T56" s="2056"/>
      <c r="U56" s="2124" t="s">
        <v>458</v>
      </c>
      <c r="V56" s="2125"/>
      <c r="W56" s="2125"/>
      <c r="X56" s="2126" t="str">
        <f>IF(入力シート!K58="","",入力シート!K58)</f>
        <v/>
      </c>
      <c r="Y56" s="2126"/>
      <c r="Z56" s="2126"/>
      <c r="AA56" s="2126"/>
      <c r="AB56" s="2126"/>
      <c r="AC56" s="2126"/>
      <c r="AD56" s="2126"/>
      <c r="AE56" s="2126"/>
      <c r="AF56" s="2127"/>
    </row>
    <row r="57" spans="2:47" s="2" customFormat="1" ht="19.5" customHeight="1">
      <c r="C57" s="2018"/>
      <c r="D57" s="2019"/>
      <c r="E57" s="2019"/>
      <c r="F57" s="2019"/>
      <c r="G57" s="2020"/>
      <c r="H57" s="2006" t="str">
        <f>IF(入力シート!K59="","",入力シート!K59&amp;IF(入力シート!K60="－","","　"&amp;入力シート!K60))</f>
        <v/>
      </c>
      <c r="I57" s="2007"/>
      <c r="J57" s="2007"/>
      <c r="K57" s="2007"/>
      <c r="L57" s="2007"/>
      <c r="M57" s="2007"/>
      <c r="N57" s="2007"/>
      <c r="O57" s="2007"/>
      <c r="P57" s="2007"/>
      <c r="Q57" s="2007"/>
      <c r="R57" s="2007"/>
      <c r="S57" s="2007"/>
      <c r="T57" s="2007"/>
      <c r="U57" s="2007"/>
      <c r="V57" s="2007"/>
      <c r="W57" s="2007"/>
      <c r="X57" s="2007"/>
      <c r="Y57" s="2007"/>
      <c r="Z57" s="2007"/>
      <c r="AA57" s="2007"/>
      <c r="AB57" s="2007"/>
      <c r="AC57" s="2007"/>
      <c r="AD57" s="2007"/>
      <c r="AE57" s="2007"/>
      <c r="AF57" s="2008"/>
    </row>
    <row r="58" spans="2:47" s="2" customFormat="1" ht="19.5" customHeight="1">
      <c r="B58" s="16"/>
      <c r="C58" s="2021"/>
      <c r="D58" s="2022"/>
      <c r="E58" s="2022"/>
      <c r="F58" s="2022"/>
      <c r="G58" s="2023"/>
      <c r="H58" s="2009"/>
      <c r="I58" s="2010"/>
      <c r="J58" s="2010"/>
      <c r="K58" s="2010"/>
      <c r="L58" s="2010"/>
      <c r="M58" s="2010"/>
      <c r="N58" s="2010"/>
      <c r="O58" s="2010"/>
      <c r="P58" s="2010"/>
      <c r="Q58" s="2010"/>
      <c r="R58" s="2010"/>
      <c r="S58" s="2010"/>
      <c r="T58" s="2010"/>
      <c r="U58" s="2010"/>
      <c r="V58" s="2010"/>
      <c r="W58" s="2010"/>
      <c r="X58" s="2010"/>
      <c r="Y58" s="2010"/>
      <c r="Z58" s="2010"/>
      <c r="AA58" s="2010"/>
      <c r="AB58" s="2010"/>
      <c r="AC58" s="2010"/>
      <c r="AD58" s="2010"/>
      <c r="AE58" s="2010"/>
      <c r="AF58" s="2011"/>
    </row>
    <row r="59" spans="2:47" s="2" customFormat="1" ht="16.5" customHeight="1">
      <c r="B59" s="16"/>
      <c r="C59" s="12"/>
      <c r="D59" s="12"/>
      <c r="E59" s="559"/>
      <c r="F59" s="559"/>
      <c r="G59" s="559"/>
      <c r="H59" s="559"/>
      <c r="I59" s="6"/>
      <c r="J59" s="6"/>
      <c r="K59" s="12"/>
      <c r="L59" s="12"/>
    </row>
    <row r="60" spans="2:47" s="2" customFormat="1" ht="16.5" customHeight="1">
      <c r="C60" s="10" t="s">
        <v>482</v>
      </c>
      <c r="D60" s="16" t="s">
        <v>75</v>
      </c>
      <c r="E60" s="12"/>
      <c r="F60" s="12"/>
      <c r="G60" s="12"/>
      <c r="H60" s="12"/>
      <c r="I60" s="6"/>
      <c r="K60" s="485"/>
      <c r="N60" s="7" t="s">
        <v>600</v>
      </c>
    </row>
    <row r="61" spans="2:47" ht="1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
      <c r="AB61" s="2128" t="s">
        <v>497</v>
      </c>
      <c r="AC61" s="2128"/>
      <c r="AD61" s="2128"/>
      <c r="AE61" s="488" t="s">
        <v>60</v>
      </c>
      <c r="AF61" s="2129" t="s">
        <v>495</v>
      </c>
      <c r="AG61" s="2129"/>
    </row>
    <row r="62" spans="2:47" s="2" customFormat="1" ht="19.5" customHeight="1">
      <c r="B62" s="16"/>
      <c r="C62" s="2064" t="s">
        <v>76</v>
      </c>
      <c r="D62" s="2065"/>
      <c r="E62" s="2065"/>
      <c r="F62" s="2065"/>
      <c r="G62" s="2066"/>
      <c r="H62" s="2067" t="s">
        <v>427</v>
      </c>
      <c r="I62" s="2062"/>
      <c r="J62" s="2063"/>
      <c r="K62" s="2063"/>
      <c r="L62" s="567" t="s">
        <v>179</v>
      </c>
      <c r="M62" s="2063"/>
      <c r="N62" s="2063"/>
      <c r="O62" s="567" t="s">
        <v>394</v>
      </c>
      <c r="P62" s="2063"/>
      <c r="Q62" s="2063"/>
      <c r="R62" s="567" t="s">
        <v>8</v>
      </c>
      <c r="S62" s="2061" t="s">
        <v>77</v>
      </c>
      <c r="T62" s="2061"/>
      <c r="U62" s="2061"/>
      <c r="V62" s="2062" t="s">
        <v>427</v>
      </c>
      <c r="W62" s="2062"/>
      <c r="X62" s="2063"/>
      <c r="Y62" s="2063"/>
      <c r="Z62" s="567" t="s">
        <v>179</v>
      </c>
      <c r="AA62" s="2063"/>
      <c r="AB62" s="2063"/>
      <c r="AC62" s="567" t="s">
        <v>394</v>
      </c>
      <c r="AD62" s="2063"/>
      <c r="AE62" s="2063"/>
      <c r="AF62" s="568" t="s">
        <v>8</v>
      </c>
    </row>
    <row r="63" spans="2:47" s="2" customFormat="1" ht="19.5" customHeight="1">
      <c r="C63" s="2057" t="s">
        <v>78</v>
      </c>
      <c r="D63" s="2058"/>
      <c r="E63" s="2058"/>
      <c r="F63" s="2058"/>
      <c r="G63" s="2059"/>
      <c r="H63" s="2044"/>
      <c r="I63" s="2044"/>
      <c r="J63" s="2044"/>
      <c r="K63" s="2044"/>
      <c r="L63" s="2044"/>
      <c r="M63" s="2044"/>
      <c r="N63" s="2044"/>
      <c r="O63" s="2044"/>
      <c r="P63" s="2044"/>
      <c r="Q63" s="2044"/>
      <c r="R63" s="2041" t="s">
        <v>79</v>
      </c>
      <c r="S63" s="2042"/>
      <c r="T63" s="2042"/>
      <c r="U63" s="2042"/>
      <c r="V63" s="2045"/>
      <c r="W63" s="2044"/>
      <c r="X63" s="2044"/>
      <c r="Y63" s="2044"/>
      <c r="Z63" s="2044"/>
      <c r="AA63" s="2044"/>
      <c r="AB63" s="2044"/>
      <c r="AC63" s="2044"/>
      <c r="AD63" s="2044"/>
      <c r="AE63" s="2044"/>
      <c r="AF63" s="2044"/>
    </row>
    <row r="64" spans="2:47" s="2" customFormat="1" ht="19.5" customHeight="1">
      <c r="C64" s="2057" t="s">
        <v>80</v>
      </c>
      <c r="D64" s="2058"/>
      <c r="E64" s="2058"/>
      <c r="F64" s="2058"/>
      <c r="G64" s="2059"/>
      <c r="H64" s="2044"/>
      <c r="I64" s="2044"/>
      <c r="J64" s="2044"/>
      <c r="K64" s="2044"/>
      <c r="L64" s="2044"/>
      <c r="M64" s="2044"/>
      <c r="N64" s="2044"/>
      <c r="O64" s="2044"/>
      <c r="P64" s="2044"/>
      <c r="Q64" s="2044"/>
      <c r="R64" s="2057" t="s">
        <v>81</v>
      </c>
      <c r="S64" s="2058"/>
      <c r="T64" s="2058"/>
      <c r="U64" s="2058"/>
      <c r="V64" s="2060"/>
      <c r="W64" s="2044"/>
      <c r="X64" s="2044"/>
      <c r="Y64" s="2044"/>
      <c r="Z64" s="2044"/>
      <c r="AA64" s="2044"/>
      <c r="AB64" s="2044"/>
      <c r="AC64" s="2044"/>
      <c r="AD64" s="2044"/>
      <c r="AE64" s="2044"/>
      <c r="AF64" s="2044"/>
    </row>
    <row r="65" spans="2:34" s="2" customFormat="1" ht="19.5" customHeight="1">
      <c r="B65" s="4"/>
      <c r="C65" s="2041" t="s">
        <v>82</v>
      </c>
      <c r="D65" s="2042"/>
      <c r="E65" s="2042"/>
      <c r="F65" s="2042"/>
      <c r="G65" s="2043"/>
      <c r="H65" s="2044"/>
      <c r="I65" s="2044"/>
      <c r="J65" s="2044"/>
      <c r="K65" s="2044"/>
      <c r="L65" s="2044"/>
      <c r="M65" s="2044"/>
      <c r="N65" s="2044"/>
      <c r="O65" s="2044"/>
      <c r="P65" s="2044"/>
      <c r="Q65" s="2044"/>
      <c r="R65" s="2041" t="s">
        <v>83</v>
      </c>
      <c r="S65" s="2042"/>
      <c r="T65" s="2042"/>
      <c r="U65" s="2042"/>
      <c r="V65" s="2045"/>
      <c r="W65" s="2044"/>
      <c r="X65" s="2044"/>
      <c r="Y65" s="2044"/>
      <c r="Z65" s="2044"/>
      <c r="AA65" s="2044"/>
      <c r="AB65" s="2044"/>
      <c r="AC65" s="2044"/>
      <c r="AD65" s="2044"/>
      <c r="AE65" s="2044"/>
      <c r="AF65" s="2044"/>
    </row>
    <row r="66" spans="2:34" s="2" customFormat="1" ht="16.5" customHeight="1">
      <c r="B66" s="4"/>
      <c r="C66" s="12"/>
      <c r="D66" s="12"/>
      <c r="E66" s="559"/>
      <c r="F66" s="559"/>
      <c r="G66" s="559"/>
      <c r="H66" s="559"/>
      <c r="I66" s="6"/>
      <c r="J66" s="6"/>
      <c r="K66" s="12"/>
      <c r="L66" s="12"/>
    </row>
    <row r="67" spans="2:34" s="2" customFormat="1" ht="16.5" customHeight="1">
      <c r="C67" s="10" t="s">
        <v>483</v>
      </c>
      <c r="D67" s="7" t="s">
        <v>466</v>
      </c>
      <c r="E67" s="7"/>
      <c r="F67" s="12"/>
      <c r="G67" s="12"/>
      <c r="I67" s="6"/>
      <c r="K67" s="570"/>
      <c r="L67" s="6"/>
      <c r="M67" s="12"/>
    </row>
    <row r="68" spans="2:34" ht="16.5" customHeight="1">
      <c r="C68" s="27"/>
      <c r="D68" s="27"/>
      <c r="E68" s="27"/>
      <c r="F68" s="27"/>
      <c r="G68" s="27"/>
      <c r="H68" s="27"/>
      <c r="I68" s="27"/>
      <c r="J68" s="27"/>
      <c r="K68" s="27"/>
      <c r="L68" s="27"/>
      <c r="M68" s="27"/>
      <c r="N68" s="27"/>
      <c r="O68" s="27"/>
      <c r="P68" s="27"/>
      <c r="Q68" s="27"/>
      <c r="R68" s="27"/>
      <c r="S68" s="27"/>
      <c r="T68" s="27"/>
      <c r="U68" s="27"/>
      <c r="V68" s="27"/>
      <c r="W68" s="27"/>
      <c r="X68" s="27"/>
      <c r="Y68" s="27"/>
      <c r="Z68" s="27"/>
      <c r="AA68" s="2"/>
      <c r="AB68" s="2"/>
      <c r="AC68" s="2"/>
      <c r="AD68" s="2"/>
      <c r="AE68" s="2"/>
      <c r="AF68" s="2"/>
    </row>
    <row r="69" spans="2:34" ht="19.5" customHeight="1">
      <c r="C69" s="2046" t="s">
        <v>498</v>
      </c>
      <c r="D69" s="2046"/>
      <c r="E69" s="2046"/>
      <c r="F69" s="2046"/>
      <c r="G69" s="2046"/>
      <c r="H69" s="2047" t="str">
        <f>IF(入力シート!$B$29=2,"○","－")</f>
        <v>－</v>
      </c>
      <c r="I69" s="2047"/>
      <c r="J69" s="2047"/>
      <c r="K69" s="6" t="s">
        <v>499</v>
      </c>
      <c r="L69" s="12" t="s">
        <v>500</v>
      </c>
      <c r="M69" s="27"/>
      <c r="N69" s="27"/>
      <c r="O69" s="27"/>
      <c r="P69" s="27"/>
      <c r="Q69" s="27"/>
      <c r="R69" s="27"/>
      <c r="S69" s="27"/>
      <c r="T69" s="27"/>
      <c r="U69" s="27"/>
      <c r="V69" s="27"/>
      <c r="W69" s="27"/>
      <c r="X69" s="27"/>
      <c r="Y69" s="27"/>
      <c r="Z69" s="27"/>
      <c r="AA69" s="2"/>
      <c r="AB69" s="2"/>
      <c r="AC69" s="2"/>
      <c r="AD69" s="2"/>
      <c r="AE69" s="2"/>
      <c r="AF69" s="2"/>
    </row>
    <row r="70" spans="2:34" s="2" customFormat="1" ht="19.5" customHeight="1">
      <c r="B70" s="4"/>
      <c r="C70" s="2048" t="s">
        <v>450</v>
      </c>
      <c r="D70" s="2049"/>
      <c r="E70" s="2049"/>
      <c r="F70" s="2049"/>
      <c r="G70" s="2049"/>
      <c r="H70" s="2121" t="str">
        <f>IF(入力シート!K62="","",入力シート!K62)</f>
        <v/>
      </c>
      <c r="I70" s="2121"/>
      <c r="J70" s="2121"/>
      <c r="K70" s="2121"/>
      <c r="L70" s="2121"/>
      <c r="M70" s="2121"/>
      <c r="N70" s="2121"/>
      <c r="O70" s="2121"/>
      <c r="P70" s="2121"/>
      <c r="Q70" s="2121"/>
      <c r="R70" s="2121"/>
      <c r="S70" s="2121"/>
      <c r="T70" s="2121"/>
      <c r="U70" s="2121"/>
      <c r="V70" s="2121"/>
      <c r="W70" s="2121"/>
      <c r="X70" s="2121"/>
      <c r="Y70" s="2121"/>
      <c r="Z70" s="2121"/>
      <c r="AA70" s="2121"/>
      <c r="AB70" s="2121"/>
      <c r="AC70" s="2121"/>
      <c r="AD70" s="2121"/>
      <c r="AE70" s="2121"/>
      <c r="AF70" s="2121"/>
    </row>
    <row r="71" spans="2:34" s="2" customFormat="1" ht="19.5" customHeight="1">
      <c r="B71" s="4"/>
      <c r="C71" s="2028" t="s">
        <v>451</v>
      </c>
      <c r="D71" s="2029"/>
      <c r="E71" s="2029"/>
      <c r="F71" s="2029"/>
      <c r="G71" s="2030"/>
      <c r="H71" s="2031" t="str">
        <f>IF(入力シート!K63="","",入力シート!K63)</f>
        <v/>
      </c>
      <c r="I71" s="2031"/>
      <c r="J71" s="2031"/>
      <c r="K71" s="2031"/>
      <c r="L71" s="2031"/>
      <c r="M71" s="2031"/>
      <c r="N71" s="2031"/>
      <c r="O71" s="2031"/>
      <c r="P71" s="2031"/>
      <c r="Q71" s="2031"/>
      <c r="R71" s="2031"/>
      <c r="S71" s="2031"/>
      <c r="T71" s="2031"/>
      <c r="U71" s="2031"/>
      <c r="V71" s="2031"/>
      <c r="W71" s="2031"/>
      <c r="X71" s="2031"/>
      <c r="Y71" s="2031"/>
      <c r="Z71" s="2031"/>
      <c r="AA71" s="2031"/>
      <c r="AB71" s="2031"/>
      <c r="AC71" s="2031"/>
      <c r="AD71" s="2031"/>
      <c r="AE71" s="2031"/>
      <c r="AF71" s="2031"/>
    </row>
    <row r="72" spans="2:34" s="2" customFormat="1" ht="19.5" customHeight="1">
      <c r="B72" s="4"/>
      <c r="C72" s="2032" t="s">
        <v>444</v>
      </c>
      <c r="D72" s="2033"/>
      <c r="E72" s="2033"/>
      <c r="F72" s="2033"/>
      <c r="G72" s="2034"/>
      <c r="H72" s="2122"/>
      <c r="I72" s="2095"/>
      <c r="J72" s="2037" t="str">
        <f>IF(入力シート!K64="","",入力シート!K64)</f>
        <v/>
      </c>
      <c r="K72" s="2037"/>
      <c r="L72" s="2037"/>
      <c r="M72" s="2037"/>
      <c r="N72" s="2037"/>
      <c r="O72" s="2037"/>
      <c r="P72" s="2037"/>
      <c r="Q72" s="2037"/>
      <c r="R72" s="2037"/>
      <c r="S72" s="2038"/>
      <c r="T72" s="2116"/>
      <c r="U72" s="2123"/>
      <c r="V72" s="2037" t="str">
        <f>IF(入力シート!K65="","",入力シート!K65)</f>
        <v/>
      </c>
      <c r="W72" s="2037"/>
      <c r="X72" s="2037"/>
      <c r="Y72" s="2037"/>
      <c r="Z72" s="2037"/>
      <c r="AA72" s="2037"/>
      <c r="AB72" s="2037"/>
      <c r="AC72" s="2037"/>
      <c r="AD72" s="2037"/>
      <c r="AE72" s="2037"/>
      <c r="AF72" s="2038"/>
      <c r="AG72" s="24"/>
      <c r="AH72" s="24"/>
    </row>
    <row r="73" spans="2:34" s="2" customFormat="1" ht="19.5" customHeight="1">
      <c r="B73" s="4"/>
      <c r="C73" s="2077" t="s">
        <v>462</v>
      </c>
      <c r="D73" s="2078"/>
      <c r="E73" s="2078"/>
      <c r="F73" s="2078"/>
      <c r="G73" s="2078"/>
      <c r="H73" s="2112" t="s">
        <v>455</v>
      </c>
      <c r="I73" s="2113"/>
      <c r="J73" s="2081" t="str">
        <f>IF(入力シート!K66="","",入力シート!K66)</f>
        <v/>
      </c>
      <c r="K73" s="2081"/>
      <c r="L73" s="2081"/>
      <c r="M73" s="2081"/>
      <c r="N73" s="2081"/>
      <c r="O73" s="2081"/>
      <c r="P73" s="2081"/>
      <c r="Q73" s="2081"/>
      <c r="R73" s="2081"/>
      <c r="S73" s="2082"/>
      <c r="T73" s="2112" t="s">
        <v>456</v>
      </c>
      <c r="U73" s="2113"/>
      <c r="V73" s="2081" t="str">
        <f>IF(入力シート!K67="","",入力シート!K67)</f>
        <v/>
      </c>
      <c r="W73" s="2081"/>
      <c r="X73" s="2081"/>
      <c r="Y73" s="2081"/>
      <c r="Z73" s="2081"/>
      <c r="AA73" s="2081"/>
      <c r="AB73" s="2081"/>
      <c r="AC73" s="2081"/>
      <c r="AD73" s="2081"/>
      <c r="AE73" s="2081"/>
      <c r="AF73" s="2082"/>
      <c r="AG73" s="24"/>
      <c r="AH73" s="24"/>
    </row>
    <row r="74" spans="2:34" s="2" customFormat="1" ht="19.5" customHeight="1">
      <c r="B74" s="4"/>
      <c r="C74" s="2110"/>
      <c r="D74" s="2111"/>
      <c r="E74" s="2111"/>
      <c r="F74" s="2111"/>
      <c r="G74" s="2111"/>
      <c r="H74" s="2046"/>
      <c r="I74" s="2114"/>
      <c r="J74" s="2102"/>
      <c r="K74" s="2102"/>
      <c r="L74" s="2102"/>
      <c r="M74" s="2102"/>
      <c r="N74" s="2102"/>
      <c r="O74" s="2102"/>
      <c r="P74" s="2102"/>
      <c r="Q74" s="2102"/>
      <c r="R74" s="2102"/>
      <c r="S74" s="2103"/>
      <c r="T74" s="2115"/>
      <c r="U74" s="2116"/>
      <c r="V74" s="2117"/>
      <c r="W74" s="2117"/>
      <c r="X74" s="2117"/>
      <c r="Y74" s="2117"/>
      <c r="Z74" s="2117"/>
      <c r="AA74" s="2117"/>
      <c r="AB74" s="2117"/>
      <c r="AC74" s="2117"/>
      <c r="AD74" s="2117"/>
      <c r="AE74" s="2117"/>
      <c r="AF74" s="2118"/>
    </row>
    <row r="75" spans="2:34" s="2" customFormat="1" ht="19.5" customHeight="1">
      <c r="B75" s="4"/>
      <c r="C75" s="2015" t="s">
        <v>73</v>
      </c>
      <c r="D75" s="2016"/>
      <c r="E75" s="2016"/>
      <c r="F75" s="2016"/>
      <c r="G75" s="2017"/>
      <c r="H75" s="1207" t="s">
        <v>74</v>
      </c>
      <c r="I75" s="2119" t="str">
        <f>IF(入力シート!K68="","",LEFT(入力シート!K68,3)&amp;"-"&amp;RIGHT(入力シート!K68,4))</f>
        <v/>
      </c>
      <c r="J75" s="2119"/>
      <c r="K75" s="2119"/>
      <c r="L75" s="2119"/>
      <c r="M75" s="2120"/>
      <c r="N75" s="2053" t="s">
        <v>457</v>
      </c>
      <c r="O75" s="2054"/>
      <c r="P75" s="2054"/>
      <c r="Q75" s="2108" t="str">
        <f>IF(入力シート!K69="","",入力シート!K69)</f>
        <v/>
      </c>
      <c r="R75" s="2108"/>
      <c r="S75" s="2108"/>
      <c r="T75" s="2109"/>
      <c r="U75" s="2083" t="s">
        <v>458</v>
      </c>
      <c r="V75" s="2084"/>
      <c r="W75" s="2084"/>
      <c r="X75" s="2004" t="str">
        <f>IF(入力シート!K70="","",入力シート!K70)</f>
        <v/>
      </c>
      <c r="Y75" s="2004"/>
      <c r="Z75" s="2004"/>
      <c r="AA75" s="2004"/>
      <c r="AB75" s="2004"/>
      <c r="AC75" s="2004"/>
      <c r="AD75" s="2004"/>
      <c r="AE75" s="2004"/>
      <c r="AF75" s="2005"/>
    </row>
    <row r="76" spans="2:34" s="2" customFormat="1" ht="19.5" customHeight="1">
      <c r="B76" s="4"/>
      <c r="C76" s="2018"/>
      <c r="D76" s="2019"/>
      <c r="E76" s="2019"/>
      <c r="F76" s="2019"/>
      <c r="G76" s="2020"/>
      <c r="H76" s="2006" t="str">
        <f>IF(入力シート!K71="","",入力シート!K71&amp;IF(入力シート!K72="－","","　"&amp;入力シート!K72))</f>
        <v/>
      </c>
      <c r="I76" s="2007"/>
      <c r="J76" s="2007"/>
      <c r="K76" s="2007"/>
      <c r="L76" s="2007"/>
      <c r="M76" s="2007"/>
      <c r="N76" s="2007"/>
      <c r="O76" s="2007"/>
      <c r="P76" s="2007"/>
      <c r="Q76" s="2007"/>
      <c r="R76" s="2007"/>
      <c r="S76" s="2007"/>
      <c r="T76" s="2007"/>
      <c r="U76" s="2007"/>
      <c r="V76" s="2007"/>
      <c r="W76" s="2007"/>
      <c r="X76" s="2007"/>
      <c r="Y76" s="2007"/>
      <c r="Z76" s="2007"/>
      <c r="AA76" s="2007"/>
      <c r="AB76" s="2007"/>
      <c r="AC76" s="2007"/>
      <c r="AD76" s="2007"/>
      <c r="AE76" s="2007"/>
      <c r="AF76" s="2008"/>
    </row>
    <row r="77" spans="2:34" s="2" customFormat="1" ht="19.5" customHeight="1">
      <c r="B77" s="4"/>
      <c r="C77" s="2021"/>
      <c r="D77" s="2022"/>
      <c r="E77" s="2022"/>
      <c r="F77" s="2022"/>
      <c r="G77" s="2023"/>
      <c r="H77" s="2009"/>
      <c r="I77" s="2010"/>
      <c r="J77" s="2010"/>
      <c r="K77" s="2010"/>
      <c r="L77" s="2010"/>
      <c r="M77" s="2010"/>
      <c r="N77" s="2010"/>
      <c r="O77" s="2010"/>
      <c r="P77" s="2010"/>
      <c r="Q77" s="2010"/>
      <c r="R77" s="2010"/>
      <c r="S77" s="2010"/>
      <c r="T77" s="2010"/>
      <c r="U77" s="2010"/>
      <c r="V77" s="2010"/>
      <c r="W77" s="2010"/>
      <c r="X77" s="2010"/>
      <c r="Y77" s="2010"/>
      <c r="Z77" s="2010"/>
      <c r="AA77" s="2010"/>
      <c r="AB77" s="2010"/>
      <c r="AC77" s="2010"/>
      <c r="AD77" s="2010"/>
      <c r="AE77" s="2010"/>
      <c r="AF77" s="2011"/>
    </row>
    <row r="78" spans="2:34" s="2" customFormat="1" ht="19.5" customHeight="1">
      <c r="B78" s="4"/>
      <c r="C78" s="2012" t="s">
        <v>452</v>
      </c>
      <c r="D78" s="2013"/>
      <c r="E78" s="2013"/>
      <c r="F78" s="2013"/>
      <c r="G78" s="2014"/>
      <c r="H78" s="2105" t="str">
        <f>IF(入力シート!K73="","",入力シート!K73)</f>
        <v/>
      </c>
      <c r="I78" s="2106"/>
      <c r="J78" s="2106"/>
      <c r="K78" s="2106"/>
      <c r="L78" s="2106"/>
      <c r="M78" s="2106"/>
      <c r="N78" s="2106"/>
      <c r="O78" s="2106"/>
      <c r="P78" s="2106"/>
      <c r="Q78" s="2106"/>
      <c r="R78" s="2106"/>
      <c r="S78" s="2106"/>
      <c r="T78" s="2106"/>
      <c r="U78" s="2106"/>
      <c r="V78" s="2106"/>
      <c r="W78" s="2106"/>
      <c r="X78" s="2106"/>
      <c r="Y78" s="2106"/>
      <c r="Z78" s="2106"/>
      <c r="AA78" s="2106"/>
      <c r="AB78" s="2106"/>
      <c r="AC78" s="2106"/>
      <c r="AD78" s="2106"/>
      <c r="AE78" s="2106"/>
      <c r="AF78" s="2107"/>
    </row>
    <row r="79" spans="2:34" s="2" customFormat="1" ht="19.5" customHeight="1">
      <c r="C79" s="1996" t="s">
        <v>463</v>
      </c>
      <c r="D79" s="1997"/>
      <c r="E79" s="1997"/>
      <c r="F79" s="1997"/>
      <c r="G79" s="1998"/>
      <c r="H79" s="2105" t="str">
        <f>IF(入力シート!K74="","",入力シート!K74)</f>
        <v/>
      </c>
      <c r="I79" s="2106"/>
      <c r="J79" s="2106"/>
      <c r="K79" s="2106"/>
      <c r="L79" s="2106"/>
      <c r="M79" s="2106"/>
      <c r="N79" s="2106"/>
      <c r="O79" s="2106"/>
      <c r="P79" s="2106"/>
      <c r="Q79" s="2106"/>
      <c r="R79" s="2106"/>
      <c r="S79" s="2106"/>
      <c r="T79" s="2106"/>
      <c r="U79" s="2106"/>
      <c r="V79" s="2106"/>
      <c r="W79" s="2106"/>
      <c r="X79" s="2106"/>
      <c r="Y79" s="2106"/>
      <c r="Z79" s="2106"/>
      <c r="AA79" s="2106"/>
      <c r="AB79" s="2106"/>
      <c r="AC79" s="2106"/>
      <c r="AD79" s="2106"/>
      <c r="AE79" s="2106"/>
      <c r="AF79" s="2107"/>
    </row>
    <row r="80" spans="2:34" s="2" customFormat="1" ht="19.5" customHeight="1">
      <c r="B80" s="4"/>
      <c r="C80" s="1996" t="s">
        <v>84</v>
      </c>
      <c r="D80" s="1997"/>
      <c r="E80" s="1997"/>
      <c r="F80" s="1997"/>
      <c r="G80" s="1998"/>
      <c r="H80" s="2105" t="str">
        <f>IF(入力シート!K75="","",入力シート!K75)</f>
        <v/>
      </c>
      <c r="I80" s="2106"/>
      <c r="J80" s="2106"/>
      <c r="K80" s="2106"/>
      <c r="L80" s="2106"/>
      <c r="M80" s="2106"/>
      <c r="N80" s="2106"/>
      <c r="O80" s="2106"/>
      <c r="P80" s="2106"/>
      <c r="Q80" s="2106"/>
      <c r="R80" s="2106"/>
      <c r="S80" s="2106"/>
      <c r="T80" s="2106"/>
      <c r="U80" s="2106"/>
      <c r="V80" s="2106"/>
      <c r="W80" s="2106"/>
      <c r="X80" s="2106"/>
      <c r="Y80" s="2106"/>
      <c r="Z80" s="2106"/>
      <c r="AA80" s="2106"/>
      <c r="AB80" s="2106"/>
      <c r="AC80" s="2106"/>
      <c r="AD80" s="2106"/>
      <c r="AE80" s="2106"/>
      <c r="AF80" s="2107"/>
    </row>
    <row r="81" spans="1:267" s="2" customFormat="1" ht="19.5" customHeight="1">
      <c r="C81" s="1996" t="s">
        <v>1318</v>
      </c>
      <c r="D81" s="1997"/>
      <c r="E81" s="1997"/>
      <c r="F81" s="1997"/>
      <c r="G81" s="1998"/>
      <c r="H81" s="2070" t="str">
        <f>IF(入力シート!K76="","",入力シート!K76)</f>
        <v/>
      </c>
      <c r="I81" s="2071"/>
      <c r="J81" s="2071"/>
      <c r="K81" s="2071"/>
      <c r="L81" s="2071"/>
      <c r="M81" s="2071"/>
      <c r="N81" s="2071"/>
      <c r="O81" s="2071"/>
      <c r="P81" s="2071"/>
      <c r="Q81" s="2071"/>
      <c r="R81" s="2071"/>
      <c r="S81" s="2071"/>
      <c r="T81" s="2071"/>
      <c r="U81" s="2071"/>
      <c r="V81" s="2071"/>
      <c r="W81" s="2071"/>
      <c r="X81" s="2071"/>
      <c r="Y81" s="2071"/>
      <c r="Z81" s="2071"/>
      <c r="AA81" s="2071"/>
      <c r="AB81" s="2071"/>
      <c r="AC81" s="2071"/>
      <c r="AD81" s="2071"/>
      <c r="AE81" s="2071"/>
      <c r="AF81" s="2072"/>
    </row>
    <row r="82" spans="1:267" s="2" customFormat="1" ht="16.5" customHeight="1">
      <c r="C82" s="8"/>
      <c r="D82" s="8"/>
      <c r="E82" s="8"/>
      <c r="F82" s="8"/>
      <c r="G82" s="8"/>
      <c r="H82" s="571"/>
      <c r="I82" s="571"/>
      <c r="J82" s="571"/>
      <c r="K82" s="571"/>
      <c r="L82" s="571"/>
      <c r="M82" s="571"/>
      <c r="N82" s="571"/>
      <c r="O82" s="571"/>
      <c r="P82" s="571"/>
      <c r="Q82" s="571"/>
      <c r="R82" s="571"/>
      <c r="S82" s="571"/>
      <c r="T82" s="571"/>
      <c r="U82" s="571"/>
      <c r="V82" s="572"/>
      <c r="W82" s="572"/>
      <c r="X82" s="572"/>
      <c r="Y82" s="572"/>
      <c r="Z82" s="572"/>
      <c r="AA82" s="8"/>
    </row>
    <row r="83" spans="1:267" ht="16.5" customHeight="1">
      <c r="C83" s="489"/>
      <c r="Z83" s="2"/>
      <c r="AA83" s="27"/>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row>
    <row r="84" spans="1:267" ht="16.5" customHeight="1">
      <c r="C84" s="27"/>
      <c r="D84" s="27"/>
      <c r="E84" s="27"/>
      <c r="F84" s="27"/>
      <c r="G84" s="27"/>
      <c r="H84" s="27"/>
      <c r="I84" s="27"/>
      <c r="J84" s="27"/>
      <c r="K84" s="27"/>
      <c r="L84" s="27"/>
      <c r="M84" s="27"/>
      <c r="N84" s="27"/>
      <c r="O84" s="27"/>
      <c r="P84" s="27"/>
      <c r="Q84" s="27"/>
      <c r="R84" s="27"/>
      <c r="S84" s="27"/>
      <c r="T84" s="27"/>
      <c r="U84" s="27"/>
      <c r="V84" s="27"/>
      <c r="W84" s="27"/>
      <c r="X84" s="27"/>
      <c r="Y84" s="27"/>
      <c r="Z84" s="27"/>
      <c r="AA84" s="2"/>
      <c r="AB84" s="2"/>
      <c r="AC84" s="2"/>
      <c r="AD84" s="2"/>
      <c r="AE84" s="2"/>
      <c r="AF84" s="2"/>
    </row>
    <row r="85" spans="1:267" s="2" customFormat="1" ht="16.5" customHeight="1">
      <c r="A85" s="2104" t="s">
        <v>1291</v>
      </c>
      <c r="B85" s="2104"/>
      <c r="C85" s="2104"/>
      <c r="D85" s="2104"/>
      <c r="E85" s="2104"/>
      <c r="F85" s="2104"/>
      <c r="G85" s="2104"/>
      <c r="H85" s="2104"/>
      <c r="I85" s="2104"/>
      <c r="J85" s="2104"/>
      <c r="K85" s="2104"/>
      <c r="L85" s="2104"/>
      <c r="M85" s="2104"/>
      <c r="N85" s="2104"/>
      <c r="O85" s="2104"/>
      <c r="P85" s="2104"/>
      <c r="Q85" s="2104"/>
      <c r="R85" s="2104"/>
      <c r="S85" s="2104"/>
      <c r="T85" s="2104"/>
      <c r="U85" s="2104"/>
      <c r="V85" s="2104"/>
      <c r="W85" s="2104"/>
      <c r="X85" s="2104"/>
      <c r="Y85" s="2104"/>
      <c r="Z85" s="2104"/>
      <c r="AA85" s="2104"/>
      <c r="AB85" s="2104"/>
      <c r="AC85" s="2104"/>
      <c r="AD85" s="2104"/>
      <c r="AE85" s="2104"/>
      <c r="AF85" s="2104"/>
      <c r="AG85" s="2104"/>
      <c r="AH85" s="2104"/>
    </row>
    <row r="86" spans="1:267" s="2" customFormat="1" ht="16.5" customHeight="1">
      <c r="A86" s="2104"/>
      <c r="B86" s="2104"/>
      <c r="C86" s="2104"/>
      <c r="D86" s="2104"/>
      <c r="E86" s="2104"/>
      <c r="F86" s="2104"/>
      <c r="G86" s="2104"/>
      <c r="H86" s="2104"/>
      <c r="I86" s="2104"/>
      <c r="J86" s="2104"/>
      <c r="K86" s="2104"/>
      <c r="L86" s="2104"/>
      <c r="M86" s="2104"/>
      <c r="N86" s="2104"/>
      <c r="O86" s="2104"/>
      <c r="P86" s="2104"/>
      <c r="Q86" s="2104"/>
      <c r="R86" s="2104"/>
      <c r="S86" s="2104"/>
      <c r="T86" s="2104"/>
      <c r="U86" s="2104"/>
      <c r="V86" s="2104"/>
      <c r="W86" s="2104"/>
      <c r="X86" s="2104"/>
      <c r="Y86" s="2104"/>
      <c r="Z86" s="2104"/>
      <c r="AA86" s="2104"/>
      <c r="AB86" s="2104"/>
      <c r="AC86" s="2104"/>
      <c r="AD86" s="2104"/>
      <c r="AE86" s="2104"/>
      <c r="AF86" s="2104"/>
      <c r="AG86" s="2104"/>
      <c r="AH86" s="2104"/>
    </row>
    <row r="87" spans="1:267" s="2" customFormat="1" ht="16.5" customHeight="1">
      <c r="A87" s="10"/>
      <c r="B87" s="2" t="s">
        <v>88</v>
      </c>
      <c r="C87" s="12"/>
      <c r="D87" s="12"/>
      <c r="E87" s="12"/>
      <c r="F87" s="12"/>
      <c r="G87" s="12"/>
      <c r="H87" s="12"/>
      <c r="I87" s="6"/>
      <c r="J87" s="6"/>
      <c r="K87" s="12"/>
      <c r="L87" s="12"/>
    </row>
    <row r="88" spans="1:267" s="2" customFormat="1" ht="16.5" customHeight="1">
      <c r="A88" s="10"/>
      <c r="C88" s="12"/>
      <c r="D88" s="12"/>
      <c r="E88" s="12"/>
      <c r="F88" s="12"/>
      <c r="G88" s="12"/>
      <c r="H88" s="12"/>
      <c r="I88" s="6"/>
      <c r="J88" s="6"/>
      <c r="K88" s="12"/>
      <c r="L88" s="12"/>
    </row>
    <row r="89" spans="1:267" s="2" customFormat="1" ht="16.5" customHeight="1">
      <c r="C89" s="10" t="s">
        <v>481</v>
      </c>
      <c r="D89" s="3" t="s">
        <v>492</v>
      </c>
      <c r="E89" s="12"/>
      <c r="F89" s="12"/>
      <c r="G89" s="12"/>
      <c r="H89" s="12"/>
      <c r="I89" s="6"/>
      <c r="J89" s="6"/>
      <c r="K89" s="12"/>
      <c r="L89" s="12"/>
    </row>
    <row r="90" spans="1:267" ht="16.5" customHeight="1">
      <c r="C90" s="27"/>
      <c r="D90" s="27"/>
      <c r="E90" s="27"/>
      <c r="F90" s="27"/>
      <c r="G90" s="27"/>
      <c r="H90" s="27"/>
      <c r="I90" s="27"/>
      <c r="J90" s="27"/>
      <c r="K90" s="27"/>
      <c r="L90" s="27"/>
      <c r="M90" s="27"/>
      <c r="N90" s="27"/>
      <c r="O90" s="27"/>
      <c r="P90" s="27"/>
      <c r="Q90" s="27"/>
      <c r="R90" s="27"/>
      <c r="S90" s="27"/>
      <c r="T90" s="27"/>
      <c r="U90" s="27"/>
      <c r="V90" s="27"/>
      <c r="W90" s="27"/>
      <c r="X90" s="27"/>
      <c r="Y90" s="27"/>
      <c r="Z90" s="27"/>
      <c r="AA90" s="2"/>
      <c r="AB90" s="2"/>
      <c r="AC90" s="2"/>
      <c r="AD90" s="2"/>
      <c r="AE90" s="2"/>
      <c r="AF90" s="2"/>
    </row>
    <row r="91" spans="1:267" s="2" customFormat="1" ht="19.5" customHeight="1">
      <c r="B91" s="2073" t="s">
        <v>833</v>
      </c>
      <c r="C91" s="2032" t="s">
        <v>444</v>
      </c>
      <c r="D91" s="2033"/>
      <c r="E91" s="2033"/>
      <c r="F91" s="2033"/>
      <c r="G91" s="2034"/>
      <c r="H91" s="2074" t="str">
        <f>IF(入力シート!K80="","",入力シート!K80)</f>
        <v/>
      </c>
      <c r="I91" s="2075"/>
      <c r="J91" s="2075"/>
      <c r="K91" s="2075"/>
      <c r="L91" s="2075"/>
      <c r="M91" s="2075"/>
      <c r="N91" s="2075"/>
      <c r="O91" s="2075"/>
      <c r="P91" s="2075"/>
      <c r="Q91" s="2075"/>
      <c r="R91" s="2075"/>
      <c r="S91" s="2075"/>
      <c r="T91" s="2075"/>
      <c r="U91" s="2075"/>
      <c r="V91" s="2075"/>
      <c r="W91" s="2075"/>
      <c r="X91" s="2075"/>
      <c r="Y91" s="2075"/>
      <c r="Z91" s="2075"/>
      <c r="AA91" s="2075"/>
      <c r="AB91" s="2075"/>
      <c r="AC91" s="2075"/>
      <c r="AD91" s="2075"/>
      <c r="AE91" s="2075"/>
      <c r="AF91" s="2076"/>
      <c r="AI91" s="24"/>
      <c r="AJ91" s="24"/>
      <c r="AK91" s="24"/>
      <c r="AL91" s="24"/>
    </row>
    <row r="92" spans="1:267" s="2" customFormat="1" ht="19.5" customHeight="1">
      <c r="B92" s="2073"/>
      <c r="C92" s="2077" t="s">
        <v>72</v>
      </c>
      <c r="D92" s="2078"/>
      <c r="E92" s="2078"/>
      <c r="F92" s="2078"/>
      <c r="G92" s="2079"/>
      <c r="H92" s="2080" t="str">
        <f>IF(入力シート!K81="","",入力シート!K81)</f>
        <v/>
      </c>
      <c r="I92" s="2081"/>
      <c r="J92" s="2081"/>
      <c r="K92" s="2081"/>
      <c r="L92" s="2081"/>
      <c r="M92" s="2081"/>
      <c r="N92" s="2081"/>
      <c r="O92" s="2081"/>
      <c r="P92" s="2081"/>
      <c r="Q92" s="2081"/>
      <c r="R92" s="2081"/>
      <c r="S92" s="2081"/>
      <c r="T92" s="2081"/>
      <c r="U92" s="2081"/>
      <c r="V92" s="2081"/>
      <c r="W92" s="2081"/>
      <c r="X92" s="2081"/>
      <c r="Y92" s="2081"/>
      <c r="Z92" s="2081"/>
      <c r="AA92" s="2081"/>
      <c r="AB92" s="2081"/>
      <c r="AC92" s="2081"/>
      <c r="AD92" s="2081"/>
      <c r="AE92" s="2081"/>
      <c r="AF92" s="2082"/>
      <c r="AI92" s="24"/>
      <c r="AJ92" s="24"/>
      <c r="AK92" s="24"/>
      <c r="AL92" s="24"/>
      <c r="AN92" s="485"/>
      <c r="AO92" s="485"/>
    </row>
    <row r="93" spans="1:267" s="2" customFormat="1" ht="19.5" customHeight="1">
      <c r="B93" s="2073"/>
      <c r="C93" s="2083" t="s">
        <v>445</v>
      </c>
      <c r="D93" s="2084"/>
      <c r="E93" s="2084"/>
      <c r="F93" s="2084"/>
      <c r="G93" s="2085"/>
      <c r="H93" s="2086" t="str">
        <f>IF(入力シート!K82="","",入力シート!K82)</f>
        <v/>
      </c>
      <c r="I93" s="2087"/>
      <c r="J93" s="2087"/>
      <c r="K93" s="2087"/>
      <c r="L93" s="2087"/>
      <c r="M93" s="2087"/>
      <c r="N93" s="2087"/>
      <c r="O93" s="2087"/>
      <c r="P93" s="2087"/>
      <c r="Q93" s="2087"/>
      <c r="R93" s="2087"/>
      <c r="S93" s="2087"/>
      <c r="T93" s="2087"/>
      <c r="U93" s="2087"/>
      <c r="V93" s="2087"/>
      <c r="W93" s="2087"/>
      <c r="X93" s="2087"/>
      <c r="Y93" s="2087"/>
      <c r="Z93" s="2087"/>
      <c r="AA93" s="2087"/>
      <c r="AB93" s="2087"/>
      <c r="AC93" s="2087"/>
      <c r="AD93" s="2087"/>
      <c r="AE93" s="2087"/>
      <c r="AF93" s="2088"/>
      <c r="AI93" s="24"/>
      <c r="AJ93" s="24"/>
      <c r="AK93" s="24"/>
      <c r="AL93" s="24"/>
      <c r="AT93" s="486"/>
    </row>
    <row r="94" spans="1:267" s="2" customFormat="1" ht="19.5" customHeight="1">
      <c r="B94" s="2073"/>
      <c r="C94" s="2083" t="s">
        <v>446</v>
      </c>
      <c r="D94" s="2084"/>
      <c r="E94" s="2084"/>
      <c r="F94" s="2084"/>
      <c r="G94" s="2085"/>
      <c r="H94" s="2089" t="str">
        <f>IF(入力シート!K83="","",入力シート!K83)</f>
        <v/>
      </c>
      <c r="I94" s="2090"/>
      <c r="J94" s="2090"/>
      <c r="K94" s="2090"/>
      <c r="L94" s="2090"/>
      <c r="M94" s="2090"/>
      <c r="N94" s="2090"/>
      <c r="O94" s="2090"/>
      <c r="P94" s="2090"/>
      <c r="Q94" s="2090"/>
      <c r="R94" s="2090"/>
      <c r="S94" s="2090"/>
      <c r="T94" s="2090"/>
      <c r="U94" s="2090"/>
      <c r="V94" s="2090"/>
      <c r="W94" s="2090"/>
      <c r="X94" s="2090"/>
      <c r="Y94" s="2090"/>
      <c r="Z94" s="2090"/>
      <c r="AA94" s="2090"/>
      <c r="AB94" s="2090"/>
      <c r="AC94" s="2090"/>
      <c r="AD94" s="2090"/>
      <c r="AE94" s="2090"/>
      <c r="AF94" s="2091"/>
      <c r="AI94" s="24"/>
      <c r="AJ94" s="24"/>
      <c r="AK94" s="24"/>
      <c r="AL94" s="24"/>
    </row>
    <row r="95" spans="1:267" s="2" customFormat="1" ht="19.5" customHeight="1">
      <c r="B95" s="2073"/>
      <c r="C95" s="2092" t="s">
        <v>444</v>
      </c>
      <c r="D95" s="2093"/>
      <c r="E95" s="2093"/>
      <c r="F95" s="2093"/>
      <c r="G95" s="2094"/>
      <c r="H95" s="2095"/>
      <c r="I95" s="2096"/>
      <c r="J95" s="2037" t="str">
        <f>IF(入力シート!K84="","",入力シート!K84)</f>
        <v/>
      </c>
      <c r="K95" s="2037"/>
      <c r="L95" s="2037"/>
      <c r="M95" s="2037"/>
      <c r="N95" s="2037"/>
      <c r="O95" s="2037"/>
      <c r="P95" s="2037"/>
      <c r="Q95" s="2037"/>
      <c r="R95" s="2037"/>
      <c r="S95" s="2038"/>
      <c r="T95" s="2095"/>
      <c r="U95" s="2096"/>
      <c r="V95" s="2037" t="str">
        <f>IF(入力シート!K85="","",入力シート!K85)</f>
        <v/>
      </c>
      <c r="W95" s="2037"/>
      <c r="X95" s="2037"/>
      <c r="Y95" s="2037"/>
      <c r="Z95" s="2037"/>
      <c r="AA95" s="2037"/>
      <c r="AB95" s="2037"/>
      <c r="AC95" s="2037"/>
      <c r="AD95" s="2037"/>
      <c r="AE95" s="2037"/>
      <c r="AF95" s="2038"/>
      <c r="AI95" s="24"/>
      <c r="AJ95" s="24"/>
      <c r="AK95" s="24"/>
      <c r="AL95" s="24"/>
    </row>
    <row r="96" spans="1:267" s="2" customFormat="1" ht="19.5" customHeight="1">
      <c r="B96" s="2073"/>
      <c r="C96" s="2077" t="s">
        <v>461</v>
      </c>
      <c r="D96" s="2078"/>
      <c r="E96" s="2078"/>
      <c r="F96" s="2078"/>
      <c r="G96" s="2079"/>
      <c r="H96" s="2098" t="s">
        <v>455</v>
      </c>
      <c r="I96" s="2099"/>
      <c r="J96" s="2081" t="str">
        <f>IF(入力シート!K86="","",入力シート!K86)</f>
        <v/>
      </c>
      <c r="K96" s="2081"/>
      <c r="L96" s="2081"/>
      <c r="M96" s="2081"/>
      <c r="N96" s="2081"/>
      <c r="O96" s="2081"/>
      <c r="P96" s="2081"/>
      <c r="Q96" s="2081"/>
      <c r="R96" s="2081"/>
      <c r="S96" s="2082"/>
      <c r="T96" s="2098" t="s">
        <v>456</v>
      </c>
      <c r="U96" s="2099"/>
      <c r="V96" s="2081" t="str">
        <f>IF(入力シート!K87="","",入力シート!K87)</f>
        <v/>
      </c>
      <c r="W96" s="2081"/>
      <c r="X96" s="2081"/>
      <c r="Y96" s="2081"/>
      <c r="Z96" s="2081"/>
      <c r="AA96" s="2081"/>
      <c r="AB96" s="2081"/>
      <c r="AC96" s="2081"/>
      <c r="AD96" s="2081"/>
      <c r="AE96" s="2081"/>
      <c r="AF96" s="2082"/>
      <c r="AI96" s="24"/>
      <c r="AJ96" s="24"/>
      <c r="AK96" s="24"/>
      <c r="AL96" s="24"/>
      <c r="AM96" s="24"/>
      <c r="AU96" s="24"/>
    </row>
    <row r="97" spans="2:38" s="2" customFormat="1" ht="19.5" customHeight="1">
      <c r="B97" s="2073"/>
      <c r="C97" s="2053"/>
      <c r="D97" s="2054"/>
      <c r="E97" s="2054"/>
      <c r="F97" s="2054"/>
      <c r="G97" s="2097"/>
      <c r="H97" s="2100"/>
      <c r="I97" s="2101"/>
      <c r="J97" s="2102"/>
      <c r="K97" s="2102"/>
      <c r="L97" s="2102"/>
      <c r="M97" s="2102"/>
      <c r="N97" s="2102"/>
      <c r="O97" s="2102"/>
      <c r="P97" s="2102"/>
      <c r="Q97" s="2102"/>
      <c r="R97" s="2102"/>
      <c r="S97" s="2103"/>
      <c r="T97" s="2100"/>
      <c r="U97" s="2101"/>
      <c r="V97" s="2102"/>
      <c r="W97" s="2102"/>
      <c r="X97" s="2102"/>
      <c r="Y97" s="2102"/>
      <c r="Z97" s="2102"/>
      <c r="AA97" s="2102"/>
      <c r="AB97" s="2102"/>
      <c r="AC97" s="2102"/>
      <c r="AD97" s="2102"/>
      <c r="AE97" s="2102"/>
      <c r="AF97" s="2103"/>
      <c r="AH97" s="24"/>
      <c r="AI97" s="24"/>
      <c r="AJ97" s="24"/>
      <c r="AK97" s="24"/>
      <c r="AL97" s="24"/>
    </row>
    <row r="98" spans="2:38" s="2" customFormat="1" ht="19.5" customHeight="1">
      <c r="C98" s="2050" t="s">
        <v>73</v>
      </c>
      <c r="D98" s="2051"/>
      <c r="E98" s="2051"/>
      <c r="F98" s="2051"/>
      <c r="G98" s="2052"/>
      <c r="H98" s="1002" t="s">
        <v>74</v>
      </c>
      <c r="I98" s="2068" t="str">
        <f>IF(入力シート!K88="","",LEFT(入力シート!K88,3)&amp;"-"&amp;RIGHT(入力シート!K88,4))</f>
        <v/>
      </c>
      <c r="J98" s="2068"/>
      <c r="K98" s="2068"/>
      <c r="L98" s="2068"/>
      <c r="M98" s="2069"/>
      <c r="N98" s="2053" t="s">
        <v>457</v>
      </c>
      <c r="O98" s="2054"/>
      <c r="P98" s="2054"/>
      <c r="Q98" s="2055" t="str">
        <f>IF(入力シート!K89="","",入力シート!K89)</f>
        <v/>
      </c>
      <c r="R98" s="2055"/>
      <c r="S98" s="2055"/>
      <c r="T98" s="2056"/>
      <c r="U98" s="2053" t="s">
        <v>458</v>
      </c>
      <c r="V98" s="2054"/>
      <c r="W98" s="2054"/>
      <c r="X98" s="2126" t="str">
        <f>IF(入力シート!K90="","",入力シート!K90)</f>
        <v/>
      </c>
      <c r="Y98" s="2126"/>
      <c r="Z98" s="2126"/>
      <c r="AA98" s="2126"/>
      <c r="AB98" s="2126"/>
      <c r="AC98" s="2126"/>
      <c r="AD98" s="2126"/>
      <c r="AE98" s="2126"/>
      <c r="AF98" s="2127"/>
    </row>
    <row r="99" spans="2:38" s="2" customFormat="1" ht="19.5" customHeight="1">
      <c r="C99" s="2018"/>
      <c r="D99" s="2019"/>
      <c r="E99" s="2019"/>
      <c r="F99" s="2019"/>
      <c r="G99" s="2020"/>
      <c r="H99" s="2006" t="str">
        <f>IF(入力シート!K91="","",入力シート!K91&amp;IF(入力シート!K92="－","","　"&amp;入力シート!K92))</f>
        <v/>
      </c>
      <c r="I99" s="2007"/>
      <c r="J99" s="2007"/>
      <c r="K99" s="2007"/>
      <c r="L99" s="2007"/>
      <c r="M99" s="2007"/>
      <c r="N99" s="2007"/>
      <c r="O99" s="2007"/>
      <c r="P99" s="2007"/>
      <c r="Q99" s="2007"/>
      <c r="R99" s="2007"/>
      <c r="S99" s="2007"/>
      <c r="T99" s="2007"/>
      <c r="U99" s="2007"/>
      <c r="V99" s="2007"/>
      <c r="W99" s="2007"/>
      <c r="X99" s="2007"/>
      <c r="Y99" s="2007"/>
      <c r="Z99" s="2007"/>
      <c r="AA99" s="2007"/>
      <c r="AB99" s="2007"/>
      <c r="AC99" s="2007"/>
      <c r="AD99" s="2007"/>
      <c r="AE99" s="2007"/>
      <c r="AF99" s="2008"/>
    </row>
    <row r="100" spans="2:38" s="2" customFormat="1" ht="19.5" customHeight="1">
      <c r="B100" s="16"/>
      <c r="C100" s="2021"/>
      <c r="D100" s="2022"/>
      <c r="E100" s="2022"/>
      <c r="F100" s="2022"/>
      <c r="G100" s="2023"/>
      <c r="H100" s="2009"/>
      <c r="I100" s="2010"/>
      <c r="J100" s="2010"/>
      <c r="K100" s="2010"/>
      <c r="L100" s="2010"/>
      <c r="M100" s="2010"/>
      <c r="N100" s="2010"/>
      <c r="O100" s="2010"/>
      <c r="P100" s="2010"/>
      <c r="Q100" s="2010"/>
      <c r="R100" s="2010"/>
      <c r="S100" s="2010"/>
      <c r="T100" s="2010"/>
      <c r="U100" s="2010"/>
      <c r="V100" s="2010"/>
      <c r="W100" s="2010"/>
      <c r="X100" s="2010"/>
      <c r="Y100" s="2010"/>
      <c r="Z100" s="2010"/>
      <c r="AA100" s="2010"/>
      <c r="AB100" s="2010"/>
      <c r="AC100" s="2010"/>
      <c r="AD100" s="2010"/>
      <c r="AE100" s="2010"/>
      <c r="AF100" s="2011"/>
    </row>
    <row r="101" spans="2:38" s="2" customFormat="1" ht="16.5" customHeight="1">
      <c r="B101" s="16"/>
      <c r="C101" s="12"/>
      <c r="D101" s="12"/>
      <c r="E101" s="559"/>
      <c r="F101" s="559"/>
      <c r="G101" s="559"/>
      <c r="H101" s="559"/>
      <c r="I101" s="6"/>
      <c r="J101" s="6"/>
      <c r="K101" s="12"/>
      <c r="L101" s="12"/>
    </row>
    <row r="102" spans="2:38" s="2" customFormat="1" ht="16.5" customHeight="1">
      <c r="C102" s="10" t="s">
        <v>482</v>
      </c>
      <c r="D102" s="16" t="s">
        <v>75</v>
      </c>
      <c r="E102" s="12"/>
      <c r="F102" s="12"/>
      <c r="G102" s="12"/>
      <c r="H102" s="12"/>
      <c r="I102" s="6"/>
      <c r="K102" s="485"/>
      <c r="N102" s="7" t="s">
        <v>600</v>
      </c>
    </row>
    <row r="103" spans="2:38" ht="16.5" customHeight="1">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
      <c r="AB103" s="2128" t="s">
        <v>497</v>
      </c>
      <c r="AC103" s="2128"/>
      <c r="AD103" s="2128"/>
      <c r="AE103" s="488" t="s">
        <v>60</v>
      </c>
      <c r="AF103" s="2129" t="s">
        <v>495</v>
      </c>
      <c r="AG103" s="2129"/>
    </row>
    <row r="104" spans="2:38" s="2" customFormat="1" ht="19.5" customHeight="1">
      <c r="B104" s="16"/>
      <c r="C104" s="2064" t="s">
        <v>76</v>
      </c>
      <c r="D104" s="2065"/>
      <c r="E104" s="2065"/>
      <c r="F104" s="2065"/>
      <c r="G104" s="2066"/>
      <c r="H104" s="2067" t="s">
        <v>427</v>
      </c>
      <c r="I104" s="2062"/>
      <c r="J104" s="2063"/>
      <c r="K104" s="2063"/>
      <c r="L104" s="567" t="s">
        <v>179</v>
      </c>
      <c r="M104" s="2063"/>
      <c r="N104" s="2063"/>
      <c r="O104" s="567" t="s">
        <v>394</v>
      </c>
      <c r="P104" s="2063"/>
      <c r="Q104" s="2063"/>
      <c r="R104" s="567" t="s">
        <v>8</v>
      </c>
      <c r="S104" s="2061" t="s">
        <v>77</v>
      </c>
      <c r="T104" s="2061"/>
      <c r="U104" s="2061"/>
      <c r="V104" s="2062" t="s">
        <v>427</v>
      </c>
      <c r="W104" s="2062"/>
      <c r="X104" s="2063"/>
      <c r="Y104" s="2063"/>
      <c r="Z104" s="567" t="s">
        <v>179</v>
      </c>
      <c r="AA104" s="2063"/>
      <c r="AB104" s="2063"/>
      <c r="AC104" s="567" t="s">
        <v>394</v>
      </c>
      <c r="AD104" s="2063"/>
      <c r="AE104" s="2063"/>
      <c r="AF104" s="568" t="s">
        <v>8</v>
      </c>
    </row>
    <row r="105" spans="2:38" s="2" customFormat="1" ht="19.5" customHeight="1">
      <c r="C105" s="2057" t="s">
        <v>78</v>
      </c>
      <c r="D105" s="2058"/>
      <c r="E105" s="2058"/>
      <c r="F105" s="2058"/>
      <c r="G105" s="2059"/>
      <c r="H105" s="2044"/>
      <c r="I105" s="2044"/>
      <c r="J105" s="2044"/>
      <c r="K105" s="2044"/>
      <c r="L105" s="2044"/>
      <c r="M105" s="2044"/>
      <c r="N105" s="2044"/>
      <c r="O105" s="2044"/>
      <c r="P105" s="2044"/>
      <c r="Q105" s="2044"/>
      <c r="R105" s="2041" t="s">
        <v>79</v>
      </c>
      <c r="S105" s="2042"/>
      <c r="T105" s="2042"/>
      <c r="U105" s="2042"/>
      <c r="V105" s="2045"/>
      <c r="W105" s="2044"/>
      <c r="X105" s="2044"/>
      <c r="Y105" s="2044"/>
      <c r="Z105" s="2044"/>
      <c r="AA105" s="2044"/>
      <c r="AB105" s="2044"/>
      <c r="AC105" s="2044"/>
      <c r="AD105" s="2044"/>
      <c r="AE105" s="2044"/>
      <c r="AF105" s="2044"/>
    </row>
    <row r="106" spans="2:38" s="2" customFormat="1" ht="19.5" customHeight="1">
      <c r="C106" s="2057" t="s">
        <v>80</v>
      </c>
      <c r="D106" s="2058"/>
      <c r="E106" s="2058"/>
      <c r="F106" s="2058"/>
      <c r="G106" s="2059"/>
      <c r="H106" s="2044"/>
      <c r="I106" s="2044"/>
      <c r="J106" s="2044"/>
      <c r="K106" s="2044"/>
      <c r="L106" s="2044"/>
      <c r="M106" s="2044"/>
      <c r="N106" s="2044"/>
      <c r="O106" s="2044"/>
      <c r="P106" s="2044"/>
      <c r="Q106" s="2044"/>
      <c r="R106" s="2057" t="s">
        <v>81</v>
      </c>
      <c r="S106" s="2058"/>
      <c r="T106" s="2058"/>
      <c r="U106" s="2058"/>
      <c r="V106" s="2060"/>
      <c r="W106" s="2044"/>
      <c r="X106" s="2044"/>
      <c r="Y106" s="2044"/>
      <c r="Z106" s="2044"/>
      <c r="AA106" s="2044"/>
      <c r="AB106" s="2044"/>
      <c r="AC106" s="2044"/>
      <c r="AD106" s="2044"/>
      <c r="AE106" s="2044"/>
      <c r="AF106" s="2044"/>
    </row>
    <row r="107" spans="2:38" s="2" customFormat="1" ht="19.5" customHeight="1">
      <c r="B107" s="4"/>
      <c r="C107" s="2041" t="s">
        <v>82</v>
      </c>
      <c r="D107" s="2042"/>
      <c r="E107" s="2042"/>
      <c r="F107" s="2042"/>
      <c r="G107" s="2043"/>
      <c r="H107" s="2044"/>
      <c r="I107" s="2044"/>
      <c r="J107" s="2044"/>
      <c r="K107" s="2044"/>
      <c r="L107" s="2044"/>
      <c r="M107" s="2044"/>
      <c r="N107" s="2044"/>
      <c r="O107" s="2044"/>
      <c r="P107" s="2044"/>
      <c r="Q107" s="2044"/>
      <c r="R107" s="2041" t="s">
        <v>83</v>
      </c>
      <c r="S107" s="2042"/>
      <c r="T107" s="2042"/>
      <c r="U107" s="2042"/>
      <c r="V107" s="2045"/>
      <c r="W107" s="2044"/>
      <c r="X107" s="2044"/>
      <c r="Y107" s="2044"/>
      <c r="Z107" s="2044"/>
      <c r="AA107" s="2044"/>
      <c r="AB107" s="2044"/>
      <c r="AC107" s="2044"/>
      <c r="AD107" s="2044"/>
      <c r="AE107" s="2044"/>
      <c r="AF107" s="2044"/>
    </row>
    <row r="108" spans="2:38" s="2" customFormat="1" ht="16.5" customHeight="1">
      <c r="B108" s="4"/>
      <c r="C108" s="12"/>
      <c r="D108" s="12"/>
      <c r="E108" s="559"/>
      <c r="F108" s="559"/>
      <c r="G108" s="559"/>
      <c r="H108" s="559"/>
      <c r="I108" s="6"/>
      <c r="J108" s="6"/>
      <c r="K108" s="12"/>
      <c r="L108" s="12"/>
    </row>
    <row r="109" spans="2:38" s="2" customFormat="1" ht="16.5" customHeight="1">
      <c r="C109" s="10" t="s">
        <v>483</v>
      </c>
      <c r="D109" s="7" t="s">
        <v>466</v>
      </c>
      <c r="E109" s="7"/>
      <c r="F109" s="12"/>
      <c r="G109" s="12"/>
      <c r="I109" s="6"/>
      <c r="K109" s="570"/>
      <c r="L109" s="6"/>
      <c r="M109" s="12"/>
    </row>
    <row r="110" spans="2:38" ht="16.5" customHeight="1">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
      <c r="AB110" s="2"/>
      <c r="AC110" s="2"/>
      <c r="AD110" s="2"/>
      <c r="AE110" s="2"/>
      <c r="AF110" s="2"/>
    </row>
    <row r="111" spans="2:38" ht="19.5" customHeight="1">
      <c r="C111" s="2046" t="s">
        <v>498</v>
      </c>
      <c r="D111" s="2046"/>
      <c r="E111" s="2046"/>
      <c r="F111" s="2046"/>
      <c r="G111" s="2046"/>
      <c r="H111" s="2047" t="str">
        <f>IF(入力シート!$B$29=3,"○","－")</f>
        <v>－</v>
      </c>
      <c r="I111" s="2047"/>
      <c r="J111" s="2047"/>
      <c r="K111" s="716" t="s">
        <v>499</v>
      </c>
      <c r="L111" s="717" t="s">
        <v>500</v>
      </c>
      <c r="M111" s="718"/>
      <c r="N111" s="718"/>
      <c r="O111" s="718"/>
      <c r="P111" s="718"/>
      <c r="Q111" s="718"/>
      <c r="R111" s="718"/>
      <c r="S111" s="718"/>
      <c r="T111" s="718"/>
      <c r="U111" s="718"/>
      <c r="V111" s="718"/>
      <c r="W111" s="718"/>
      <c r="X111" s="718"/>
      <c r="Y111" s="718"/>
      <c r="Z111" s="718"/>
      <c r="AA111" s="719"/>
      <c r="AB111" s="719"/>
      <c r="AC111" s="719"/>
      <c r="AD111" s="719"/>
      <c r="AE111" s="719"/>
      <c r="AF111" s="719"/>
    </row>
    <row r="112" spans="2:38" s="2" customFormat="1" ht="19.5" customHeight="1">
      <c r="B112" s="4"/>
      <c r="C112" s="2048" t="s">
        <v>450</v>
      </c>
      <c r="D112" s="2049"/>
      <c r="E112" s="2049"/>
      <c r="F112" s="2049"/>
      <c r="G112" s="2049"/>
      <c r="H112" s="2121" t="str">
        <f>IF(入力シート!K94="","",入力シート!K94)</f>
        <v/>
      </c>
      <c r="I112" s="2121"/>
      <c r="J112" s="2121"/>
      <c r="K112" s="2121"/>
      <c r="L112" s="2121"/>
      <c r="M112" s="2121"/>
      <c r="N112" s="2121"/>
      <c r="O112" s="2121"/>
      <c r="P112" s="2121"/>
      <c r="Q112" s="2121"/>
      <c r="R112" s="2121"/>
      <c r="S112" s="2121"/>
      <c r="T112" s="2121"/>
      <c r="U112" s="2121"/>
      <c r="V112" s="2121"/>
      <c r="W112" s="2121"/>
      <c r="X112" s="2121"/>
      <c r="Y112" s="2121"/>
      <c r="Z112" s="2121"/>
      <c r="AA112" s="2121"/>
      <c r="AB112" s="2121"/>
      <c r="AC112" s="2121"/>
      <c r="AD112" s="2121"/>
      <c r="AE112" s="2121"/>
      <c r="AF112" s="2121"/>
    </row>
    <row r="113" spans="2:267" s="2" customFormat="1" ht="19.5" customHeight="1">
      <c r="B113" s="4"/>
      <c r="C113" s="2028" t="s">
        <v>451</v>
      </c>
      <c r="D113" s="2029"/>
      <c r="E113" s="2029"/>
      <c r="F113" s="2029"/>
      <c r="G113" s="2030"/>
      <c r="H113" s="2031" t="str">
        <f>IF(入力シート!K95="","",入力シート!K95)</f>
        <v/>
      </c>
      <c r="I113" s="2031"/>
      <c r="J113" s="2031"/>
      <c r="K113" s="2031"/>
      <c r="L113" s="2031"/>
      <c r="M113" s="2031"/>
      <c r="N113" s="2031"/>
      <c r="O113" s="2031"/>
      <c r="P113" s="2031"/>
      <c r="Q113" s="2031"/>
      <c r="R113" s="2031"/>
      <c r="S113" s="2031"/>
      <c r="T113" s="2031"/>
      <c r="U113" s="2031"/>
      <c r="V113" s="2031"/>
      <c r="W113" s="2031"/>
      <c r="X113" s="2031"/>
      <c r="Y113" s="2031"/>
      <c r="Z113" s="2031"/>
      <c r="AA113" s="2031"/>
      <c r="AB113" s="2031"/>
      <c r="AC113" s="2031"/>
      <c r="AD113" s="2031"/>
      <c r="AE113" s="2031"/>
      <c r="AF113" s="2031"/>
    </row>
    <row r="114" spans="2:267" s="2" customFormat="1" ht="19.5" customHeight="1">
      <c r="B114" s="4"/>
      <c r="C114" s="2032" t="s">
        <v>444</v>
      </c>
      <c r="D114" s="2033"/>
      <c r="E114" s="2033"/>
      <c r="F114" s="2033"/>
      <c r="G114" s="2034"/>
      <c r="H114" s="2035"/>
      <c r="I114" s="2036"/>
      <c r="J114" s="2037" t="str">
        <f>IF(入力シート!K96="","",入力シート!K96)</f>
        <v/>
      </c>
      <c r="K114" s="2037"/>
      <c r="L114" s="2037"/>
      <c r="M114" s="2037"/>
      <c r="N114" s="2037"/>
      <c r="O114" s="2037"/>
      <c r="P114" s="2037"/>
      <c r="Q114" s="2037"/>
      <c r="R114" s="2037"/>
      <c r="S114" s="2038"/>
      <c r="T114" s="2039"/>
      <c r="U114" s="2040"/>
      <c r="V114" s="2037" t="str">
        <f>IF(入力シート!K97="","",入力シート!K97)</f>
        <v/>
      </c>
      <c r="W114" s="2037"/>
      <c r="X114" s="2037"/>
      <c r="Y114" s="2037"/>
      <c r="Z114" s="2037"/>
      <c r="AA114" s="2037"/>
      <c r="AB114" s="2037"/>
      <c r="AC114" s="2037"/>
      <c r="AD114" s="2037"/>
      <c r="AE114" s="2037"/>
      <c r="AF114" s="2038"/>
      <c r="AG114" s="24"/>
      <c r="AH114" s="24"/>
    </row>
    <row r="115" spans="2:267" s="2" customFormat="1" ht="19.5" customHeight="1">
      <c r="B115" s="4"/>
      <c r="C115" s="2077" t="s">
        <v>462</v>
      </c>
      <c r="D115" s="2078"/>
      <c r="E115" s="2078"/>
      <c r="F115" s="2078"/>
      <c r="G115" s="2078"/>
      <c r="H115" s="2136" t="s">
        <v>455</v>
      </c>
      <c r="I115" s="2137"/>
      <c r="J115" s="2081" t="str">
        <f>IF(入力シート!K98="","",入力シート!K98)</f>
        <v/>
      </c>
      <c r="K115" s="2081"/>
      <c r="L115" s="2081"/>
      <c r="M115" s="2081"/>
      <c r="N115" s="2081"/>
      <c r="O115" s="2081"/>
      <c r="P115" s="2081"/>
      <c r="Q115" s="2081"/>
      <c r="R115" s="2081"/>
      <c r="S115" s="2082"/>
      <c r="T115" s="2136" t="s">
        <v>456</v>
      </c>
      <c r="U115" s="2137"/>
      <c r="V115" s="2081" t="str">
        <f>IF(入力シート!K99="","",入力シート!K99)</f>
        <v/>
      </c>
      <c r="W115" s="2081"/>
      <c r="X115" s="2081"/>
      <c r="Y115" s="2081"/>
      <c r="Z115" s="2081"/>
      <c r="AA115" s="2081"/>
      <c r="AB115" s="2081"/>
      <c r="AC115" s="2081"/>
      <c r="AD115" s="2081"/>
      <c r="AE115" s="2081"/>
      <c r="AF115" s="2082"/>
      <c r="AG115" s="24"/>
      <c r="AH115" s="24"/>
    </row>
    <row r="116" spans="2:267" s="2" customFormat="1" ht="19.5" customHeight="1">
      <c r="B116" s="4"/>
      <c r="C116" s="2110"/>
      <c r="D116" s="2111"/>
      <c r="E116" s="2111"/>
      <c r="F116" s="2111"/>
      <c r="G116" s="2111"/>
      <c r="H116" s="2138"/>
      <c r="I116" s="2039"/>
      <c r="J116" s="2117"/>
      <c r="K116" s="2117"/>
      <c r="L116" s="2117"/>
      <c r="M116" s="2117"/>
      <c r="N116" s="2117"/>
      <c r="O116" s="2117"/>
      <c r="P116" s="2117"/>
      <c r="Q116" s="2117"/>
      <c r="R116" s="2117"/>
      <c r="S116" s="2118"/>
      <c r="T116" s="2138"/>
      <c r="U116" s="2039"/>
      <c r="V116" s="2117"/>
      <c r="W116" s="2117"/>
      <c r="X116" s="2117"/>
      <c r="Y116" s="2117"/>
      <c r="Z116" s="2117"/>
      <c r="AA116" s="2117"/>
      <c r="AB116" s="2117"/>
      <c r="AC116" s="2117"/>
      <c r="AD116" s="2117"/>
      <c r="AE116" s="2117"/>
      <c r="AF116" s="2118"/>
    </row>
    <row r="117" spans="2:267" s="2" customFormat="1" ht="19.5" customHeight="1">
      <c r="B117" s="4"/>
      <c r="C117" s="2015" t="s">
        <v>73</v>
      </c>
      <c r="D117" s="2016"/>
      <c r="E117" s="2016"/>
      <c r="F117" s="2016"/>
      <c r="G117" s="2017"/>
      <c r="H117" s="1003" t="s">
        <v>74</v>
      </c>
      <c r="I117" s="2026" t="str">
        <f>IF(入力シート!K100="","",LEFT(入力シート!K100,3)&amp;"-"&amp;RIGHT(入力シート!K100,4))</f>
        <v/>
      </c>
      <c r="J117" s="2026"/>
      <c r="K117" s="2026"/>
      <c r="L117" s="2026"/>
      <c r="M117" s="2027"/>
      <c r="N117" s="2002" t="s">
        <v>457</v>
      </c>
      <c r="O117" s="2003"/>
      <c r="P117" s="2003"/>
      <c r="Q117" s="2024" t="str">
        <f>IF(入力シート!K101="","",入力シート!K101)</f>
        <v/>
      </c>
      <c r="R117" s="2024"/>
      <c r="S117" s="2024"/>
      <c r="T117" s="2025"/>
      <c r="U117" s="2002" t="s">
        <v>458</v>
      </c>
      <c r="V117" s="2003"/>
      <c r="W117" s="2003"/>
      <c r="X117" s="2004" t="str">
        <f>IF(入力シート!K102="","",入力シート!K102)</f>
        <v/>
      </c>
      <c r="Y117" s="2004"/>
      <c r="Z117" s="2004"/>
      <c r="AA117" s="2004"/>
      <c r="AB117" s="2004"/>
      <c r="AC117" s="2004"/>
      <c r="AD117" s="2004"/>
      <c r="AE117" s="2004"/>
      <c r="AF117" s="2005"/>
    </row>
    <row r="118" spans="2:267" s="2" customFormat="1" ht="19.5" customHeight="1">
      <c r="B118" s="4"/>
      <c r="C118" s="2018"/>
      <c r="D118" s="2019"/>
      <c r="E118" s="2019"/>
      <c r="F118" s="2019"/>
      <c r="G118" s="2020"/>
      <c r="H118" s="2006" t="str">
        <f>IF(入力シート!K103="","",入力シート!K103&amp;IF(入力シート!K104="－","","　"&amp;入力シート!K104))</f>
        <v/>
      </c>
      <c r="I118" s="2007"/>
      <c r="J118" s="2007"/>
      <c r="K118" s="2007"/>
      <c r="L118" s="2007"/>
      <c r="M118" s="2007"/>
      <c r="N118" s="2007"/>
      <c r="O118" s="2007"/>
      <c r="P118" s="2007"/>
      <c r="Q118" s="2007"/>
      <c r="R118" s="2007"/>
      <c r="S118" s="2007"/>
      <c r="T118" s="2007"/>
      <c r="U118" s="2007"/>
      <c r="V118" s="2007"/>
      <c r="W118" s="2007"/>
      <c r="X118" s="2007"/>
      <c r="Y118" s="2007"/>
      <c r="Z118" s="2007"/>
      <c r="AA118" s="2007"/>
      <c r="AB118" s="2007"/>
      <c r="AC118" s="2007"/>
      <c r="AD118" s="2007"/>
      <c r="AE118" s="2007"/>
      <c r="AF118" s="2008"/>
    </row>
    <row r="119" spans="2:267" s="2" customFormat="1" ht="19.5" customHeight="1">
      <c r="B119" s="4"/>
      <c r="C119" s="2021"/>
      <c r="D119" s="2022"/>
      <c r="E119" s="2022"/>
      <c r="F119" s="2022"/>
      <c r="G119" s="2023"/>
      <c r="H119" s="2009"/>
      <c r="I119" s="2010"/>
      <c r="J119" s="2010"/>
      <c r="K119" s="2010"/>
      <c r="L119" s="2010"/>
      <c r="M119" s="2010"/>
      <c r="N119" s="2010"/>
      <c r="O119" s="2010"/>
      <c r="P119" s="2010"/>
      <c r="Q119" s="2010"/>
      <c r="R119" s="2010"/>
      <c r="S119" s="2010"/>
      <c r="T119" s="2010"/>
      <c r="U119" s="2010"/>
      <c r="V119" s="2010"/>
      <c r="W119" s="2010"/>
      <c r="X119" s="2010"/>
      <c r="Y119" s="2010"/>
      <c r="Z119" s="2010"/>
      <c r="AA119" s="2010"/>
      <c r="AB119" s="2010"/>
      <c r="AC119" s="2010"/>
      <c r="AD119" s="2010"/>
      <c r="AE119" s="2010"/>
      <c r="AF119" s="2011"/>
    </row>
    <row r="120" spans="2:267" s="2" customFormat="1" ht="19.5" customHeight="1">
      <c r="B120" s="4"/>
      <c r="C120" s="2012" t="s">
        <v>452</v>
      </c>
      <c r="D120" s="2013"/>
      <c r="E120" s="2013"/>
      <c r="F120" s="2013"/>
      <c r="G120" s="2014"/>
      <c r="H120" s="2105" t="str">
        <f>IF(入力シート!K105="","",入力シート!K105)</f>
        <v/>
      </c>
      <c r="I120" s="2106"/>
      <c r="J120" s="2106"/>
      <c r="K120" s="2106"/>
      <c r="L120" s="2106"/>
      <c r="M120" s="2106"/>
      <c r="N120" s="2106"/>
      <c r="O120" s="2106"/>
      <c r="P120" s="2106"/>
      <c r="Q120" s="2106"/>
      <c r="R120" s="2106"/>
      <c r="S120" s="2106"/>
      <c r="T120" s="2106"/>
      <c r="U120" s="2106"/>
      <c r="V120" s="2106"/>
      <c r="W120" s="2106"/>
      <c r="X120" s="2106"/>
      <c r="Y120" s="2106"/>
      <c r="Z120" s="2106"/>
      <c r="AA120" s="2106"/>
      <c r="AB120" s="2106"/>
      <c r="AC120" s="2106"/>
      <c r="AD120" s="2106"/>
      <c r="AE120" s="2106"/>
      <c r="AF120" s="2107"/>
    </row>
    <row r="121" spans="2:267" s="2" customFormat="1" ht="19.5" customHeight="1">
      <c r="C121" s="1996" t="s">
        <v>463</v>
      </c>
      <c r="D121" s="1997"/>
      <c r="E121" s="1997"/>
      <c r="F121" s="1997"/>
      <c r="G121" s="1998"/>
      <c r="H121" s="2105" t="str">
        <f>IF(入力シート!K106="","",入力シート!K106)</f>
        <v/>
      </c>
      <c r="I121" s="2106"/>
      <c r="J121" s="2106"/>
      <c r="K121" s="2106"/>
      <c r="L121" s="2106"/>
      <c r="M121" s="2106"/>
      <c r="N121" s="2106"/>
      <c r="O121" s="2106"/>
      <c r="P121" s="2106"/>
      <c r="Q121" s="2106"/>
      <c r="R121" s="2106"/>
      <c r="S121" s="2106"/>
      <c r="T121" s="2106"/>
      <c r="U121" s="2106"/>
      <c r="V121" s="2106"/>
      <c r="W121" s="2106"/>
      <c r="X121" s="2106"/>
      <c r="Y121" s="2106"/>
      <c r="Z121" s="2106"/>
      <c r="AA121" s="2106"/>
      <c r="AB121" s="2106"/>
      <c r="AC121" s="2106"/>
      <c r="AD121" s="2106"/>
      <c r="AE121" s="2106"/>
      <c r="AF121" s="2107"/>
    </row>
    <row r="122" spans="2:267" s="2" customFormat="1" ht="19.5" customHeight="1">
      <c r="B122" s="4"/>
      <c r="C122" s="1996" t="s">
        <v>84</v>
      </c>
      <c r="D122" s="1997"/>
      <c r="E122" s="1997"/>
      <c r="F122" s="1997"/>
      <c r="G122" s="1998"/>
      <c r="H122" s="2105" t="str">
        <f>IF(入力シート!K107="","",入力シート!K107)</f>
        <v/>
      </c>
      <c r="I122" s="2106"/>
      <c r="J122" s="2106"/>
      <c r="K122" s="2106"/>
      <c r="L122" s="2106"/>
      <c r="M122" s="2106"/>
      <c r="N122" s="2106"/>
      <c r="O122" s="2106"/>
      <c r="P122" s="2106"/>
      <c r="Q122" s="2106"/>
      <c r="R122" s="2106"/>
      <c r="S122" s="2106"/>
      <c r="T122" s="2106"/>
      <c r="U122" s="2106"/>
      <c r="V122" s="2106"/>
      <c r="W122" s="2106"/>
      <c r="X122" s="2106"/>
      <c r="Y122" s="2106"/>
      <c r="Z122" s="2106"/>
      <c r="AA122" s="2106"/>
      <c r="AB122" s="2106"/>
      <c r="AC122" s="2106"/>
      <c r="AD122" s="2106"/>
      <c r="AE122" s="2106"/>
      <c r="AF122" s="2107"/>
    </row>
    <row r="123" spans="2:267" s="2" customFormat="1" ht="19.5" customHeight="1">
      <c r="C123" s="1996" t="s">
        <v>85</v>
      </c>
      <c r="D123" s="1997"/>
      <c r="E123" s="1997"/>
      <c r="F123" s="1997"/>
      <c r="G123" s="1998"/>
      <c r="H123" s="1999" t="str">
        <f>IF(入力シート!K108="","",入力シート!K108)</f>
        <v/>
      </c>
      <c r="I123" s="2000"/>
      <c r="J123" s="2000"/>
      <c r="K123" s="2000"/>
      <c r="L123" s="2000"/>
      <c r="M123" s="2000"/>
      <c r="N123" s="2000"/>
      <c r="O123" s="2000"/>
      <c r="P123" s="2000"/>
      <c r="Q123" s="2000"/>
      <c r="R123" s="2000"/>
      <c r="S123" s="2000"/>
      <c r="T123" s="2000"/>
      <c r="U123" s="2000"/>
      <c r="V123" s="2000"/>
      <c r="W123" s="2000"/>
      <c r="X123" s="2000"/>
      <c r="Y123" s="2000"/>
      <c r="Z123" s="2000"/>
      <c r="AA123" s="2000"/>
      <c r="AB123" s="2000"/>
      <c r="AC123" s="2000"/>
      <c r="AD123" s="2000"/>
      <c r="AE123" s="2000"/>
      <c r="AF123" s="2001"/>
    </row>
    <row r="124" spans="2:267" s="2" customFormat="1" ht="16.5" customHeight="1">
      <c r="C124" s="8"/>
      <c r="D124" s="8"/>
      <c r="E124" s="8"/>
      <c r="F124" s="8"/>
      <c r="G124" s="8"/>
      <c r="H124" s="571"/>
      <c r="I124" s="571"/>
      <c r="J124" s="571"/>
      <c r="K124" s="571"/>
      <c r="L124" s="571"/>
      <c r="M124" s="571"/>
      <c r="N124" s="571"/>
      <c r="O124" s="571"/>
      <c r="P124" s="571"/>
      <c r="Q124" s="571"/>
      <c r="R124" s="571"/>
      <c r="S124" s="571"/>
      <c r="T124" s="571"/>
      <c r="U124" s="571"/>
      <c r="V124" s="572"/>
      <c r="W124" s="572"/>
      <c r="X124" s="572"/>
      <c r="Y124" s="572"/>
      <c r="Z124" s="572"/>
      <c r="AA124" s="8"/>
    </row>
    <row r="125" spans="2:267" ht="16.5" customHeight="1">
      <c r="C125" s="489"/>
      <c r="Z125" s="2"/>
      <c r="AA125" s="27"/>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row>
    <row r="126" spans="2:267" ht="16.5" customHeight="1">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
      <c r="AB126" s="2"/>
      <c r="AC126" s="2"/>
      <c r="AD126" s="2"/>
      <c r="AE126" s="2"/>
      <c r="AF126" s="2"/>
    </row>
  </sheetData>
  <sheetProtection sheet="1" objects="1" scenarios="1" selectLockedCells="1"/>
  <protectedRanges>
    <protectedRange password="CC42" sqref="N18 K18 N60 K60 N102 K102" name="範囲1"/>
  </protectedRanges>
  <mergeCells count="246">
    <mergeCell ref="H80:AF80"/>
    <mergeCell ref="H120:AF120"/>
    <mergeCell ref="H121:AF121"/>
    <mergeCell ref="H122:AF122"/>
    <mergeCell ref="H36:AF36"/>
    <mergeCell ref="H37:AF37"/>
    <mergeCell ref="H38:AF38"/>
    <mergeCell ref="H39:AF39"/>
    <mergeCell ref="I56:M56"/>
    <mergeCell ref="U75:W75"/>
    <mergeCell ref="X75:AF75"/>
    <mergeCell ref="H76:AF77"/>
    <mergeCell ref="U98:W98"/>
    <mergeCell ref="X98:AF98"/>
    <mergeCell ref="H99:AF100"/>
    <mergeCell ref="AB103:AD103"/>
    <mergeCell ref="AF103:AG103"/>
    <mergeCell ref="H112:AF112"/>
    <mergeCell ref="A43:AH44"/>
    <mergeCell ref="C115:G116"/>
    <mergeCell ref="H115:I116"/>
    <mergeCell ref="J115:S116"/>
    <mergeCell ref="T115:U116"/>
    <mergeCell ref="V115:AF116"/>
    <mergeCell ref="H11:I11"/>
    <mergeCell ref="V12:AF13"/>
    <mergeCell ref="C31:G32"/>
    <mergeCell ref="R23:V23"/>
    <mergeCell ref="C27:G27"/>
    <mergeCell ref="C29:G29"/>
    <mergeCell ref="W21:AF21"/>
    <mergeCell ref="W22:AF22"/>
    <mergeCell ref="W23:AF23"/>
    <mergeCell ref="H23:Q23"/>
    <mergeCell ref="R22:V22"/>
    <mergeCell ref="R21:V21"/>
    <mergeCell ref="H30:I30"/>
    <mergeCell ref="J20:K20"/>
    <mergeCell ref="C14:G16"/>
    <mergeCell ref="V30:AF30"/>
    <mergeCell ref="C37:G37"/>
    <mergeCell ref="C33:G35"/>
    <mergeCell ref="N33:P33"/>
    <mergeCell ref="H15:AF16"/>
    <mergeCell ref="AB19:AD19"/>
    <mergeCell ref="AF19:AG19"/>
    <mergeCell ref="Q14:T14"/>
    <mergeCell ref="X14:AF14"/>
    <mergeCell ref="V20:W20"/>
    <mergeCell ref="C22:G22"/>
    <mergeCell ref="H28:AF28"/>
    <mergeCell ref="C36:G36"/>
    <mergeCell ref="X33:AF33"/>
    <mergeCell ref="Q33:T33"/>
    <mergeCell ref="A1:AH1"/>
    <mergeCell ref="P20:Q20"/>
    <mergeCell ref="S20:U20"/>
    <mergeCell ref="H21:Q21"/>
    <mergeCell ref="C7:G7"/>
    <mergeCell ref="C8:G8"/>
    <mergeCell ref="H7:AF7"/>
    <mergeCell ref="X20:Y20"/>
    <mergeCell ref="AA20:AB20"/>
    <mergeCell ref="AD20:AE20"/>
    <mergeCell ref="H8:AF8"/>
    <mergeCell ref="H10:AF10"/>
    <mergeCell ref="V11:AF11"/>
    <mergeCell ref="T11:U11"/>
    <mergeCell ref="J11:S11"/>
    <mergeCell ref="I14:M14"/>
    <mergeCell ref="H9:AF9"/>
    <mergeCell ref="H20:I20"/>
    <mergeCell ref="T12:U13"/>
    <mergeCell ref="C9:G9"/>
    <mergeCell ref="C11:G11"/>
    <mergeCell ref="C12:G13"/>
    <mergeCell ref="C10:G10"/>
    <mergeCell ref="B7:B13"/>
    <mergeCell ref="C39:G39"/>
    <mergeCell ref="H12:I13"/>
    <mergeCell ref="J12:S13"/>
    <mergeCell ref="N14:P14"/>
    <mergeCell ref="U14:W14"/>
    <mergeCell ref="C28:G28"/>
    <mergeCell ref="H34:AF35"/>
    <mergeCell ref="U33:W33"/>
    <mergeCell ref="I33:M33"/>
    <mergeCell ref="C30:G30"/>
    <mergeCell ref="C23:G23"/>
    <mergeCell ref="C20:G20"/>
    <mergeCell ref="C21:G21"/>
    <mergeCell ref="M20:N20"/>
    <mergeCell ref="H29:AF29"/>
    <mergeCell ref="H27:J27"/>
    <mergeCell ref="H22:Q22"/>
    <mergeCell ref="J31:S32"/>
    <mergeCell ref="T31:U32"/>
    <mergeCell ref="V31:AF32"/>
    <mergeCell ref="J30:S30"/>
    <mergeCell ref="T30:U30"/>
    <mergeCell ref="H31:I32"/>
    <mergeCell ref="C38:G38"/>
    <mergeCell ref="B49:B55"/>
    <mergeCell ref="C49:G49"/>
    <mergeCell ref="H49:AF49"/>
    <mergeCell ref="C50:G50"/>
    <mergeCell ref="H50:AF50"/>
    <mergeCell ref="C51:G51"/>
    <mergeCell ref="H51:AF51"/>
    <mergeCell ref="C52:G52"/>
    <mergeCell ref="H52:AF52"/>
    <mergeCell ref="C53:G53"/>
    <mergeCell ref="H53:I53"/>
    <mergeCell ref="J53:S53"/>
    <mergeCell ref="T53:U53"/>
    <mergeCell ref="V53:AF53"/>
    <mergeCell ref="C54:G55"/>
    <mergeCell ref="H54:I55"/>
    <mergeCell ref="J54:S55"/>
    <mergeCell ref="T54:U55"/>
    <mergeCell ref="V54:AF55"/>
    <mergeCell ref="C56:G58"/>
    <mergeCell ref="N56:P56"/>
    <mergeCell ref="Q56:T56"/>
    <mergeCell ref="U56:W56"/>
    <mergeCell ref="X56:AF56"/>
    <mergeCell ref="H57:AF58"/>
    <mergeCell ref="AB61:AD61"/>
    <mergeCell ref="AF61:AG61"/>
    <mergeCell ref="AD62:AE62"/>
    <mergeCell ref="C62:G62"/>
    <mergeCell ref="H62:I62"/>
    <mergeCell ref="J62:K62"/>
    <mergeCell ref="M62:N62"/>
    <mergeCell ref="P62:Q62"/>
    <mergeCell ref="S62:U62"/>
    <mergeCell ref="V62:W62"/>
    <mergeCell ref="X62:Y62"/>
    <mergeCell ref="AA62:AB62"/>
    <mergeCell ref="C65:G65"/>
    <mergeCell ref="H65:Q65"/>
    <mergeCell ref="R65:V65"/>
    <mergeCell ref="W65:AF65"/>
    <mergeCell ref="C69:G69"/>
    <mergeCell ref="H69:J69"/>
    <mergeCell ref="C63:G63"/>
    <mergeCell ref="H63:Q63"/>
    <mergeCell ref="R63:V63"/>
    <mergeCell ref="W63:AF63"/>
    <mergeCell ref="C64:G64"/>
    <mergeCell ref="H64:Q64"/>
    <mergeCell ref="R64:V64"/>
    <mergeCell ref="W64:AF64"/>
    <mergeCell ref="C70:G70"/>
    <mergeCell ref="H70:AF70"/>
    <mergeCell ref="C71:G71"/>
    <mergeCell ref="H71:AF71"/>
    <mergeCell ref="C72:G72"/>
    <mergeCell ref="H72:I72"/>
    <mergeCell ref="J72:S72"/>
    <mergeCell ref="T72:U72"/>
    <mergeCell ref="V72:AF72"/>
    <mergeCell ref="C78:G78"/>
    <mergeCell ref="C75:G77"/>
    <mergeCell ref="N75:P75"/>
    <mergeCell ref="Q75:T75"/>
    <mergeCell ref="C73:G74"/>
    <mergeCell ref="H73:I74"/>
    <mergeCell ref="J73:S74"/>
    <mergeCell ref="T73:U74"/>
    <mergeCell ref="V73:AF74"/>
    <mergeCell ref="H78:AF78"/>
    <mergeCell ref="I75:M75"/>
    <mergeCell ref="C79:G79"/>
    <mergeCell ref="C80:G80"/>
    <mergeCell ref="H81:AF81"/>
    <mergeCell ref="B91:B97"/>
    <mergeCell ref="C91:G91"/>
    <mergeCell ref="H91:AF91"/>
    <mergeCell ref="C92:G92"/>
    <mergeCell ref="H92:AF92"/>
    <mergeCell ref="C93:G93"/>
    <mergeCell ref="H93:AF93"/>
    <mergeCell ref="C94:G94"/>
    <mergeCell ref="H94:AF94"/>
    <mergeCell ref="C95:G95"/>
    <mergeCell ref="H95:I95"/>
    <mergeCell ref="J95:S95"/>
    <mergeCell ref="T95:U95"/>
    <mergeCell ref="V95:AF95"/>
    <mergeCell ref="C96:G97"/>
    <mergeCell ref="H96:I97"/>
    <mergeCell ref="J96:S97"/>
    <mergeCell ref="T96:U97"/>
    <mergeCell ref="V96:AF97"/>
    <mergeCell ref="A85:AH86"/>
    <mergeCell ref="H79:AF79"/>
    <mergeCell ref="C98:G100"/>
    <mergeCell ref="N98:P98"/>
    <mergeCell ref="Q98:T98"/>
    <mergeCell ref="C81:G81"/>
    <mergeCell ref="C105:G105"/>
    <mergeCell ref="H105:Q105"/>
    <mergeCell ref="R105:V105"/>
    <mergeCell ref="W105:AF105"/>
    <mergeCell ref="C106:G106"/>
    <mergeCell ref="H106:Q106"/>
    <mergeCell ref="R106:V106"/>
    <mergeCell ref="W106:AF106"/>
    <mergeCell ref="S104:U104"/>
    <mergeCell ref="V104:W104"/>
    <mergeCell ref="X104:Y104"/>
    <mergeCell ref="AA104:AB104"/>
    <mergeCell ref="AD104:AE104"/>
    <mergeCell ref="C104:G104"/>
    <mergeCell ref="H104:I104"/>
    <mergeCell ref="J104:K104"/>
    <mergeCell ref="M104:N104"/>
    <mergeCell ref="P104:Q104"/>
    <mergeCell ref="I98:M98"/>
    <mergeCell ref="C113:G113"/>
    <mergeCell ref="H113:AF113"/>
    <mergeCell ref="C114:G114"/>
    <mergeCell ref="H114:I114"/>
    <mergeCell ref="J114:S114"/>
    <mergeCell ref="T114:U114"/>
    <mergeCell ref="V114:AF114"/>
    <mergeCell ref="C107:G107"/>
    <mergeCell ref="H107:Q107"/>
    <mergeCell ref="R107:V107"/>
    <mergeCell ref="W107:AF107"/>
    <mergeCell ref="C111:G111"/>
    <mergeCell ref="H111:J111"/>
    <mergeCell ref="C112:G112"/>
    <mergeCell ref="C123:G123"/>
    <mergeCell ref="C121:G121"/>
    <mergeCell ref="C122:G122"/>
    <mergeCell ref="H123:AF123"/>
    <mergeCell ref="U117:W117"/>
    <mergeCell ref="X117:AF117"/>
    <mergeCell ref="H118:AF119"/>
    <mergeCell ref="C120:G120"/>
    <mergeCell ref="C117:G119"/>
    <mergeCell ref="N117:P117"/>
    <mergeCell ref="Q117:T117"/>
    <mergeCell ref="I117:M117"/>
  </mergeCells>
  <phoneticPr fontId="13"/>
  <conditionalFormatting sqref="H7:AF10">
    <cfRule type="containsBlanks" dxfId="95" priority="146">
      <formula>LEN(TRIM(H7))=0</formula>
    </cfRule>
  </conditionalFormatting>
  <conditionalFormatting sqref="J11:S13 V11:AF13 H15 Q14 X14 J20 M20 P20 X20 AA20 AD20 J30:S32 V30:AF32 X33 H34 W21:AF23 H21:Q23 H28:AF29 H36:H38">
    <cfRule type="containsBlanks" dxfId="94" priority="145">
      <formula>LEN(TRIM(H11))=0</formula>
    </cfRule>
  </conditionalFormatting>
  <conditionalFormatting sqref="H27:J27">
    <cfRule type="containsBlanks" dxfId="93" priority="31">
      <formula>LEN(TRIM(H27))=0</formula>
    </cfRule>
  </conditionalFormatting>
  <conditionalFormatting sqref="Q33">
    <cfRule type="containsBlanks" dxfId="92" priority="30">
      <formula>LEN(TRIM(Q33))=0</formula>
    </cfRule>
  </conditionalFormatting>
  <conditionalFormatting sqref="Q117">
    <cfRule type="containsBlanks" dxfId="91" priority="16">
      <formula>LEN(TRIM(Q117))=0</formula>
    </cfRule>
  </conditionalFormatting>
  <conditionalFormatting sqref="H49:AF52">
    <cfRule type="containsBlanks" dxfId="90" priority="26">
      <formula>LEN(TRIM(H49))=0</formula>
    </cfRule>
  </conditionalFormatting>
  <conditionalFormatting sqref="J53:S55 V53:AF55 I56 H57 Q56 X56 J62 M62 P62 X62 AA62 AD62 H70:AF71 J72:S74 V72:AF74 X75 H76 W63:AF65 H63:Q65 H78:H80">
    <cfRule type="containsBlanks" dxfId="89" priority="25">
      <formula>LEN(TRIM(H53))=0</formula>
    </cfRule>
  </conditionalFormatting>
  <conditionalFormatting sqref="H69:J69">
    <cfRule type="containsBlanks" dxfId="88" priority="23">
      <formula>LEN(TRIM(H69))=0</formula>
    </cfRule>
  </conditionalFormatting>
  <conditionalFormatting sqref="Q75">
    <cfRule type="containsBlanks" dxfId="87" priority="22">
      <formula>LEN(TRIM(Q75))=0</formula>
    </cfRule>
  </conditionalFormatting>
  <conditionalFormatting sqref="H91:AF94">
    <cfRule type="containsBlanks" dxfId="86" priority="20">
      <formula>LEN(TRIM(H91))=0</formula>
    </cfRule>
  </conditionalFormatting>
  <conditionalFormatting sqref="J95:S97 V95:AF97 H99 Q98 X98 J104 M104 P104 X104 AA104 AD104 H112:AF113 J114:S116 V114:AF116 X117 H118 W105:AF107 H105:Q107 H120:H122">
    <cfRule type="containsBlanks" dxfId="85" priority="19">
      <formula>LEN(TRIM(H95))=0</formula>
    </cfRule>
  </conditionalFormatting>
  <conditionalFormatting sqref="H111:J111">
    <cfRule type="containsBlanks" dxfId="84" priority="17">
      <formula>LEN(TRIM(H111))=0</formula>
    </cfRule>
  </conditionalFormatting>
  <conditionalFormatting sqref="H39">
    <cfRule type="containsBlanks" dxfId="83" priority="14">
      <formula>LEN(TRIM(H39))=0</formula>
    </cfRule>
  </conditionalFormatting>
  <conditionalFormatting sqref="I33">
    <cfRule type="containsBlanks" dxfId="82" priority="13">
      <formula>LEN(TRIM(I33))=0</formula>
    </cfRule>
  </conditionalFormatting>
  <conditionalFormatting sqref="H81">
    <cfRule type="containsBlanks" dxfId="81" priority="11">
      <formula>LEN(TRIM(H81))=0</formula>
    </cfRule>
  </conditionalFormatting>
  <conditionalFormatting sqref="H7:AF10 J11:S13 V11:AF13 X14 Q14 I14 H15 J20 M20 P20 X20 AA20 AD20 W21:AF23 H21:Q23 H28:AF29 J30:S32 V30:AF32 I33 Q33 X33 H34:AF39 H49:AF52 J53:S55 V53:AF55 I56 Q56 X56 H57 J62 M62 P62 X62 AA62 AD62 W63:AF65 H63:Q65 H70:AF71 J72:S74 V72:AF74 I75 Q75 X75 H76:AF81 H91 H92 H93:AF95 J96 V96 I98 Q98 X98 H99 J104 M104 P104 X104 AA104 AD104 W105:AF107 H105:Q107 H112:AF114 J115 V115 I117 Q117 X117 H118:AF123">
    <cfRule type="notContainsBlanks" dxfId="80" priority="7">
      <formula>LEN(TRIM(H7))&gt;0</formula>
    </cfRule>
  </conditionalFormatting>
  <dataValidations count="2">
    <dataValidation type="custom" imeMode="halfAlpha" allowBlank="1" showInputMessage="1" showErrorMessage="1" error="半角数字で入力してください。" sqref="H105:Q107 W105:AF107 W63:AF65 H21:Q23 W21:AF23 H63:Q65 I33">
      <formula1>LENB(H21)=LEN(H21)</formula1>
    </dataValidation>
    <dataValidation imeMode="halfAlpha" allowBlank="1" showInputMessage="1" showErrorMessage="1" sqref="J20:K20 M20:N20 P20:Q20 X20:Y20 AA20:AB20 AD20:AE20 J62:K62 M62:N62 P62:Q62 X62:Y62 AA62:AB62 AD62:AE62 J104:K104 M104:N104 P104:Q104 X104:Y104 AA104:AB104 AD104:AE104"/>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r:id="rId1"/>
  <headerFooter alignWithMargins="0"/>
  <rowBreaks count="2" manualBreakCount="2">
    <brk id="42" max="34" man="1"/>
    <brk id="84" max="34" man="1"/>
  </rowBreaks>
  <extLst>
    <ext xmlns:x14="http://schemas.microsoft.com/office/spreadsheetml/2009/9/main" uri="{78C0D931-6437-407d-A8EE-F0AAD7539E65}">
      <x14:conditionalFormattings>
        <x14:conditionalFormatting xmlns:xm="http://schemas.microsoft.com/office/excel/2006/main">
          <x14:cfRule type="containsText" priority="147" operator="containsText" id="{B53D2A37-6521-4CF7-B63A-7EA98CA3B98D}">
            <xm:f>NOT(ISERROR(SEARCH(date!#REF!,Q14)))</xm:f>
            <xm:f>date!#REF!</xm:f>
            <x14:dxf>
              <fill>
                <patternFill>
                  <bgColor theme="9" tint="0.59996337778862885"/>
                </patternFill>
              </fill>
            </x14:dxf>
          </x14:cfRule>
          <xm:sqref>Q14:T14 Q33:T33 Q56:T56 Q75:T75 Q98:T98 Q117:T117</xm:sqref>
        </x14:conditionalFormatting>
        <x14:conditionalFormatting xmlns:xm="http://schemas.microsoft.com/office/excel/2006/main">
          <x14:cfRule type="expression" priority="6" id="{2E6F6EEC-F116-48E1-9ABF-4B1AEFB4554F}">
            <xm:f>入力シート!$B$47=FALSE</xm:f>
            <x14:dxf>
              <font>
                <color theme="1" tint="0.499984740745262"/>
              </font>
              <fill>
                <patternFill>
                  <bgColor theme="0" tint="-0.14996795556505021"/>
                </patternFill>
              </fill>
            </x14:dxf>
          </x14:cfRule>
          <xm:sqref>H49:AF52 J53:S55 V53:AF55 I56 Q56 X56 H57 J62 M62 P62 X62 AA62 AD62 W63:AF65 H63:Q65 H69 H70:AF71 J72:S74 V72:AF74 I75 Q75 X75 H76:AF77 H81:AF81 H78:O80</xm:sqref>
        </x14:conditionalFormatting>
        <x14:conditionalFormatting xmlns:xm="http://schemas.microsoft.com/office/excel/2006/main">
          <x14:cfRule type="expression" priority="5" id="{EA74AF03-0A3F-4D22-8392-5CEFB0F3A114}">
            <xm:f>入力シート!$B$47=FALSE</xm:f>
            <x14:dxf>
              <fill>
                <patternFill>
                  <bgColor theme="0" tint="-0.34998626667073579"/>
                </patternFill>
              </fill>
            </x14:dxf>
          </x14:cfRule>
          <xm:sqref>A43:AH44</xm:sqref>
        </x14:conditionalFormatting>
        <x14:conditionalFormatting xmlns:xm="http://schemas.microsoft.com/office/excel/2006/main">
          <x14:cfRule type="expression" priority="3" id="{CD7AD1A1-E15A-4449-A977-B2D1E86D881A}">
            <xm:f>OR(AND(入力シート!$B$79=FALSE,入力シート!$B$47),AND(入力シート!$B$79=FALSE,入力シート!$B$47=FALSE),AND(入力シート!$B$79,入力シート!$B$47=FALSE))</xm:f>
            <x14:dxf>
              <font>
                <color theme="1" tint="0.499984740745262"/>
              </font>
              <fill>
                <patternFill>
                  <bgColor theme="0" tint="-0.14996795556505021"/>
                </patternFill>
              </fill>
            </x14:dxf>
          </x14:cfRule>
          <xm:sqref>H91:AF94 J95:S97 V95:AF97 X98 Q98 I98 H99 J104 M104 P104 X104 AA104 AD104 W105:AF107 H105:Q107 H111 H112:AF113 J114:S116 V114:AF116 X117 Q117 I117 H118:AF119 H123:AF123 H120:O122</xm:sqref>
        </x14:conditionalFormatting>
        <x14:conditionalFormatting xmlns:xm="http://schemas.microsoft.com/office/excel/2006/main">
          <x14:cfRule type="expression" priority="2" id="{8175DB4A-3AEC-4669-BD8C-72ED3C3ED156}">
            <xm:f>OR(AND(入力シート!$B$79=FALSE,入力シート!$B$47),AND(入力シート!$B$79=FALSE,入力シート!$B$47=FALSE),AND(入力シート!$B$79,入力シート!$B$47=FALSE))</xm:f>
            <x14:dxf>
              <fill>
                <patternFill>
                  <bgColor theme="0" tint="-0.34998626667073579"/>
                </patternFill>
              </fill>
            </x14:dxf>
          </x14:cfRule>
          <xm:sqref>A85:AH86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45"/>
  <sheetViews>
    <sheetView showGridLines="0" view="pageBreakPreview" zoomScaleNormal="90" zoomScaleSheetLayoutView="100" workbookViewId="0">
      <selection activeCell="P7" sqref="P7:V7"/>
    </sheetView>
  </sheetViews>
  <sheetFormatPr defaultColWidth="2.875" defaultRowHeight="16.5" customHeight="1"/>
  <cols>
    <col min="1" max="1" width="1.875" style="481" customWidth="1"/>
    <col min="2" max="11" width="2.875" style="481"/>
    <col min="12" max="12" width="2.875" style="481" customWidth="1"/>
    <col min="13" max="26" width="2.875" style="481"/>
    <col min="27" max="27" width="2.875" style="482"/>
    <col min="28" max="40" width="2.875" style="481"/>
    <col min="41" max="41" width="2.875" style="481" customWidth="1"/>
    <col min="42" max="16384" width="2.875" style="481"/>
  </cols>
  <sheetData>
    <row r="1" spans="1:43" ht="16.5" customHeight="1">
      <c r="A1" s="2"/>
      <c r="B1" s="16"/>
      <c r="C1" s="563"/>
      <c r="D1" s="563"/>
      <c r="E1" s="563"/>
      <c r="F1" s="563"/>
      <c r="G1" s="563"/>
      <c r="H1" s="485"/>
      <c r="I1" s="485"/>
      <c r="J1" s="485"/>
      <c r="K1" s="485"/>
      <c r="L1" s="485"/>
      <c r="M1" s="485"/>
      <c r="N1" s="485"/>
      <c r="O1" s="485"/>
      <c r="P1" s="485"/>
      <c r="Q1" s="485"/>
      <c r="R1" s="485"/>
      <c r="S1" s="485"/>
      <c r="T1" s="485"/>
      <c r="U1" s="485"/>
      <c r="V1" s="485"/>
      <c r="W1" s="485"/>
      <c r="X1" s="485"/>
      <c r="Y1" s="485"/>
      <c r="Z1" s="485"/>
      <c r="AA1" s="485"/>
      <c r="AB1" s="27"/>
      <c r="AC1" s="2"/>
    </row>
    <row r="2" spans="1:43" ht="16.5" customHeight="1">
      <c r="B2" s="251" t="s">
        <v>1132</v>
      </c>
      <c r="C2" s="8"/>
      <c r="D2" s="8"/>
      <c r="E2" s="8"/>
      <c r="F2" s="8"/>
      <c r="G2" s="8"/>
      <c r="H2" s="8"/>
      <c r="I2" s="8"/>
      <c r="J2" s="8"/>
      <c r="K2" s="8"/>
      <c r="L2" s="564"/>
      <c r="M2" s="564"/>
      <c r="N2" s="8"/>
      <c r="O2" s="8"/>
      <c r="P2" s="8"/>
      <c r="Q2" s="8"/>
      <c r="R2" s="8"/>
      <c r="S2" s="8"/>
      <c r="T2" s="8"/>
      <c r="U2" s="8"/>
      <c r="V2" s="8"/>
      <c r="W2" s="8"/>
      <c r="X2" s="8"/>
      <c r="Y2" s="8"/>
      <c r="Z2" s="8"/>
      <c r="AA2" s="27"/>
      <c r="AB2" s="27"/>
    </row>
    <row r="3" spans="1:43" ht="16.5" customHeight="1">
      <c r="B3" s="2"/>
      <c r="C3" s="12"/>
      <c r="D3" s="15"/>
      <c r="E3" s="15"/>
      <c r="F3" s="565"/>
      <c r="G3" s="15"/>
      <c r="H3" s="15"/>
      <c r="I3" s="15"/>
      <c r="J3" s="15"/>
      <c r="K3" s="15"/>
      <c r="L3" s="15"/>
      <c r="M3" s="14"/>
      <c r="N3" s="12"/>
      <c r="O3" s="12"/>
      <c r="P3" s="12"/>
      <c r="Q3" s="12"/>
      <c r="R3" s="12"/>
      <c r="S3" s="12"/>
      <c r="T3" s="12"/>
      <c r="U3" s="12"/>
      <c r="V3" s="12"/>
      <c r="W3" s="12"/>
      <c r="X3" s="12"/>
      <c r="Y3" s="12"/>
      <c r="Z3" s="12"/>
      <c r="AA3" s="12"/>
      <c r="AB3" s="12"/>
    </row>
    <row r="4" spans="1:43" ht="16.5" customHeight="1">
      <c r="C4" s="10" t="s">
        <v>481</v>
      </c>
      <c r="D4" s="7" t="s">
        <v>1124</v>
      </c>
      <c r="E4" s="15"/>
      <c r="F4" s="15"/>
      <c r="G4" s="15"/>
      <c r="H4" s="15"/>
      <c r="I4" s="15"/>
      <c r="J4" s="15"/>
      <c r="K4" s="15"/>
      <c r="L4" s="15"/>
      <c r="M4" s="14"/>
      <c r="N4" s="12"/>
      <c r="O4" s="12"/>
      <c r="P4" s="12"/>
      <c r="Q4" s="12"/>
      <c r="R4" s="12"/>
      <c r="S4" s="12"/>
      <c r="T4" s="12"/>
      <c r="U4" s="12"/>
      <c r="V4" s="12"/>
      <c r="W4" s="12"/>
      <c r="X4" s="12"/>
      <c r="Y4" s="12"/>
      <c r="Z4" s="12"/>
      <c r="AA4" s="12"/>
      <c r="AB4" s="12"/>
    </row>
    <row r="5" spans="1:43" ht="16.5" customHeight="1">
      <c r="B5" s="12"/>
      <c r="C5" s="12"/>
      <c r="D5" s="15"/>
      <c r="E5" s="15"/>
      <c r="F5" s="15"/>
      <c r="G5" s="15"/>
      <c r="H5" s="15"/>
      <c r="I5" s="15"/>
      <c r="J5" s="15"/>
      <c r="K5" s="15"/>
      <c r="L5" s="15"/>
      <c r="M5" s="14"/>
      <c r="N5" s="12"/>
      <c r="O5" s="12"/>
      <c r="P5" s="12"/>
      <c r="Q5" s="12"/>
      <c r="R5" s="12"/>
      <c r="S5" s="12"/>
      <c r="T5" s="12"/>
      <c r="U5" s="12"/>
      <c r="V5" s="12"/>
      <c r="W5" s="12"/>
      <c r="X5" s="12"/>
      <c r="Y5" s="12"/>
      <c r="Z5" s="12"/>
      <c r="AA5" s="12"/>
      <c r="AB5" s="12"/>
      <c r="AC5" s="2"/>
      <c r="AD5" s="2"/>
      <c r="AQ5" s="2"/>
    </row>
    <row r="6" spans="1:43" ht="16.5" customHeight="1">
      <c r="B6" s="12"/>
      <c r="C6" s="2046" t="s">
        <v>1135</v>
      </c>
      <c r="D6" s="2046"/>
      <c r="E6" s="2046"/>
      <c r="F6" s="2046"/>
      <c r="G6" s="2046"/>
      <c r="H6" s="2046"/>
      <c r="I6" s="2046"/>
      <c r="J6" s="2046"/>
      <c r="K6" s="2046"/>
      <c r="L6" s="2046"/>
      <c r="M6" s="2046"/>
      <c r="N6" s="2046"/>
      <c r="O6" s="2046"/>
      <c r="P6" s="2146" t="s">
        <v>1123</v>
      </c>
      <c r="Q6" s="2146"/>
      <c r="R6" s="2146"/>
      <c r="S6" s="2146"/>
      <c r="T6" s="2146"/>
      <c r="U6" s="2146"/>
      <c r="V6" s="2146"/>
      <c r="W6" s="12"/>
      <c r="X6" s="12"/>
      <c r="Y6" s="12"/>
      <c r="Z6" s="12"/>
      <c r="AA6" s="12"/>
      <c r="AB6" s="12"/>
      <c r="AC6" s="2"/>
      <c r="AD6" s="2"/>
    </row>
    <row r="7" spans="1:43" ht="16.5" customHeight="1">
      <c r="B7" s="12"/>
      <c r="C7" s="2046" t="s">
        <v>1136</v>
      </c>
      <c r="D7" s="2046"/>
      <c r="E7" s="2046"/>
      <c r="F7" s="2046"/>
      <c r="G7" s="2046"/>
      <c r="H7" s="2046"/>
      <c r="I7" s="2046"/>
      <c r="J7" s="2046"/>
      <c r="K7" s="2046"/>
      <c r="L7" s="2046"/>
      <c r="M7" s="2046"/>
      <c r="N7" s="2046"/>
      <c r="O7" s="2046"/>
      <c r="P7" s="2145" t="str">
        <f>IF(入力シート!K11="","",入力シート!K11)</f>
        <v/>
      </c>
      <c r="Q7" s="2145"/>
      <c r="R7" s="2145"/>
      <c r="S7" s="2145"/>
      <c r="T7" s="2145"/>
      <c r="U7" s="2145"/>
      <c r="V7" s="2145"/>
      <c r="W7" s="12"/>
      <c r="X7" s="12"/>
      <c r="Y7" s="12"/>
      <c r="Z7" s="12"/>
      <c r="AA7" s="12"/>
      <c r="AB7" s="12"/>
      <c r="AC7" s="2"/>
      <c r="AD7" s="2"/>
    </row>
    <row r="8" spans="1:43" ht="16.5" customHeight="1">
      <c r="B8" s="12"/>
      <c r="C8" s="2046" t="s">
        <v>1137</v>
      </c>
      <c r="D8" s="2046"/>
      <c r="E8" s="2046"/>
      <c r="F8" s="2046"/>
      <c r="G8" s="2046"/>
      <c r="H8" s="2046"/>
      <c r="I8" s="2046"/>
      <c r="J8" s="2046"/>
      <c r="K8" s="2046"/>
      <c r="L8" s="2046"/>
      <c r="M8" s="2046"/>
      <c r="N8" s="2046"/>
      <c r="O8" s="2046"/>
      <c r="P8" s="2145" t="str">
        <f>IF(入力シート!K12="","",入力シート!K12)</f>
        <v/>
      </c>
      <c r="Q8" s="2145"/>
      <c r="R8" s="2145"/>
      <c r="S8" s="2145"/>
      <c r="T8" s="2145"/>
      <c r="U8" s="2145"/>
      <c r="V8" s="2145"/>
      <c r="W8" s="12"/>
      <c r="X8" s="12"/>
      <c r="Y8" s="12"/>
      <c r="Z8" s="12"/>
      <c r="AA8" s="12"/>
      <c r="AB8" s="12"/>
      <c r="AC8" s="2"/>
      <c r="AD8" s="2"/>
    </row>
    <row r="9" spans="1:43" ht="16.5" customHeight="1">
      <c r="B9" s="2"/>
      <c r="C9" s="12"/>
      <c r="D9" s="15"/>
      <c r="E9" s="15"/>
      <c r="F9" s="565"/>
      <c r="G9" s="15"/>
      <c r="H9" s="15"/>
      <c r="I9" s="15"/>
      <c r="J9" s="15"/>
      <c r="K9" s="15"/>
      <c r="L9" s="15"/>
      <c r="M9" s="14"/>
      <c r="N9" s="12"/>
      <c r="O9" s="12"/>
      <c r="P9" s="12"/>
      <c r="Q9" s="12"/>
      <c r="R9" s="12"/>
      <c r="S9" s="12"/>
      <c r="T9" s="12"/>
      <c r="U9" s="12"/>
      <c r="V9" s="12"/>
      <c r="W9" s="12"/>
      <c r="X9" s="12"/>
      <c r="Y9" s="12"/>
      <c r="Z9" s="12"/>
      <c r="AA9" s="12"/>
      <c r="AB9" s="12"/>
      <c r="AC9" s="2"/>
      <c r="AD9" s="2"/>
    </row>
    <row r="10" spans="1:43" ht="16.5" customHeight="1">
      <c r="B10" s="12"/>
      <c r="C10" s="2046" t="s">
        <v>1138</v>
      </c>
      <c r="D10" s="2046"/>
      <c r="E10" s="2046"/>
      <c r="F10" s="2046"/>
      <c r="G10" s="2046"/>
      <c r="H10" s="2046"/>
      <c r="I10" s="2046"/>
      <c r="J10" s="2046"/>
      <c r="K10" s="2046"/>
      <c r="L10" s="2046"/>
      <c r="M10" s="2046"/>
      <c r="N10" s="2046"/>
      <c r="O10" s="2046"/>
      <c r="P10" s="2145" t="str">
        <f>IF(入力シート!K112="","",入力シート!K112)</f>
        <v/>
      </c>
      <c r="Q10" s="2145"/>
      <c r="R10" s="2145"/>
      <c r="S10" s="2145"/>
      <c r="T10" s="2145"/>
      <c r="U10" s="2145"/>
      <c r="V10" s="2145"/>
      <c r="W10" s="12"/>
      <c r="X10" s="12"/>
      <c r="Y10" s="12"/>
      <c r="Z10" s="12"/>
      <c r="AA10" s="12"/>
      <c r="AB10" s="12"/>
      <c r="AC10" s="2"/>
      <c r="AD10" s="2"/>
    </row>
    <row r="11" spans="1:43" ht="16.5" customHeight="1">
      <c r="B11" s="12"/>
      <c r="C11" s="2046" t="s">
        <v>1139</v>
      </c>
      <c r="D11" s="2046"/>
      <c r="E11" s="2046"/>
      <c r="F11" s="2046"/>
      <c r="G11" s="2046"/>
      <c r="H11" s="2046"/>
      <c r="I11" s="2046"/>
      <c r="J11" s="2046"/>
      <c r="K11" s="2046"/>
      <c r="L11" s="2046"/>
      <c r="M11" s="2046"/>
      <c r="N11" s="2046"/>
      <c r="O11" s="2046"/>
      <c r="P11" s="2145" t="str">
        <f>IF(入力シート!K113="","",入力シート!K113)</f>
        <v/>
      </c>
      <c r="Q11" s="2145"/>
      <c r="R11" s="2145"/>
      <c r="S11" s="2145"/>
      <c r="T11" s="2145"/>
      <c r="U11" s="2145"/>
      <c r="V11" s="2145"/>
      <c r="W11" s="12"/>
      <c r="X11" s="12"/>
      <c r="Y11" s="12"/>
      <c r="Z11" s="12"/>
      <c r="AA11" s="12"/>
      <c r="AB11" s="12"/>
      <c r="AC11" s="2"/>
      <c r="AD11" s="2"/>
    </row>
    <row r="12" spans="1:43" ht="16.5" customHeight="1">
      <c r="B12" s="12"/>
      <c r="C12" s="2046" t="s">
        <v>1140</v>
      </c>
      <c r="D12" s="2046"/>
      <c r="E12" s="2046"/>
      <c r="F12" s="2046"/>
      <c r="G12" s="2046"/>
      <c r="H12" s="2046"/>
      <c r="I12" s="2046"/>
      <c r="J12" s="2046"/>
      <c r="K12" s="2046"/>
      <c r="L12" s="2046"/>
      <c r="M12" s="2046"/>
      <c r="N12" s="2046"/>
      <c r="O12" s="2046"/>
      <c r="P12" s="2145" t="str">
        <f>IF(入力シート!K114="","",入力シート!K114)</f>
        <v/>
      </c>
      <c r="Q12" s="2145"/>
      <c r="R12" s="2145"/>
      <c r="S12" s="2145"/>
      <c r="T12" s="2145"/>
      <c r="U12" s="2145"/>
      <c r="V12" s="2145"/>
      <c r="W12" s="12"/>
      <c r="X12" s="12"/>
      <c r="Y12" s="12"/>
      <c r="Z12" s="12"/>
      <c r="AA12" s="12"/>
      <c r="AB12" s="12"/>
      <c r="AC12" s="2"/>
      <c r="AD12" s="2"/>
    </row>
    <row r="13" spans="1:43" ht="16.5" customHeight="1">
      <c r="B13" s="12"/>
      <c r="C13" s="2046" t="s">
        <v>1141</v>
      </c>
      <c r="D13" s="2046"/>
      <c r="E13" s="2046"/>
      <c r="F13" s="2046"/>
      <c r="G13" s="2046"/>
      <c r="H13" s="2046"/>
      <c r="I13" s="2046"/>
      <c r="J13" s="2046"/>
      <c r="K13" s="2046"/>
      <c r="L13" s="2046"/>
      <c r="M13" s="2046"/>
      <c r="N13" s="2046"/>
      <c r="O13" s="2046"/>
      <c r="P13" s="2145" t="str">
        <f>IF(入力シート!K115="","",入力シート!K115)</f>
        <v/>
      </c>
      <c r="Q13" s="2145"/>
      <c r="R13" s="2145"/>
      <c r="S13" s="2145"/>
      <c r="T13" s="2145"/>
      <c r="U13" s="2145"/>
      <c r="V13" s="2145"/>
      <c r="W13" s="12"/>
      <c r="X13" s="12"/>
      <c r="Y13" s="12"/>
      <c r="Z13" s="12"/>
      <c r="AA13" s="12"/>
      <c r="AB13" s="12"/>
      <c r="AC13" s="2"/>
      <c r="AD13" s="2"/>
    </row>
    <row r="14" spans="1:43" ht="16.5" customHeight="1">
      <c r="B14" s="2"/>
      <c r="C14" s="12"/>
      <c r="D14" s="15"/>
      <c r="E14" s="15"/>
      <c r="F14" s="565"/>
      <c r="G14" s="15"/>
      <c r="H14" s="15"/>
      <c r="I14" s="15"/>
      <c r="J14" s="15"/>
      <c r="K14" s="15"/>
      <c r="L14" s="15"/>
      <c r="M14" s="14"/>
      <c r="N14" s="12"/>
      <c r="O14" s="12"/>
      <c r="P14" s="12"/>
      <c r="Q14" s="12"/>
      <c r="R14" s="12"/>
      <c r="S14" s="12"/>
      <c r="T14" s="12"/>
      <c r="U14" s="12"/>
      <c r="V14" s="12"/>
      <c r="W14" s="12"/>
      <c r="X14" s="12"/>
      <c r="Y14" s="12"/>
      <c r="Z14" s="12"/>
      <c r="AA14" s="12"/>
      <c r="AB14" s="12"/>
      <c r="AC14" s="2"/>
      <c r="AD14" s="2"/>
    </row>
    <row r="15" spans="1:43" ht="16.5" customHeight="1">
      <c r="B15" s="12"/>
      <c r="C15" s="2046" t="s">
        <v>1125</v>
      </c>
      <c r="D15" s="2046"/>
      <c r="E15" s="2046"/>
      <c r="F15" s="2046"/>
      <c r="G15" s="2046"/>
      <c r="H15" s="2046"/>
      <c r="I15" s="2046"/>
      <c r="J15" s="2046"/>
      <c r="K15" s="2046"/>
      <c r="L15" s="2046"/>
      <c r="M15" s="2046"/>
      <c r="N15" s="2046"/>
      <c r="O15" s="2046"/>
      <c r="P15" s="2147" t="str">
        <f>IF(入力シート!K116="","",入力シート!K116)</f>
        <v/>
      </c>
      <c r="Q15" s="2145"/>
      <c r="R15" s="2145"/>
      <c r="S15" s="2145"/>
      <c r="T15" s="2145"/>
      <c r="U15" s="2145"/>
      <c r="V15" s="2145"/>
      <c r="W15" s="12"/>
      <c r="X15" s="12"/>
      <c r="Y15" s="12"/>
      <c r="AA15" s="481"/>
    </row>
    <row r="16" spans="1:43" ht="16.5" customHeight="1">
      <c r="B16" s="12"/>
      <c r="C16" s="2046" t="s">
        <v>1445</v>
      </c>
      <c r="D16" s="2046"/>
      <c r="E16" s="2046"/>
      <c r="F16" s="2046"/>
      <c r="G16" s="2046"/>
      <c r="H16" s="2046"/>
      <c r="I16" s="2046"/>
      <c r="J16" s="2046"/>
      <c r="K16" s="2046"/>
      <c r="L16" s="2046"/>
      <c r="M16" s="2046"/>
      <c r="N16" s="2046"/>
      <c r="O16" s="2046"/>
      <c r="P16" s="2147" t="str">
        <f>IF(入力シート!K132="登録済","－",IF(入力シート!K134="","",入力シート!K134))</f>
        <v/>
      </c>
      <c r="Q16" s="2145"/>
      <c r="R16" s="2145"/>
      <c r="S16" s="2145"/>
      <c r="T16" s="2145"/>
      <c r="U16" s="2145"/>
      <c r="V16" s="2145"/>
      <c r="W16" s="12"/>
      <c r="X16" s="12"/>
      <c r="Y16" s="12"/>
      <c r="AA16" s="481"/>
    </row>
    <row r="17" spans="1:38" ht="16.5" customHeight="1">
      <c r="B17" s="12"/>
      <c r="C17" s="2163" t="s">
        <v>1384</v>
      </c>
      <c r="D17" s="2164"/>
      <c r="E17" s="2164"/>
      <c r="F17" s="2164"/>
      <c r="G17" s="2164"/>
      <c r="H17" s="2164"/>
      <c r="I17" s="2164"/>
      <c r="J17" s="2164"/>
      <c r="K17" s="2164"/>
      <c r="L17" s="2164"/>
      <c r="M17" s="2164"/>
      <c r="N17" s="2164"/>
      <c r="O17" s="2165"/>
      <c r="P17" s="2166" t="str">
        <f>IF(入力シート!K117="","",入力シート!K117)</f>
        <v/>
      </c>
      <c r="Q17" s="2166"/>
      <c r="R17" s="2166"/>
      <c r="S17" s="2166"/>
      <c r="T17" s="2166"/>
      <c r="U17" s="2166"/>
      <c r="V17" s="2167"/>
      <c r="W17" s="12"/>
      <c r="X17" s="12"/>
      <c r="Y17" s="12"/>
      <c r="Z17" s="12"/>
      <c r="AA17" s="12"/>
      <c r="AB17" s="12"/>
      <c r="AC17" s="2"/>
      <c r="AD17" s="2"/>
    </row>
    <row r="18" spans="1:38" ht="16.5" customHeight="1">
      <c r="B18" s="2"/>
      <c r="C18" s="12"/>
      <c r="D18" s="15"/>
      <c r="E18" s="15"/>
      <c r="F18" s="565"/>
      <c r="G18" s="15"/>
      <c r="H18" s="15"/>
      <c r="I18" s="15"/>
      <c r="J18" s="15"/>
      <c r="K18" s="15"/>
      <c r="L18" s="15"/>
      <c r="M18" s="14"/>
      <c r="N18" s="12"/>
      <c r="O18" s="12"/>
      <c r="P18" s="12"/>
      <c r="Q18" s="12"/>
      <c r="R18" s="12"/>
      <c r="S18" s="12"/>
      <c r="T18" s="12"/>
      <c r="U18" s="12"/>
      <c r="V18" s="12"/>
      <c r="W18" s="12"/>
      <c r="X18" s="12"/>
      <c r="Y18" s="12"/>
      <c r="Z18" s="12"/>
      <c r="AA18" s="12"/>
      <c r="AB18" s="12"/>
    </row>
    <row r="19" spans="1:38" ht="16.5" customHeight="1">
      <c r="B19" s="2"/>
      <c r="C19" s="12"/>
      <c r="D19" s="15"/>
      <c r="E19" s="15"/>
      <c r="F19" s="565"/>
      <c r="G19" s="15"/>
      <c r="H19" s="15"/>
      <c r="I19" s="15"/>
      <c r="J19" s="15"/>
      <c r="K19" s="15"/>
      <c r="L19" s="15"/>
      <c r="M19" s="14"/>
      <c r="N19" s="12"/>
      <c r="O19" s="12"/>
      <c r="P19" s="12"/>
      <c r="Q19" s="12"/>
      <c r="R19" s="12"/>
      <c r="S19" s="12"/>
      <c r="T19" s="12"/>
      <c r="U19" s="12"/>
      <c r="V19" s="12"/>
      <c r="W19" s="12"/>
      <c r="X19" s="12"/>
      <c r="Y19" s="12"/>
      <c r="Z19" s="12"/>
      <c r="AA19" s="12"/>
      <c r="AB19" s="12"/>
    </row>
    <row r="20" spans="1:38" ht="16.5" customHeight="1">
      <c r="C20" s="10" t="s">
        <v>1126</v>
      </c>
      <c r="D20" s="7" t="s">
        <v>501</v>
      </c>
      <c r="E20" s="15"/>
      <c r="F20" s="15"/>
      <c r="G20" s="15"/>
      <c r="H20" s="15"/>
      <c r="I20" s="15"/>
      <c r="J20" s="15"/>
      <c r="K20" s="15"/>
      <c r="L20" s="15"/>
      <c r="M20" s="14"/>
      <c r="N20" s="12"/>
      <c r="O20" s="12"/>
      <c r="P20" s="12"/>
      <c r="Q20" s="12"/>
      <c r="R20" s="12"/>
      <c r="S20" s="12"/>
      <c r="T20" s="12"/>
      <c r="U20" s="12"/>
      <c r="V20" s="12"/>
      <c r="W20" s="12"/>
      <c r="X20" s="12"/>
      <c r="Y20" s="12"/>
      <c r="Z20" s="12"/>
      <c r="AA20" s="12"/>
      <c r="AB20" s="12"/>
    </row>
    <row r="21" spans="1:38" ht="16.5" customHeight="1">
      <c r="B21" s="2"/>
      <c r="C21" s="19"/>
      <c r="D21" s="20"/>
      <c r="E21" s="20"/>
      <c r="F21" s="20"/>
      <c r="G21" s="20"/>
      <c r="H21" s="20"/>
      <c r="I21" s="20"/>
      <c r="J21" s="20"/>
      <c r="K21" s="20"/>
      <c r="L21" s="21"/>
      <c r="M21" s="20"/>
      <c r="N21" s="20"/>
      <c r="O21" s="20"/>
      <c r="P21" s="20"/>
      <c r="Q21" s="11"/>
      <c r="R21" s="11"/>
      <c r="S21" s="11"/>
      <c r="T21" s="11"/>
      <c r="U21" s="11"/>
      <c r="V21" s="11"/>
      <c r="W21" s="11"/>
      <c r="X21" s="11"/>
      <c r="Y21" s="11"/>
      <c r="Z21" s="11"/>
      <c r="AA21" s="11"/>
      <c r="AB21" s="11"/>
    </row>
    <row r="22" spans="1:38" ht="16.5" customHeight="1">
      <c r="B22" s="18"/>
      <c r="C22" s="2046" t="s">
        <v>1320</v>
      </c>
      <c r="D22" s="2046"/>
      <c r="E22" s="2046"/>
      <c r="F22" s="2046"/>
      <c r="G22" s="2046"/>
      <c r="H22" s="2046"/>
      <c r="I22" s="2046"/>
      <c r="J22" s="2046"/>
      <c r="K22" s="2046"/>
      <c r="L22" s="2046"/>
      <c r="M22" s="2046"/>
      <c r="N22" s="2046"/>
      <c r="O22" s="2046"/>
      <c r="P22" s="2162" t="str">
        <f>IF(入力シート!K118="","",入力シート!K118)</f>
        <v/>
      </c>
      <c r="Q22" s="2162"/>
      <c r="R22" s="2162"/>
      <c r="S22" s="2162"/>
      <c r="T22" s="2162"/>
      <c r="U22" s="2162"/>
      <c r="V22" s="2162"/>
      <c r="W22" s="11"/>
      <c r="X22" s="11"/>
      <c r="Y22" s="11"/>
      <c r="Z22" s="11"/>
      <c r="AA22" s="11"/>
      <c r="AB22" s="11"/>
    </row>
    <row r="23" spans="1:38" ht="16.5" customHeight="1">
      <c r="B23" s="18"/>
      <c r="C23" s="2046" t="s">
        <v>1634</v>
      </c>
      <c r="D23" s="2046"/>
      <c r="E23" s="2046"/>
      <c r="F23" s="2046"/>
      <c r="G23" s="2046"/>
      <c r="H23" s="2046"/>
      <c r="I23" s="2046"/>
      <c r="J23" s="2046"/>
      <c r="K23" s="2046"/>
      <c r="L23" s="2046"/>
      <c r="M23" s="2046"/>
      <c r="N23" s="2046"/>
      <c r="O23" s="2046"/>
      <c r="P23" s="2145" t="str">
        <f>IF(P22="なし","－",IF(入力シート!K119="","",入力シート!K119))</f>
        <v/>
      </c>
      <c r="Q23" s="2145"/>
      <c r="R23" s="2145"/>
      <c r="S23" s="2145"/>
      <c r="T23" s="2145"/>
      <c r="U23" s="2145"/>
      <c r="V23" s="2145"/>
      <c r="W23" s="11"/>
      <c r="X23" s="11"/>
      <c r="Y23" s="11"/>
      <c r="Z23" s="11"/>
      <c r="AA23" s="11"/>
      <c r="AB23" s="11"/>
      <c r="AF23" s="1050"/>
    </row>
    <row r="24" spans="1:38" ht="16.5" customHeight="1">
      <c r="B24" s="18"/>
      <c r="C24" s="19"/>
      <c r="D24" s="20"/>
      <c r="E24" s="20"/>
      <c r="F24" s="20"/>
      <c r="G24" s="20"/>
      <c r="H24" s="20"/>
      <c r="I24" s="20"/>
      <c r="J24" s="20"/>
      <c r="K24" s="20"/>
      <c r="L24" s="21"/>
      <c r="M24" s="20"/>
      <c r="N24" s="20"/>
      <c r="O24" s="20"/>
      <c r="P24" s="20"/>
      <c r="Q24" s="11"/>
      <c r="R24" s="11"/>
      <c r="S24" s="11"/>
      <c r="T24" s="11"/>
      <c r="U24" s="11"/>
      <c r="V24" s="11"/>
      <c r="W24" s="11"/>
      <c r="X24" s="11"/>
      <c r="Y24" s="11"/>
      <c r="Z24" s="11"/>
      <c r="AA24" s="11"/>
      <c r="AB24" s="11"/>
    </row>
    <row r="25" spans="1:38" ht="16.5" customHeight="1">
      <c r="B25" s="18"/>
      <c r="C25" s="2163" t="s">
        <v>1321</v>
      </c>
      <c r="D25" s="2164"/>
      <c r="E25" s="2164"/>
      <c r="F25" s="2164"/>
      <c r="G25" s="2164"/>
      <c r="H25" s="2164"/>
      <c r="I25" s="2164"/>
      <c r="J25" s="2164"/>
      <c r="K25" s="2164"/>
      <c r="L25" s="2164"/>
      <c r="M25" s="2164"/>
      <c r="N25" s="2164"/>
      <c r="O25" s="2165"/>
      <c r="P25" s="2162" t="str">
        <f>IF(入力シート!K120="","",入力シート!K120)</f>
        <v/>
      </c>
      <c r="Q25" s="2162"/>
      <c r="R25" s="2162"/>
      <c r="S25" s="2162"/>
      <c r="T25" s="2162"/>
      <c r="U25" s="2162"/>
      <c r="V25" s="2162"/>
      <c r="W25" s="19"/>
      <c r="X25" s="19"/>
      <c r="Y25" s="19"/>
      <c r="Z25" s="19"/>
      <c r="AA25" s="19"/>
      <c r="AB25" s="19"/>
      <c r="AC25" s="19"/>
      <c r="AD25" s="19"/>
      <c r="AE25" s="19"/>
      <c r="AF25" s="19"/>
    </row>
    <row r="26" spans="1:38" ht="16.5" customHeight="1">
      <c r="B26" s="18"/>
      <c r="C26" s="19"/>
      <c r="D26" s="20"/>
      <c r="E26" s="20"/>
      <c r="F26" s="20"/>
      <c r="G26" s="20"/>
      <c r="H26" s="20"/>
      <c r="I26" s="20"/>
      <c r="J26" s="20"/>
      <c r="K26" s="20"/>
      <c r="L26" s="21"/>
      <c r="M26" s="20"/>
      <c r="N26" s="20"/>
      <c r="O26" s="20"/>
      <c r="P26" s="20"/>
      <c r="Q26" s="11"/>
      <c r="R26" s="11"/>
      <c r="S26" s="11"/>
      <c r="T26" s="11"/>
      <c r="U26" s="11"/>
      <c r="V26" s="11"/>
      <c r="W26" s="11"/>
      <c r="X26" s="11"/>
      <c r="Y26" s="11"/>
      <c r="Z26" s="11"/>
      <c r="AA26" s="11"/>
      <c r="AB26" s="11"/>
    </row>
    <row r="27" spans="1:38" ht="16.5" customHeight="1">
      <c r="B27" s="18"/>
      <c r="C27" s="19"/>
      <c r="D27" s="20"/>
      <c r="E27" s="20"/>
      <c r="F27" s="20"/>
      <c r="G27" s="20"/>
      <c r="H27" s="20"/>
      <c r="I27" s="20"/>
      <c r="J27" s="20"/>
      <c r="K27" s="20"/>
      <c r="L27" s="21"/>
      <c r="M27" s="20"/>
      <c r="N27" s="20"/>
      <c r="O27" s="20"/>
      <c r="P27" s="20"/>
      <c r="Q27" s="11"/>
      <c r="R27" s="11"/>
      <c r="S27" s="11"/>
      <c r="T27" s="11"/>
      <c r="U27" s="11"/>
      <c r="V27" s="11"/>
      <c r="W27" s="11"/>
      <c r="X27" s="11"/>
      <c r="Y27" s="11"/>
      <c r="Z27" s="11"/>
      <c r="AA27" s="11"/>
      <c r="AB27" s="11"/>
    </row>
    <row r="28" spans="1:38" s="2" customFormat="1" ht="16.5" customHeight="1">
      <c r="C28" s="10" t="s">
        <v>1127</v>
      </c>
      <c r="D28" s="7" t="s">
        <v>502</v>
      </c>
      <c r="E28" s="8"/>
      <c r="F28" s="8"/>
      <c r="G28" s="8"/>
      <c r="H28" s="8"/>
      <c r="I28" s="8"/>
      <c r="J28" s="8"/>
      <c r="K28" s="8"/>
      <c r="L28" s="8"/>
      <c r="M28" s="8"/>
      <c r="N28" s="8"/>
      <c r="O28" s="8"/>
      <c r="P28" s="8"/>
      <c r="Q28" s="8"/>
      <c r="R28" s="8"/>
      <c r="S28" s="8"/>
      <c r="T28" s="8"/>
      <c r="U28" s="8"/>
      <c r="V28" s="8"/>
      <c r="W28" s="8"/>
      <c r="X28" s="8"/>
      <c r="Y28" s="8"/>
      <c r="Z28" s="8"/>
    </row>
    <row r="29" spans="1:38" s="2" customFormat="1" ht="16.5" customHeight="1">
      <c r="C29" s="10"/>
      <c r="D29" s="7"/>
      <c r="E29" s="8"/>
      <c r="F29" s="8"/>
      <c r="G29" s="8"/>
      <c r="H29" s="8"/>
      <c r="I29" s="8"/>
      <c r="J29" s="8"/>
      <c r="K29" s="8"/>
      <c r="L29" s="8"/>
      <c r="M29" s="8"/>
      <c r="N29" s="8"/>
      <c r="O29" s="8"/>
      <c r="P29" s="8"/>
      <c r="Q29" s="8"/>
      <c r="R29" s="8"/>
      <c r="S29" s="8"/>
      <c r="T29" s="8"/>
      <c r="U29" s="8"/>
      <c r="V29" s="8"/>
      <c r="W29" s="8"/>
      <c r="X29" s="8"/>
      <c r="Y29" s="8"/>
      <c r="Z29" s="8"/>
    </row>
    <row r="30" spans="1:38" ht="16.5" customHeight="1">
      <c r="A30" s="2"/>
      <c r="B30" s="2"/>
      <c r="C30" s="2151" t="s">
        <v>1326</v>
      </c>
      <c r="D30" s="2151"/>
      <c r="E30" s="2151"/>
      <c r="F30" s="2151"/>
      <c r="G30" s="2151"/>
      <c r="H30" s="2151"/>
      <c r="I30" s="2151"/>
      <c r="J30" s="2151"/>
      <c r="K30" s="2151"/>
      <c r="L30" s="2151"/>
      <c r="M30" s="2151"/>
      <c r="N30" s="2151"/>
      <c r="O30" s="2151"/>
      <c r="P30" s="2162" t="str">
        <f>IF(入力シート!K121="","",入力シート!K121)</f>
        <v/>
      </c>
      <c r="Q30" s="2162"/>
      <c r="R30" s="2162"/>
      <c r="S30" s="2162"/>
      <c r="T30" s="2162"/>
      <c r="U30" s="2162"/>
      <c r="V30" s="2162"/>
      <c r="W30" s="8"/>
      <c r="X30" s="8"/>
      <c r="Y30" s="8"/>
      <c r="Z30" s="8"/>
      <c r="AA30" s="2"/>
      <c r="AB30" s="2"/>
      <c r="AC30" s="2"/>
      <c r="AD30" s="2"/>
      <c r="AE30" s="2"/>
      <c r="AF30" s="2"/>
      <c r="AG30" s="2"/>
      <c r="AH30" s="2"/>
      <c r="AI30" s="2"/>
      <c r="AJ30" s="2"/>
      <c r="AK30" s="2"/>
      <c r="AL30" s="2"/>
    </row>
    <row r="31" spans="1:38" ht="16.5" customHeight="1">
      <c r="B31" s="18"/>
      <c r="C31" s="19"/>
      <c r="D31" s="20"/>
      <c r="E31" s="20"/>
      <c r="F31" s="20"/>
      <c r="G31" s="20"/>
      <c r="H31" s="20"/>
      <c r="I31" s="20"/>
      <c r="J31" s="20"/>
      <c r="K31" s="20"/>
      <c r="L31" s="21"/>
      <c r="M31" s="20"/>
      <c r="N31" s="20"/>
      <c r="O31" s="20"/>
      <c r="P31" s="20"/>
      <c r="Q31" s="11"/>
      <c r="R31" s="11"/>
      <c r="S31" s="11"/>
      <c r="T31" s="11"/>
      <c r="U31" s="11"/>
      <c r="V31" s="11"/>
      <c r="W31" s="11"/>
      <c r="X31" s="11"/>
      <c r="Y31" s="11"/>
      <c r="Z31" s="11"/>
      <c r="AA31" s="11"/>
      <c r="AB31" s="11"/>
    </row>
    <row r="32" spans="1:38" ht="16.5" customHeight="1">
      <c r="A32" s="2"/>
      <c r="B32" s="16"/>
      <c r="C32" s="2151" t="s">
        <v>71</v>
      </c>
      <c r="D32" s="2151"/>
      <c r="E32" s="2151"/>
      <c r="F32" s="2151"/>
      <c r="G32" s="2151"/>
      <c r="H32" s="2151"/>
      <c r="I32" s="2152" t="str">
        <f>IF($P$30="なし","－",IF(入力シート!K122="","",入力シート!K122))</f>
        <v/>
      </c>
      <c r="J32" s="2153"/>
      <c r="K32" s="2153"/>
      <c r="L32" s="2153"/>
      <c r="M32" s="2153"/>
      <c r="N32" s="2153"/>
      <c r="O32" s="2153"/>
      <c r="P32" s="2153"/>
      <c r="Q32" s="2153"/>
      <c r="R32" s="2153"/>
      <c r="S32" s="2153"/>
      <c r="T32" s="2153"/>
      <c r="U32" s="2153"/>
      <c r="V32" s="2153"/>
      <c r="W32" s="2153"/>
      <c r="X32" s="2153"/>
      <c r="Y32" s="2153"/>
      <c r="Z32" s="2153"/>
      <c r="AA32" s="2153"/>
      <c r="AB32" s="2153"/>
      <c r="AC32" s="2153"/>
      <c r="AD32" s="2153"/>
      <c r="AE32" s="2153"/>
      <c r="AF32" s="2154"/>
      <c r="AG32" s="2"/>
      <c r="AH32" s="2"/>
      <c r="AI32" s="2"/>
      <c r="AJ32" s="2"/>
      <c r="AK32" s="2"/>
      <c r="AL32" s="2"/>
    </row>
    <row r="33" spans="1:38" ht="16.5" customHeight="1">
      <c r="A33" s="2"/>
      <c r="B33" s="16"/>
      <c r="C33" s="2151"/>
      <c r="D33" s="2151"/>
      <c r="E33" s="2151"/>
      <c r="F33" s="2151"/>
      <c r="G33" s="2151"/>
      <c r="H33" s="2151"/>
      <c r="I33" s="2155"/>
      <c r="J33" s="2156"/>
      <c r="K33" s="2156"/>
      <c r="L33" s="2156"/>
      <c r="M33" s="2156"/>
      <c r="N33" s="2156"/>
      <c r="O33" s="2156"/>
      <c r="P33" s="2156"/>
      <c r="Q33" s="2156"/>
      <c r="R33" s="2156"/>
      <c r="S33" s="2156"/>
      <c r="T33" s="2156"/>
      <c r="U33" s="2156"/>
      <c r="V33" s="2156"/>
      <c r="W33" s="2156"/>
      <c r="X33" s="2156"/>
      <c r="Y33" s="2156"/>
      <c r="Z33" s="2156"/>
      <c r="AA33" s="2156"/>
      <c r="AB33" s="2156"/>
      <c r="AC33" s="2156"/>
      <c r="AD33" s="2156"/>
      <c r="AE33" s="2156"/>
      <c r="AF33" s="2157"/>
      <c r="AG33" s="2"/>
      <c r="AH33" s="2"/>
      <c r="AI33" s="2"/>
      <c r="AJ33" s="2"/>
      <c r="AK33" s="2"/>
      <c r="AL33" s="2"/>
    </row>
    <row r="34" spans="1:38" ht="16.5" customHeight="1">
      <c r="A34" s="566"/>
      <c r="C34" s="2151"/>
      <c r="D34" s="2151"/>
      <c r="E34" s="2151"/>
      <c r="F34" s="2151"/>
      <c r="G34" s="2151"/>
      <c r="H34" s="2151"/>
      <c r="I34" s="2158"/>
      <c r="J34" s="2159"/>
      <c r="K34" s="2159"/>
      <c r="L34" s="2159"/>
      <c r="M34" s="2159"/>
      <c r="N34" s="2159"/>
      <c r="O34" s="2159"/>
      <c r="P34" s="2159"/>
      <c r="Q34" s="2159"/>
      <c r="R34" s="2159"/>
      <c r="S34" s="2159"/>
      <c r="T34" s="2159"/>
      <c r="U34" s="2159"/>
      <c r="V34" s="2159"/>
      <c r="W34" s="2159"/>
      <c r="X34" s="2159"/>
      <c r="Y34" s="2159"/>
      <c r="Z34" s="2159"/>
      <c r="AA34" s="2159"/>
      <c r="AB34" s="2159"/>
      <c r="AC34" s="2159"/>
      <c r="AD34" s="2159"/>
      <c r="AE34" s="2159"/>
      <c r="AF34" s="2160"/>
      <c r="AG34" s="2"/>
      <c r="AH34" s="2"/>
      <c r="AI34" s="2"/>
      <c r="AJ34" s="2"/>
      <c r="AK34" s="2"/>
      <c r="AL34" s="2"/>
    </row>
    <row r="35" spans="1:38" ht="16.5" customHeight="1">
      <c r="A35" s="27"/>
      <c r="C35" s="2161" t="s">
        <v>762</v>
      </c>
      <c r="D35" s="2161"/>
      <c r="E35" s="2161"/>
      <c r="F35" s="2161"/>
      <c r="G35" s="2161"/>
      <c r="H35" s="2161"/>
      <c r="I35" s="2152" t="str">
        <f>IF($P$30="なし","－",IF(入力シート!K123="","",入力シート!K123))</f>
        <v/>
      </c>
      <c r="J35" s="2153"/>
      <c r="K35" s="2153"/>
      <c r="L35" s="2153"/>
      <c r="M35" s="2153"/>
      <c r="N35" s="2153"/>
      <c r="O35" s="2153"/>
      <c r="P35" s="2153"/>
      <c r="Q35" s="2153"/>
      <c r="R35" s="2153"/>
      <c r="S35" s="2153"/>
      <c r="T35" s="2153"/>
      <c r="U35" s="2153"/>
      <c r="V35" s="2153"/>
      <c r="W35" s="2153"/>
      <c r="X35" s="2153"/>
      <c r="Y35" s="2153"/>
      <c r="Z35" s="2153"/>
      <c r="AA35" s="2153"/>
      <c r="AB35" s="2153"/>
      <c r="AC35" s="2153"/>
      <c r="AD35" s="2153"/>
      <c r="AE35" s="2153"/>
      <c r="AF35" s="2154"/>
      <c r="AG35" s="2"/>
      <c r="AH35" s="2"/>
      <c r="AI35" s="2"/>
      <c r="AJ35" s="24"/>
      <c r="AK35" s="2"/>
      <c r="AL35" s="2"/>
    </row>
    <row r="36" spans="1:38" ht="16.5" customHeight="1">
      <c r="A36" s="27"/>
      <c r="C36" s="2161"/>
      <c r="D36" s="2161"/>
      <c r="E36" s="2161"/>
      <c r="F36" s="2161"/>
      <c r="G36" s="2161"/>
      <c r="H36" s="2161"/>
      <c r="I36" s="2155"/>
      <c r="J36" s="2156"/>
      <c r="K36" s="2156"/>
      <c r="L36" s="2156"/>
      <c r="M36" s="2156"/>
      <c r="N36" s="2156"/>
      <c r="O36" s="2156"/>
      <c r="P36" s="2156"/>
      <c r="Q36" s="2156"/>
      <c r="R36" s="2156"/>
      <c r="S36" s="2156"/>
      <c r="T36" s="2156"/>
      <c r="U36" s="2156"/>
      <c r="V36" s="2156"/>
      <c r="W36" s="2156"/>
      <c r="X36" s="2156"/>
      <c r="Y36" s="2156"/>
      <c r="Z36" s="2156"/>
      <c r="AA36" s="2156"/>
      <c r="AB36" s="2156"/>
      <c r="AC36" s="2156"/>
      <c r="AD36" s="2156"/>
      <c r="AE36" s="2156"/>
      <c r="AF36" s="2157"/>
      <c r="AG36" s="2"/>
      <c r="AH36" s="2"/>
      <c r="AI36" s="2"/>
      <c r="AJ36" s="24"/>
      <c r="AK36" s="2"/>
      <c r="AL36" s="2"/>
    </row>
    <row r="37" spans="1:38" s="2" customFormat="1" ht="16.5" customHeight="1">
      <c r="C37" s="2161"/>
      <c r="D37" s="2161"/>
      <c r="E37" s="2161"/>
      <c r="F37" s="2161"/>
      <c r="G37" s="2161"/>
      <c r="H37" s="2161"/>
      <c r="I37" s="2158"/>
      <c r="J37" s="2159"/>
      <c r="K37" s="2159"/>
      <c r="L37" s="2159"/>
      <c r="M37" s="2159"/>
      <c r="N37" s="2159"/>
      <c r="O37" s="2159"/>
      <c r="P37" s="2159"/>
      <c r="Q37" s="2159"/>
      <c r="R37" s="2159"/>
      <c r="S37" s="2159"/>
      <c r="T37" s="2159"/>
      <c r="U37" s="2159"/>
      <c r="V37" s="2159"/>
      <c r="W37" s="2159"/>
      <c r="X37" s="2159"/>
      <c r="Y37" s="2159"/>
      <c r="Z37" s="2159"/>
      <c r="AA37" s="2159"/>
      <c r="AB37" s="2159"/>
      <c r="AC37" s="2159"/>
      <c r="AD37" s="2159"/>
      <c r="AE37" s="2159"/>
      <c r="AF37" s="2160"/>
    </row>
    <row r="38" spans="1:38" ht="16.5" customHeight="1">
      <c r="B38" s="18"/>
      <c r="C38" s="25"/>
      <c r="D38" s="25"/>
      <c r="E38" s="25"/>
      <c r="F38" s="246"/>
      <c r="G38" s="246"/>
      <c r="H38" s="246"/>
      <c r="I38" s="246"/>
      <c r="J38" s="246"/>
      <c r="K38" s="246"/>
      <c r="L38" s="246"/>
      <c r="M38" s="246"/>
      <c r="N38" s="20"/>
      <c r="P38" s="20"/>
      <c r="Q38" s="20"/>
      <c r="R38" s="25"/>
      <c r="S38" s="25"/>
      <c r="T38" s="25"/>
      <c r="U38" s="23"/>
      <c r="V38" s="2"/>
      <c r="Z38" s="2"/>
      <c r="AA38" s="2"/>
      <c r="AB38" s="23"/>
    </row>
    <row r="39" spans="1:38" ht="16.5" customHeight="1">
      <c r="C39" s="3"/>
      <c r="D39" s="20"/>
      <c r="E39" s="20"/>
      <c r="F39" s="20"/>
      <c r="G39" s="20"/>
      <c r="H39" s="20"/>
      <c r="I39" s="20"/>
      <c r="J39" s="20"/>
      <c r="K39" s="20"/>
      <c r="L39" s="2"/>
      <c r="M39" s="2"/>
      <c r="N39" s="2"/>
      <c r="Z39" s="2"/>
      <c r="AA39" s="2"/>
      <c r="AB39" s="23"/>
    </row>
    <row r="40" spans="1:38" ht="16.5" customHeight="1">
      <c r="B40" s="18"/>
      <c r="C40" s="10" t="s">
        <v>1131</v>
      </c>
      <c r="D40" s="7" t="s">
        <v>1429</v>
      </c>
      <c r="E40" s="2"/>
      <c r="F40" s="2"/>
      <c r="G40" s="2"/>
      <c r="H40" s="2"/>
      <c r="I40" s="2"/>
      <c r="J40" s="2"/>
      <c r="K40" s="2"/>
      <c r="L40" s="2"/>
      <c r="M40" s="2"/>
      <c r="N40" s="2"/>
      <c r="O40" s="2"/>
      <c r="P40" s="2"/>
      <c r="Q40" s="2"/>
      <c r="R40" s="2"/>
      <c r="S40" s="2"/>
      <c r="T40" s="2"/>
      <c r="U40" s="2"/>
      <c r="V40" s="2"/>
      <c r="W40" s="2"/>
      <c r="X40" s="2"/>
      <c r="Y40" s="2"/>
      <c r="Z40" s="2"/>
      <c r="AA40" s="2"/>
      <c r="AB40" s="2"/>
    </row>
    <row r="41" spans="1:38" ht="16.5" customHeight="1">
      <c r="B41" s="18"/>
      <c r="C41" s="10"/>
      <c r="D41" s="7"/>
      <c r="E41" s="2"/>
      <c r="F41" s="2"/>
      <c r="G41" s="2"/>
      <c r="H41" s="2"/>
      <c r="I41" s="2"/>
      <c r="J41" s="2"/>
      <c r="K41" s="2"/>
      <c r="L41" s="2"/>
      <c r="M41" s="2"/>
      <c r="N41" s="2"/>
      <c r="O41" s="2"/>
      <c r="P41" s="2"/>
      <c r="Q41" s="2"/>
      <c r="R41" s="2"/>
      <c r="S41" s="2"/>
      <c r="T41" s="2"/>
      <c r="U41" s="2"/>
      <c r="V41" s="2"/>
      <c r="W41" s="2"/>
      <c r="X41" s="2"/>
      <c r="Y41" s="2"/>
      <c r="Z41" s="2"/>
      <c r="AA41" s="2"/>
      <c r="AB41" s="2"/>
    </row>
    <row r="42" spans="1:38" ht="16.5" customHeight="1">
      <c r="A42" s="2"/>
      <c r="B42" s="2"/>
      <c r="C42" s="2148" t="s">
        <v>503</v>
      </c>
      <c r="D42" s="2149"/>
      <c r="E42" s="2149"/>
      <c r="F42" s="2149"/>
      <c r="G42" s="2149"/>
      <c r="H42" s="2149"/>
      <c r="I42" s="2149"/>
      <c r="J42" s="2149"/>
      <c r="K42" s="2149"/>
      <c r="L42" s="2149"/>
      <c r="M42" s="2149"/>
      <c r="N42" s="2149"/>
      <c r="O42" s="2150"/>
      <c r="P42" s="2162" t="str">
        <f>IF(入力シート!K124="","",入力シート!K124)</f>
        <v/>
      </c>
      <c r="Q42" s="2162"/>
      <c r="R42" s="2162"/>
      <c r="S42" s="2162"/>
      <c r="T42" s="2162"/>
      <c r="U42" s="2162"/>
      <c r="V42" s="2162"/>
      <c r="W42" s="2"/>
      <c r="X42" s="2"/>
      <c r="Y42" s="2"/>
      <c r="Z42" s="2"/>
      <c r="AA42" s="2"/>
      <c r="AB42" s="2"/>
      <c r="AG42" s="2"/>
      <c r="AH42" s="2"/>
      <c r="AI42" s="2"/>
      <c r="AJ42" s="2"/>
      <c r="AK42" s="2"/>
      <c r="AL42" s="2"/>
    </row>
    <row r="43" spans="1:38" ht="16.5" customHeight="1">
      <c r="A43" s="2"/>
      <c r="B43" s="2"/>
      <c r="C43" s="2148" t="s">
        <v>504</v>
      </c>
      <c r="D43" s="2149"/>
      <c r="E43" s="2149"/>
      <c r="F43" s="2149"/>
      <c r="G43" s="2149"/>
      <c r="H43" s="2149"/>
      <c r="I43" s="2149"/>
      <c r="J43" s="2149"/>
      <c r="K43" s="2149"/>
      <c r="L43" s="2149"/>
      <c r="M43" s="2149"/>
      <c r="N43" s="2149"/>
      <c r="O43" s="2150"/>
      <c r="P43" s="2162" t="str">
        <f>IF(入力シート!K125="","",入力シート!K125)</f>
        <v/>
      </c>
      <c r="Q43" s="2162"/>
      <c r="R43" s="2162"/>
      <c r="S43" s="2162"/>
      <c r="T43" s="2162"/>
      <c r="U43" s="2162"/>
      <c r="V43" s="2162"/>
      <c r="W43" s="2"/>
      <c r="X43" s="2"/>
      <c r="Y43" s="2"/>
      <c r="Z43" s="2"/>
      <c r="AA43" s="2"/>
      <c r="AB43" s="2"/>
      <c r="AG43" s="2"/>
      <c r="AH43" s="2"/>
      <c r="AI43" s="2"/>
      <c r="AJ43" s="2"/>
      <c r="AK43" s="2"/>
      <c r="AL43" s="2"/>
    </row>
    <row r="44" spans="1:38" ht="16.5" customHeight="1">
      <c r="B44" s="18"/>
      <c r="C44" s="10"/>
      <c r="D44" s="7"/>
      <c r="E44" s="2"/>
      <c r="F44" s="2"/>
      <c r="G44" s="2"/>
      <c r="H44" s="2"/>
      <c r="I44" s="2"/>
      <c r="J44" s="2"/>
      <c r="K44" s="2"/>
      <c r="L44" s="2"/>
      <c r="M44" s="2"/>
      <c r="N44" s="2"/>
      <c r="O44" s="2"/>
      <c r="P44" s="2"/>
      <c r="Q44" s="2"/>
      <c r="R44" s="2"/>
      <c r="S44" s="2"/>
      <c r="T44" s="2"/>
      <c r="U44" s="2"/>
      <c r="V44" s="2"/>
      <c r="W44" s="2"/>
      <c r="X44" s="2"/>
      <c r="Y44" s="2"/>
      <c r="Z44" s="2"/>
      <c r="AA44" s="2"/>
      <c r="AB44" s="2"/>
    </row>
    <row r="45" spans="1:38" ht="16.5" customHeight="1">
      <c r="B45" s="18"/>
      <c r="C45" s="2"/>
      <c r="D45" s="2"/>
      <c r="E45" s="2"/>
      <c r="F45" s="2"/>
      <c r="G45" s="2"/>
      <c r="H45" s="2"/>
      <c r="I45" s="2"/>
      <c r="J45" s="2"/>
      <c r="K45" s="2"/>
      <c r="L45" s="2"/>
      <c r="M45" s="2"/>
      <c r="N45" s="2"/>
      <c r="O45" s="2"/>
      <c r="P45" s="2"/>
      <c r="Q45" s="2"/>
      <c r="R45" s="2"/>
      <c r="S45" s="2"/>
      <c r="T45" s="2"/>
      <c r="U45" s="2"/>
      <c r="V45" s="2"/>
      <c r="W45" s="2"/>
      <c r="X45" s="2"/>
      <c r="Y45" s="2"/>
      <c r="Z45" s="2"/>
      <c r="AA45" s="2"/>
      <c r="AB45" s="2"/>
    </row>
  </sheetData>
  <sheetProtection sheet="1" objects="1" scenarios="1" selectLockedCells="1"/>
  <mergeCells count="36">
    <mergeCell ref="P30:V30"/>
    <mergeCell ref="C30:O30"/>
    <mergeCell ref="C23:O23"/>
    <mergeCell ref="P22:V22"/>
    <mergeCell ref="P16:V16"/>
    <mergeCell ref="C22:O22"/>
    <mergeCell ref="C25:O25"/>
    <mergeCell ref="P23:V23"/>
    <mergeCell ref="C16:O16"/>
    <mergeCell ref="P25:V25"/>
    <mergeCell ref="P17:V17"/>
    <mergeCell ref="C17:O17"/>
    <mergeCell ref="C43:O43"/>
    <mergeCell ref="C32:H34"/>
    <mergeCell ref="I32:AF34"/>
    <mergeCell ref="C35:H37"/>
    <mergeCell ref="I35:AF37"/>
    <mergeCell ref="P42:V42"/>
    <mergeCell ref="C42:O42"/>
    <mergeCell ref="P43:V43"/>
    <mergeCell ref="P7:V7"/>
    <mergeCell ref="P6:V6"/>
    <mergeCell ref="P8:V8"/>
    <mergeCell ref="P15:V15"/>
    <mergeCell ref="C15:O15"/>
    <mergeCell ref="C6:O6"/>
    <mergeCell ref="C7:O7"/>
    <mergeCell ref="C8:O8"/>
    <mergeCell ref="C10:O10"/>
    <mergeCell ref="C11:O11"/>
    <mergeCell ref="C12:O12"/>
    <mergeCell ref="C13:O13"/>
    <mergeCell ref="P10:V10"/>
    <mergeCell ref="P11:V11"/>
    <mergeCell ref="P12:V12"/>
    <mergeCell ref="P13:V13"/>
  </mergeCells>
  <phoneticPr fontId="13"/>
  <conditionalFormatting sqref="I32:AF34">
    <cfRule type="expression" dxfId="74" priority="8">
      <formula>AND($I$30="あり",$I$32="")</formula>
    </cfRule>
  </conditionalFormatting>
  <conditionalFormatting sqref="I35:AF37">
    <cfRule type="containsBlanks" dxfId="73" priority="7">
      <formula>LEN(TRIM(I35))=0</formula>
    </cfRule>
  </conditionalFormatting>
  <conditionalFormatting sqref="P7:V8 P10:V13 P22:V23 P25:V25 P30:V30 I32:AF37 P17 P42:V43 P15:V16">
    <cfRule type="notContainsBlanks" dxfId="72" priority="2">
      <formula>LEN(TRIM(I7))&gt;0</formula>
    </cfRule>
  </conditionalFormatting>
  <dataValidations count="1">
    <dataValidation imeMode="hiragana" allowBlank="1" showInputMessage="1" showErrorMessage="1" sqref="I32:AF37"/>
  </dataValidations>
  <printOptions horizontalCentered="1"/>
  <pageMargins left="0.59055118110236227" right="0.23622047244094491" top="0.55118110236220474" bottom="0.55118110236220474" header="0.31496062992125984" footer="0.31496062992125984"/>
  <pageSetup paperSize="9" fitToWidth="0" orientation="portrait" cellComments="asDisplayed" errors="NA"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79</vt:i4>
      </vt:variant>
    </vt:vector>
  </HeadingPairs>
  <TitlesOfParts>
    <vt:vector size="99" baseType="lpstr">
      <vt:lpstr>date</vt:lpstr>
      <vt:lpstr>入力シート</vt:lpstr>
      <vt:lpstr>入力シート２</vt:lpstr>
      <vt:lpstr>入力シート２_参考資料</vt:lpstr>
      <vt:lpstr>申請書類一覧</vt:lpstr>
      <vt:lpstr>チェックシート</vt:lpstr>
      <vt:lpstr>交付申請書</vt:lpstr>
      <vt:lpstr>１．申請者の詳細</vt:lpstr>
      <vt:lpstr>２．事業計画概要①</vt:lpstr>
      <vt:lpstr>２．事業計画概要②</vt:lpstr>
      <vt:lpstr>３．システム提案概要(1)</vt:lpstr>
      <vt:lpstr>３．システム提案概要(2)</vt:lpstr>
      <vt:lpstr>４．概略予算書（まとめ）</vt:lpstr>
      <vt:lpstr>（全体）</vt:lpstr>
      <vt:lpstr>（１年目）</vt:lpstr>
      <vt:lpstr>（２年目）</vt:lpstr>
      <vt:lpstr>（３年目）</vt:lpstr>
      <vt:lpstr>別添１</vt:lpstr>
      <vt:lpstr>別添２</vt:lpstr>
      <vt:lpstr>委任状・設備設置承諾書</vt:lpstr>
      <vt:lpstr>BELS</vt:lpstr>
      <vt:lpstr>CLT使用部位</vt:lpstr>
      <vt:lpstr>LO登録状況</vt:lpstr>
      <vt:lpstr>PL登録状況</vt:lpstr>
      <vt:lpstr>'（１年目）'!Print_Area</vt:lpstr>
      <vt:lpstr>'（２年目）'!Print_Area</vt:lpstr>
      <vt:lpstr>'（３年目）'!Print_Area</vt:lpstr>
      <vt:lpstr>'（全体）'!Print_Area</vt:lpstr>
      <vt:lpstr>'１．申請者の詳細'!Print_Area</vt:lpstr>
      <vt:lpstr>'２．事業計画概要①'!Print_Area</vt:lpstr>
      <vt:lpstr>'２．事業計画概要②'!Print_Area</vt:lpstr>
      <vt:lpstr>'３．システム提案概要(1)'!Print_Area</vt:lpstr>
      <vt:lpstr>'３．システム提案概要(2)'!Print_Area</vt:lpstr>
      <vt:lpstr>'４．概略予算書（まとめ）'!Print_Area</vt:lpstr>
      <vt:lpstr>チェックシート!Print_Area</vt:lpstr>
      <vt:lpstr>委任状・設備設置承諾書!Print_Area</vt:lpstr>
      <vt:lpstr>交付申請書!Print_Area</vt:lpstr>
      <vt:lpstr>申請書類一覧!Print_Area</vt:lpstr>
      <vt:lpstr>入力シート!Print_Area</vt:lpstr>
      <vt:lpstr>入力シート２!Print_Area</vt:lpstr>
      <vt:lpstr>入力シート２_参考資料!Print_Area</vt:lpstr>
      <vt:lpstr>別添１!Print_Area</vt:lpstr>
      <vt:lpstr>別添２!Print_Area</vt:lpstr>
      <vt:lpstr>'（１年目）'!Print_Titles</vt:lpstr>
      <vt:lpstr>'（２年目）'!Print_Titles</vt:lpstr>
      <vt:lpstr>'（３年目）'!Print_Titles</vt:lpstr>
      <vt:lpstr>'（全体）'!Print_Titles</vt:lpstr>
      <vt:lpstr>入力シート!Print_Titles</vt:lpstr>
      <vt:lpstr>PV</vt:lpstr>
      <vt:lpstr>ありなし</vt:lpstr>
      <vt:lpstr>その他空調システム</vt:lpstr>
      <vt:lpstr>その他空調機器</vt:lpstr>
      <vt:lpstr>ない</vt:lpstr>
      <vt:lpstr>なし</vt:lpstr>
      <vt:lpstr>バイオマス発電</vt:lpstr>
      <vt:lpstr>ホテル等</vt:lpstr>
      <vt:lpstr>まる</vt:lpstr>
      <vt:lpstr>まるハイ</vt:lpstr>
      <vt:lpstr>まるばつ</vt:lpstr>
      <vt:lpstr>井水熱利用</vt:lpstr>
      <vt:lpstr>河川水熱利用</vt:lpstr>
      <vt:lpstr>外気利用・制御システム</vt:lpstr>
      <vt:lpstr>該当</vt:lpstr>
      <vt:lpstr>学校等</vt:lpstr>
      <vt:lpstr>関与</vt:lpstr>
      <vt:lpstr>区分</vt:lpstr>
      <vt:lpstr>建物情報</vt:lpstr>
      <vt:lpstr>建物配置計画</vt:lpstr>
      <vt:lpstr>個別分散型高性能空調機</vt:lpstr>
      <vt:lpstr>工事区分</vt:lpstr>
      <vt:lpstr>高効率給湯機</vt:lpstr>
      <vt:lpstr>高性能窓ガラス</vt:lpstr>
      <vt:lpstr>高性能窓サッシ</vt:lpstr>
      <vt:lpstr>高断熱化</vt:lpstr>
      <vt:lpstr>事業期間区分</vt:lpstr>
      <vt:lpstr>事務所等</vt:lpstr>
      <vt:lpstr>自己評価</vt:lpstr>
      <vt:lpstr>自然採光</vt:lpstr>
      <vt:lpstr>自然通風</vt:lpstr>
      <vt:lpstr>主な構造</vt:lpstr>
      <vt:lpstr>取得</vt:lpstr>
      <vt:lpstr>集会所等</vt:lpstr>
      <vt:lpstr>新既</vt:lpstr>
      <vt:lpstr>水力発電</vt:lpstr>
      <vt:lpstr>設計</vt:lpstr>
      <vt:lpstr>太陽光発電</vt:lpstr>
      <vt:lpstr>太陽熱利用</vt:lpstr>
      <vt:lpstr>大分類</vt:lpstr>
      <vt:lpstr>地域区分</vt:lpstr>
      <vt:lpstr>中央式高性能熱源機</vt:lpstr>
      <vt:lpstr>都道府県</vt:lpstr>
      <vt:lpstr>日射しゃへい</vt:lpstr>
      <vt:lpstr>百貨店等</vt:lpstr>
      <vt:lpstr>評価認証</vt:lpstr>
      <vt:lpstr>病院等</vt:lpstr>
      <vt:lpstr>風力発電</vt:lpstr>
      <vt:lpstr>補助熱源併用方式</vt:lpstr>
      <vt:lpstr>補助熱源利用システム</vt:lpstr>
      <vt:lpstr>流量可変システム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2018-04-03T10:16:35Z</cp:lastPrinted>
  <dcterms:created xsi:type="dcterms:W3CDTF">2013-04-18T06:32:27Z</dcterms:created>
  <dcterms:modified xsi:type="dcterms:W3CDTF">2018-04-17T08:09:42Z</dcterms:modified>
</cp:coreProperties>
</file>