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8780" windowHeight="11760"/>
  </bookViews>
  <sheets>
    <sheet name="提出書類一覧" sheetId="16" r:id="rId1"/>
    <sheet name="（別添２）事業者基本情報" sheetId="14" r:id="rId2"/>
    <sheet name="（別添３）支出計画書" sheetId="10" r:id="rId3"/>
    <sheet name="（様式第１）交付申請書※要押印" sheetId="12" r:id="rId4"/>
    <sheet name="（別添）役員名簿" sheetId="13" r:id="rId5"/>
    <sheet name="（別添３－１）人件費単価計算書" sheetId="8" r:id="rId6"/>
    <sheet name="（別添３－２）人件費計算根拠" sheetId="11" r:id="rId7"/>
    <sheet name="（別添４）キャッシュフロー報告書および資金調達計画書" sheetId="15" r:id="rId8"/>
    <sheet name="健保等級単価一覧表" sheetId="9" state="hidden" r:id="rId9"/>
    <sheet name="プルダウン" sheetId="5" state="hidden" r:id="rId10"/>
  </sheets>
  <definedNames>
    <definedName name="_xlnm._FilterDatabase" localSheetId="2" hidden="1">'（別添３）支出計画書'!$A$12:$K$12</definedName>
    <definedName name="_xlnm.Print_Area" localSheetId="4">'（別添）役員名簿'!$A$1:$I$39</definedName>
    <definedName name="_xlnm.Print_Area" localSheetId="1">'（別添２）事業者基本情報'!$A$1:$C$31</definedName>
    <definedName name="_xlnm.Print_Area" localSheetId="2">'（別添３）支出計画書'!$A$1:$E$27</definedName>
    <definedName name="_xlnm.Print_Area" localSheetId="5">'（別添３－１）人件費単価計算書'!$B$2:$H$76</definedName>
    <definedName name="_xlnm.Print_Area" localSheetId="6">'（別添３－２）人件費計算根拠'!$A$1:$E$27</definedName>
    <definedName name="_xlnm.Print_Area" localSheetId="3">'（様式第１）交付申請書※要押印'!$A$1:$G$36</definedName>
    <definedName name="_xlnm.Print_Titles" localSheetId="2">'（別添３）支出計画書'!$12:$12</definedName>
    <definedName name="_xlnm.Print_Titles" localSheetId="6">'（別添３－２）人件費計算根拠'!$3:$3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0" l="1"/>
  <c r="B4" i="10"/>
  <c r="C4" i="11" l="1"/>
  <c r="G7" i="8"/>
  <c r="G8" i="8"/>
  <c r="E9" i="10" l="1"/>
  <c r="E8" i="10"/>
  <c r="E7" i="10"/>
  <c r="E6" i="10"/>
  <c r="F7" i="12"/>
  <c r="F8" i="12"/>
  <c r="E10" i="10" l="1"/>
  <c r="F10" i="10" s="1"/>
  <c r="G10" i="10"/>
  <c r="D3" i="15"/>
  <c r="F10" i="12"/>
  <c r="F9" i="12"/>
  <c r="N20" i="15"/>
  <c r="N19" i="15"/>
  <c r="E16" i="15"/>
  <c r="D31" i="12" l="1"/>
  <c r="D32" i="12" s="1"/>
  <c r="F31" i="12"/>
  <c r="F32" i="12" s="1"/>
  <c r="O16" i="15"/>
  <c r="N16" i="15"/>
  <c r="M16" i="15"/>
  <c r="L16" i="15"/>
  <c r="K16" i="15"/>
  <c r="J16" i="15"/>
  <c r="I16" i="15"/>
  <c r="H16" i="15"/>
  <c r="G16" i="15"/>
  <c r="F16" i="15"/>
  <c r="D16" i="15"/>
  <c r="C31" i="12" l="1"/>
  <c r="C32" i="12" s="1"/>
  <c r="C27" i="11"/>
  <c r="E27" i="11" s="1"/>
  <c r="C26" i="11"/>
  <c r="E26" i="11" s="1"/>
  <c r="C25" i="11"/>
  <c r="E25" i="11" s="1"/>
  <c r="C24" i="11"/>
  <c r="E24" i="11" s="1"/>
  <c r="C23" i="11"/>
  <c r="E23" i="11" s="1"/>
  <c r="C22" i="11"/>
  <c r="E22" i="11" s="1"/>
  <c r="C21" i="11"/>
  <c r="E21" i="11" s="1"/>
  <c r="C20" i="11"/>
  <c r="E20" i="11" s="1"/>
  <c r="C19" i="11"/>
  <c r="E19" i="11" s="1"/>
  <c r="C18" i="11"/>
  <c r="E18" i="11" s="1"/>
  <c r="C17" i="11"/>
  <c r="E17" i="11" s="1"/>
  <c r="C16" i="11"/>
  <c r="E16" i="11" s="1"/>
  <c r="C15" i="11"/>
  <c r="E15" i="11" s="1"/>
  <c r="C14" i="11"/>
  <c r="E14" i="11" s="1"/>
  <c r="C13" i="11"/>
  <c r="E13" i="11" s="1"/>
  <c r="C12" i="11"/>
  <c r="E12" i="11" s="1"/>
  <c r="C11" i="11"/>
  <c r="E11" i="11" s="1"/>
  <c r="C10" i="11"/>
  <c r="E10" i="11" s="1"/>
  <c r="C9" i="11"/>
  <c r="E9" i="11" s="1"/>
  <c r="C8" i="11"/>
  <c r="E8" i="11" s="1"/>
  <c r="C7" i="11"/>
  <c r="E7" i="11" s="1"/>
  <c r="C6" i="11"/>
  <c r="E6" i="11" s="1"/>
  <c r="A16" i="8"/>
  <c r="E20" i="8" l="1"/>
  <c r="E61" i="8" l="1"/>
  <c r="E62" i="8"/>
  <c r="E63" i="8"/>
  <c r="D44" i="8"/>
  <c r="E44" i="8"/>
  <c r="D45" i="8"/>
  <c r="E45" i="8"/>
  <c r="D46" i="8"/>
  <c r="E46" i="8"/>
  <c r="E21" i="8"/>
  <c r="E22" i="8"/>
  <c r="E23" i="8"/>
  <c r="E24" i="8"/>
  <c r="E25" i="8"/>
  <c r="E26" i="8"/>
  <c r="E27" i="8"/>
  <c r="E28" i="8"/>
  <c r="E29" i="8"/>
  <c r="A19" i="8" l="1"/>
  <c r="A20" i="8"/>
  <c r="A21" i="8"/>
  <c r="A22" i="8"/>
  <c r="A23" i="8"/>
  <c r="A24" i="8"/>
  <c r="A25" i="8"/>
  <c r="A26" i="8"/>
  <c r="A27" i="8"/>
  <c r="A28" i="8"/>
  <c r="A29" i="8"/>
  <c r="A59" i="8"/>
  <c r="A60" i="8"/>
  <c r="A61" i="8"/>
  <c r="A62" i="8"/>
  <c r="A63" i="8"/>
  <c r="A64" i="8"/>
  <c r="A65" i="8"/>
  <c r="A66" i="8"/>
  <c r="A67" i="8"/>
  <c r="A58" i="8"/>
  <c r="A42" i="8"/>
  <c r="A43" i="8"/>
  <c r="A44" i="8"/>
  <c r="A45" i="8"/>
  <c r="A46" i="8"/>
  <c r="A47" i="8"/>
  <c r="A48" i="8"/>
  <c r="A49" i="8"/>
  <c r="A50" i="8"/>
  <c r="A41" i="8"/>
  <c r="A18" i="8"/>
  <c r="A30" i="8"/>
  <c r="A31" i="8"/>
  <c r="A32" i="8"/>
  <c r="A17" i="8"/>
  <c r="C46" i="5" l="1"/>
  <c r="C45" i="5"/>
  <c r="C44" i="5"/>
  <c r="C43" i="5"/>
  <c r="C8" i="5"/>
  <c r="C7" i="5"/>
  <c r="C39" i="5"/>
  <c r="C35" i="5"/>
  <c r="C31" i="5"/>
  <c r="C27" i="5"/>
  <c r="C23" i="5"/>
  <c r="C19" i="5"/>
  <c r="C15" i="5"/>
  <c r="C11" i="5"/>
  <c r="C42" i="5"/>
  <c r="C38" i="5"/>
  <c r="C34" i="5"/>
  <c r="C30" i="5"/>
  <c r="C26" i="5"/>
  <c r="C22" i="5"/>
  <c r="C18" i="5"/>
  <c r="C14" i="5"/>
  <c r="C10" i="5"/>
  <c r="C41" i="5"/>
  <c r="C37" i="5"/>
  <c r="C33" i="5"/>
  <c r="C29" i="5"/>
  <c r="C25" i="5"/>
  <c r="C21" i="5"/>
  <c r="C17" i="5"/>
  <c r="C13" i="5"/>
  <c r="C9" i="5"/>
  <c r="C40" i="5"/>
  <c r="C36" i="5"/>
  <c r="C32" i="5"/>
  <c r="C28" i="5"/>
  <c r="C24" i="5"/>
  <c r="C20" i="5"/>
  <c r="C16" i="5"/>
  <c r="C12" i="5"/>
  <c r="E67" i="8"/>
  <c r="E66" i="8"/>
  <c r="E65" i="8"/>
  <c r="E64" i="8"/>
  <c r="E60" i="8"/>
  <c r="E59" i="8"/>
  <c r="E58" i="8"/>
  <c r="E50" i="8"/>
  <c r="D50" i="8"/>
  <c r="E49" i="8"/>
  <c r="D49" i="8"/>
  <c r="E48" i="8"/>
  <c r="D48" i="8"/>
  <c r="E47" i="8"/>
  <c r="D47" i="8"/>
  <c r="E43" i="8"/>
  <c r="D43" i="8"/>
  <c r="E42" i="8"/>
  <c r="D42" i="8"/>
  <c r="E41" i="8"/>
  <c r="D41" i="8"/>
  <c r="E32" i="8"/>
  <c r="E31" i="8"/>
  <c r="E30" i="8"/>
  <c r="E19" i="8"/>
  <c r="E18" i="8"/>
  <c r="E17" i="8"/>
  <c r="C5" i="11" s="1"/>
  <c r="E5" i="11" s="1"/>
  <c r="E16" i="8"/>
  <c r="E4" i="11" s="1"/>
  <c r="E2" i="11" l="1"/>
</calcChain>
</file>

<file path=xl/sharedStrings.xml><?xml version="1.0" encoding="utf-8"?>
<sst xmlns="http://schemas.openxmlformats.org/spreadsheetml/2006/main" count="336" uniqueCount="294">
  <si>
    <t>人件費単価計算書</t>
    <rPh sb="0" eb="3">
      <t>ジンケンヒ</t>
    </rPh>
    <rPh sb="3" eb="5">
      <t>タンカ</t>
    </rPh>
    <rPh sb="5" eb="8">
      <t>ケイサンショ</t>
    </rPh>
    <phoneticPr fontId="8"/>
  </si>
  <si>
    <t>下記に相違ないことを証明する。</t>
    <rPh sb="0" eb="1">
      <t>カ</t>
    </rPh>
    <phoneticPr fontId="3"/>
  </si>
  <si>
    <t>法人・団体等名</t>
    <rPh sb="0" eb="2">
      <t>ホウジン</t>
    </rPh>
    <rPh sb="5" eb="6">
      <t>トウ</t>
    </rPh>
    <phoneticPr fontId="8"/>
  </si>
  <si>
    <t>代表者名又は担当部署責任者</t>
    <rPh sb="4" eb="5">
      <t>マタ</t>
    </rPh>
    <rPh sb="6" eb="8">
      <t>タントウ</t>
    </rPh>
    <rPh sb="8" eb="10">
      <t>ブショ</t>
    </rPh>
    <rPh sb="10" eb="13">
      <t>セキニンシャ</t>
    </rPh>
    <phoneticPr fontId="8"/>
  </si>
  <si>
    <t>印　</t>
    <rPh sb="0" eb="1">
      <t>イン</t>
    </rPh>
    <phoneticPr fontId="3"/>
  </si>
  <si>
    <t>記</t>
    <rPh sb="0" eb="1">
      <t>キ</t>
    </rPh>
    <phoneticPr fontId="3"/>
  </si>
  <si>
    <t>各表は、対象となる人ごとに１行を用いること</t>
    <rPh sb="0" eb="1">
      <t>カク</t>
    </rPh>
    <rPh sb="1" eb="2">
      <t>ヒョウ</t>
    </rPh>
    <rPh sb="4" eb="6">
      <t>タイショウ</t>
    </rPh>
    <rPh sb="9" eb="10">
      <t>ヒト</t>
    </rPh>
    <rPh sb="14" eb="15">
      <t>ギョウ</t>
    </rPh>
    <rPh sb="16" eb="17">
      <t>モチ</t>
    </rPh>
    <phoneticPr fontId="3"/>
  </si>
  <si>
    <t>１．健保等級適用者</t>
    <rPh sb="2" eb="4">
      <t>ケンポ</t>
    </rPh>
    <rPh sb="4" eb="6">
      <t>トウキュウ</t>
    </rPh>
    <rPh sb="6" eb="9">
      <t>テキヨウシャ</t>
    </rPh>
    <phoneticPr fontId="8"/>
  </si>
  <si>
    <t>氏名</t>
    <rPh sb="0" eb="2">
      <t>シメイ</t>
    </rPh>
    <phoneticPr fontId="8"/>
  </si>
  <si>
    <t>賞与回数</t>
    <rPh sb="0" eb="2">
      <t>ショウヨ</t>
    </rPh>
    <rPh sb="2" eb="4">
      <t>カイスウ</t>
    </rPh>
    <phoneticPr fontId="8"/>
  </si>
  <si>
    <t>人件費単価</t>
    <rPh sb="0" eb="3">
      <t>ジンケンヒ</t>
    </rPh>
    <rPh sb="3" eb="5">
      <t>タンカ</t>
    </rPh>
    <phoneticPr fontId="8"/>
  </si>
  <si>
    <t>備考</t>
    <rPh sb="0" eb="2">
      <t>ビコウ</t>
    </rPh>
    <phoneticPr fontId="8"/>
  </si>
  <si>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3"/>
  </si>
  <si>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8"/>
  </si>
  <si>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8"/>
  </si>
  <si>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8"/>
  </si>
  <si>
    <t>月給額</t>
    <rPh sb="0" eb="2">
      <t>ゲッキュウ</t>
    </rPh>
    <rPh sb="2" eb="3">
      <t>ガク</t>
    </rPh>
    <phoneticPr fontId="8"/>
  </si>
  <si>
    <t>月給額を記入すると、健保等級と人件費単価が自動で算出されます。</t>
    <rPh sb="0" eb="2">
      <t>ゲッキュウ</t>
    </rPh>
    <rPh sb="2" eb="3">
      <t>ガク</t>
    </rPh>
    <rPh sb="10" eb="12">
      <t>ケンポ</t>
    </rPh>
    <rPh sb="12" eb="14">
      <t>トウキュウ</t>
    </rPh>
    <phoneticPr fontId="3"/>
  </si>
  <si>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8"/>
  </si>
  <si>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8"/>
  </si>
  <si>
    <t>３．健保等級非適用者（日給制、時給制）</t>
    <rPh sb="2" eb="4">
      <t>ケンポ</t>
    </rPh>
    <rPh sb="4" eb="6">
      <t>トウキュウ</t>
    </rPh>
    <rPh sb="6" eb="7">
      <t>ヒ</t>
    </rPh>
    <rPh sb="7" eb="10">
      <t>テキヨウシャ</t>
    </rPh>
    <rPh sb="11" eb="14">
      <t>ニッキュウセイ</t>
    </rPh>
    <rPh sb="15" eb="18">
      <t>ジキュウセイ</t>
    </rPh>
    <phoneticPr fontId="8"/>
  </si>
  <si>
    <t>日給額と所定労働時間を記入すると、人件費単価が自動で算出されます。</t>
    <rPh sb="0" eb="2">
      <t>ニッキュウ</t>
    </rPh>
    <rPh sb="4" eb="6">
      <t>ショテイ</t>
    </rPh>
    <rPh sb="6" eb="8">
      <t>ロウドウ</t>
    </rPh>
    <rPh sb="8" eb="10">
      <t>ジカン</t>
    </rPh>
    <phoneticPr fontId="3"/>
  </si>
  <si>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8"/>
  </si>
  <si>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8"/>
  </si>
  <si>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8"/>
  </si>
  <si>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8"/>
  </si>
  <si>
    <t>費用細目</t>
    <rPh sb="0" eb="2">
      <t>ヒヨウ</t>
    </rPh>
    <rPh sb="2" eb="4">
      <t>サイモク</t>
    </rPh>
    <phoneticPr fontId="3"/>
  </si>
  <si>
    <t>No.</t>
    <phoneticPr fontId="3"/>
  </si>
  <si>
    <t>金額（税抜）</t>
    <rPh sb="0" eb="2">
      <t>キンガク</t>
    </rPh>
    <rPh sb="3" eb="5">
      <t>ゼイヌキ</t>
    </rPh>
    <phoneticPr fontId="3"/>
  </si>
  <si>
    <t>　　　</t>
    <phoneticPr fontId="3"/>
  </si>
  <si>
    <t>等級</t>
    <rPh sb="0" eb="2">
      <t>トウキュウ</t>
    </rPh>
    <phoneticPr fontId="8"/>
  </si>
  <si>
    <t>単価A</t>
    <rPh sb="0" eb="2">
      <t>タンカ</t>
    </rPh>
    <phoneticPr fontId="8"/>
  </si>
  <si>
    <t>単価B</t>
    <rPh sb="0" eb="2">
      <t>タンカ</t>
    </rPh>
    <phoneticPr fontId="8"/>
  </si>
  <si>
    <t>月給範囲下限</t>
    <rPh sb="0" eb="2">
      <t>ゲッキュウ</t>
    </rPh>
    <rPh sb="2" eb="4">
      <t>ハンイ</t>
    </rPh>
    <rPh sb="4" eb="6">
      <t>カゲン</t>
    </rPh>
    <phoneticPr fontId="8"/>
  </si>
  <si>
    <t>上限</t>
    <rPh sb="0" eb="2">
      <t>ジョウゲン</t>
    </rPh>
    <phoneticPr fontId="8"/>
  </si>
  <si>
    <t>単価</t>
    <rPh sb="0" eb="2">
      <t>タンカ</t>
    </rPh>
    <phoneticPr fontId="8"/>
  </si>
  <si>
    <t>細目</t>
    <rPh sb="0" eb="2">
      <t>サイモク</t>
    </rPh>
    <phoneticPr fontId="3"/>
  </si>
  <si>
    <t>人件費氏名</t>
    <rPh sb="0" eb="3">
      <t>ジンケンヒ</t>
    </rPh>
    <rPh sb="3" eb="5">
      <t>シメイ</t>
    </rPh>
    <phoneticPr fontId="3"/>
  </si>
  <si>
    <t>共同申請の場合は、幹事社が全ての人員の人件費単価を確認すること。</t>
    <rPh sb="0" eb="2">
      <t>キョウドウ</t>
    </rPh>
    <rPh sb="2" eb="4">
      <t>シンセイ</t>
    </rPh>
    <rPh sb="5" eb="7">
      <t>バアイ</t>
    </rPh>
    <rPh sb="9" eb="11">
      <t>カンジ</t>
    </rPh>
    <rPh sb="11" eb="12">
      <t>シャ</t>
    </rPh>
    <rPh sb="13" eb="14">
      <t>スベ</t>
    </rPh>
    <rPh sb="16" eb="18">
      <t>ジンイン</t>
    </rPh>
    <rPh sb="19" eb="22">
      <t>ジンケンヒ</t>
    </rPh>
    <rPh sb="22" eb="24">
      <t>タンカ</t>
    </rPh>
    <rPh sb="25" eb="27">
      <t>カクニン</t>
    </rPh>
    <phoneticPr fontId="3"/>
  </si>
  <si>
    <t>コンソーシアム申請の場合は、各社提出すること（支出計画全てを各社提出）</t>
    <rPh sb="14" eb="16">
      <t>カクシャ</t>
    </rPh>
    <rPh sb="16" eb="18">
      <t>テイシュツ</t>
    </rPh>
    <rPh sb="23" eb="25">
      <t>シシュツ</t>
    </rPh>
    <rPh sb="25" eb="27">
      <t>ケイカク</t>
    </rPh>
    <rPh sb="27" eb="28">
      <t>スベ</t>
    </rPh>
    <rPh sb="30" eb="32">
      <t>カクシャ</t>
    </rPh>
    <rPh sb="32" eb="34">
      <t>テイシュツ</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</si>
  <si>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</si>
  <si>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</si>
  <si>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</si>
  <si>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8"/>
  </si>
  <si>
    <r>
      <t>日給額</t>
    </r>
    <r>
      <rPr>
        <vertAlign val="superscript"/>
        <sz val="11"/>
        <rFont val="ＭＳ 明朝"/>
        <family val="1"/>
        <charset val="128"/>
      </rPr>
      <t>※1</t>
    </r>
    <rPh sb="0" eb="2">
      <t>ニッキュウ</t>
    </rPh>
    <rPh sb="2" eb="3">
      <t>ガク</t>
    </rPh>
    <phoneticPr fontId="8"/>
  </si>
  <si>
    <r>
      <t>所定労働時間</t>
    </r>
    <r>
      <rPr>
        <vertAlign val="superscript"/>
        <sz val="11"/>
        <rFont val="ＭＳ 明朝"/>
        <family val="1"/>
        <charset val="128"/>
      </rPr>
      <t>※２</t>
    </r>
    <rPh sb="0" eb="2">
      <t>ショテイ</t>
    </rPh>
    <rPh sb="2" eb="4">
      <t>ロウドウ</t>
    </rPh>
    <rPh sb="4" eb="6">
      <t>ジカン</t>
    </rPh>
    <phoneticPr fontId="8"/>
  </si>
  <si>
    <r>
      <t>人件費単価</t>
    </r>
    <r>
      <rPr>
        <vertAlign val="superscript"/>
        <sz val="11"/>
        <rFont val="ＭＳ 明朝"/>
        <family val="1"/>
        <charset val="128"/>
      </rPr>
      <t>※３</t>
    </r>
    <phoneticPr fontId="8"/>
  </si>
  <si>
    <t>※３ 時給から日給額を算出する場合には、時給額に所定労働時間を乗じ額に、※１に記入の各種手当等の額を加算して算出すること。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3" eb="34">
      <t>ガク</t>
    </rPh>
    <rPh sb="42" eb="44">
      <t>カクシュ</t>
    </rPh>
    <rPh sb="44" eb="46">
      <t>テアテ</t>
    </rPh>
    <rPh sb="46" eb="47">
      <t>トウ</t>
    </rPh>
    <rPh sb="48" eb="49">
      <t>ガク</t>
    </rPh>
    <rPh sb="50" eb="52">
      <t>カサン</t>
    </rPh>
    <rPh sb="54" eb="56">
      <t>サンシュツ</t>
    </rPh>
    <phoneticPr fontId="8"/>
  </si>
  <si>
    <t>備考（月給額の算出式を記入）</t>
    <rPh sb="0" eb="2">
      <t>ビコウ</t>
    </rPh>
    <rPh sb="3" eb="5">
      <t>ゲッキュウ</t>
    </rPh>
    <rPh sb="5" eb="6">
      <t>ガク</t>
    </rPh>
    <rPh sb="7" eb="9">
      <t>サンシュツ</t>
    </rPh>
    <rPh sb="9" eb="10">
      <t>シキ</t>
    </rPh>
    <phoneticPr fontId="8"/>
  </si>
  <si>
    <t>1.外注費・委託費</t>
    <rPh sb="2" eb="5">
      <t>ガイチュウヒ</t>
    </rPh>
    <rPh sb="6" eb="8">
      <t>イタク</t>
    </rPh>
    <rPh sb="8" eb="9">
      <t>ヒ</t>
    </rPh>
    <phoneticPr fontId="3"/>
  </si>
  <si>
    <t>2.部品・材料調達費</t>
    <rPh sb="2" eb="4">
      <t>ブヒン</t>
    </rPh>
    <rPh sb="5" eb="7">
      <t>ザイリョウ</t>
    </rPh>
    <rPh sb="7" eb="9">
      <t>チョウタツ</t>
    </rPh>
    <rPh sb="9" eb="10">
      <t>ヒ</t>
    </rPh>
    <phoneticPr fontId="3"/>
  </si>
  <si>
    <t>3.人件費</t>
    <rPh sb="2" eb="5">
      <t>ジンケンヒ</t>
    </rPh>
    <phoneticPr fontId="3"/>
  </si>
  <si>
    <t>4.その他諸経費</t>
    <rPh sb="4" eb="5">
      <t>タ</t>
    </rPh>
    <rPh sb="5" eb="8">
      <t>ショケイヒ</t>
    </rPh>
    <phoneticPr fontId="3"/>
  </si>
  <si>
    <t>4.その他諸経費</t>
    <phoneticPr fontId="3"/>
  </si>
  <si>
    <t>　　https://www.meti.go.jp/information_2/downloadfiles/31kenpo.pdf</t>
    <phoneticPr fontId="3"/>
  </si>
  <si>
    <t>費用総計（円）</t>
    <phoneticPr fontId="3"/>
  </si>
  <si>
    <t>金額根拠</t>
    <rPh sb="0" eb="2">
      <t>キンガク</t>
    </rPh>
    <rPh sb="2" eb="4">
      <t>コンキョ</t>
    </rPh>
    <phoneticPr fontId="3"/>
  </si>
  <si>
    <t>類型</t>
    <rPh sb="0" eb="2">
      <t>ルイケイ</t>
    </rPh>
    <phoneticPr fontId="3"/>
  </si>
  <si>
    <t>事業者名</t>
    <rPh sb="0" eb="3">
      <t>ジギョウシャ</t>
    </rPh>
    <rPh sb="3" eb="4">
      <t>メイ</t>
    </rPh>
    <phoneticPr fontId="3"/>
  </si>
  <si>
    <t>類型</t>
    <rPh sb="0" eb="2">
      <t>ルイケイ</t>
    </rPh>
    <phoneticPr fontId="3"/>
  </si>
  <si>
    <t>Ａ</t>
    <phoneticPr fontId="3"/>
  </si>
  <si>
    <t>Ｂ</t>
    <phoneticPr fontId="3"/>
  </si>
  <si>
    <t>Ｃ</t>
    <phoneticPr fontId="3"/>
  </si>
  <si>
    <r>
      <t xml:space="preserve">作業工程
</t>
    </r>
    <r>
      <rPr>
        <b/>
        <sz val="9"/>
        <color theme="1"/>
        <rFont val="ＭＳ 明朝"/>
        <family val="1"/>
        <charset val="128"/>
      </rPr>
      <t>（手入力）</t>
    </r>
    <rPh sb="0" eb="2">
      <t>サギョウ</t>
    </rPh>
    <rPh sb="2" eb="4">
      <t>コウテイ</t>
    </rPh>
    <rPh sb="6" eb="9">
      <t>テニュウリョク</t>
    </rPh>
    <phoneticPr fontId="3"/>
  </si>
  <si>
    <r>
      <t xml:space="preserve">担当者
</t>
    </r>
    <r>
      <rPr>
        <b/>
        <sz val="9"/>
        <color theme="1"/>
        <rFont val="ＭＳ 明朝"/>
        <family val="1"/>
        <charset val="128"/>
      </rPr>
      <t>（プルダウン）</t>
    </r>
    <rPh sb="0" eb="3">
      <t>タントウシャ</t>
    </rPh>
    <phoneticPr fontId="3"/>
  </si>
  <si>
    <r>
      <t xml:space="preserve">単価（円）
</t>
    </r>
    <r>
      <rPr>
        <b/>
        <sz val="9"/>
        <color theme="1"/>
        <rFont val="ＭＳ 明朝"/>
        <family val="1"/>
        <charset val="128"/>
      </rPr>
      <t>（自動計算）</t>
    </r>
    <rPh sb="0" eb="2">
      <t>タンカ</t>
    </rPh>
    <rPh sb="3" eb="4">
      <t>エン</t>
    </rPh>
    <rPh sb="7" eb="9">
      <t>ジドウ</t>
    </rPh>
    <rPh sb="9" eb="11">
      <t>ケイサン</t>
    </rPh>
    <phoneticPr fontId="3"/>
  </si>
  <si>
    <r>
      <t xml:space="preserve">工数（時間）
</t>
    </r>
    <r>
      <rPr>
        <b/>
        <sz val="9"/>
        <color theme="1"/>
        <rFont val="ＭＳ 明朝"/>
        <family val="1"/>
        <charset val="128"/>
      </rPr>
      <t>（手入力）</t>
    </r>
    <rPh sb="0" eb="2">
      <t>コウスウ</t>
    </rPh>
    <rPh sb="3" eb="5">
      <t>ジカン</t>
    </rPh>
    <rPh sb="8" eb="11">
      <t>テニュウリョク</t>
    </rPh>
    <phoneticPr fontId="3"/>
  </si>
  <si>
    <t>費用内容</t>
    <rPh sb="0" eb="2">
      <t>ヒヨウ</t>
    </rPh>
    <rPh sb="2" eb="4">
      <t>ナイヨウ</t>
    </rPh>
    <phoneticPr fontId="3"/>
  </si>
  <si>
    <t>○○　○○</t>
  </si>
  <si>
    <t>○○　○○</t>
    <phoneticPr fontId="3"/>
  </si>
  <si>
    <t>○年○月○日より勤務開始。労働条件通知書の内容を基に記入。</t>
    <rPh sb="1" eb="2">
      <t>ネン</t>
    </rPh>
    <rPh sb="3" eb="4">
      <t>ガツ</t>
    </rPh>
    <rPh sb="5" eb="6">
      <t>ニチ</t>
    </rPh>
    <rPh sb="8" eb="10">
      <t>キンム</t>
    </rPh>
    <rPh sb="10" eb="12">
      <t>カイシ</t>
    </rPh>
    <rPh sb="13" eb="15">
      <t>ロウドウ</t>
    </rPh>
    <rPh sb="15" eb="17">
      <t>ジョウケン</t>
    </rPh>
    <rPh sb="17" eb="20">
      <t>ツウチショ</t>
    </rPh>
    <rPh sb="21" eb="23">
      <t>ナイヨウ</t>
    </rPh>
    <rPh sb="24" eb="25">
      <t>モト</t>
    </rPh>
    <rPh sb="26" eb="28">
      <t>キニュウ</t>
    </rPh>
    <phoneticPr fontId="3"/>
  </si>
  <si>
    <t>○○　○○</t>
    <phoneticPr fontId="3"/>
  </si>
  <si>
    <t>○○　○○</t>
    <phoneticPr fontId="3"/>
  </si>
  <si>
    <t>○○　○○</t>
    <phoneticPr fontId="3"/>
  </si>
  <si>
    <t>月給制</t>
    <rPh sb="0" eb="2">
      <t>ゲッキュウ</t>
    </rPh>
    <rPh sb="2" eb="3">
      <t>セイ</t>
    </rPh>
    <phoneticPr fontId="3"/>
  </si>
  <si>
    <t>○○　三郎</t>
    <rPh sb="3" eb="5">
      <t>サブロウ</t>
    </rPh>
    <phoneticPr fontId="3"/>
  </si>
  <si>
    <t>◇◇　四郎</t>
    <rPh sb="3" eb="4">
      <t>ヨン</t>
    </rPh>
    <rPh sb="4" eb="5">
      <t>ロウ</t>
    </rPh>
    <phoneticPr fontId="3"/>
  </si>
  <si>
    <t>日給額＝日給8,000円+1日あたり通勤手当800円</t>
    <rPh sb="0" eb="2">
      <t>ニッキュウ</t>
    </rPh>
    <rPh sb="2" eb="3">
      <t>ガク</t>
    </rPh>
    <rPh sb="4" eb="6">
      <t>ニッキュウ</t>
    </rPh>
    <rPh sb="11" eb="12">
      <t>エン</t>
    </rPh>
    <rPh sb="14" eb="15">
      <t>ニチ</t>
    </rPh>
    <rPh sb="18" eb="20">
      <t>ツウキン</t>
    </rPh>
    <rPh sb="20" eb="22">
      <t>テアテ</t>
    </rPh>
    <rPh sb="25" eb="26">
      <t>エン</t>
    </rPh>
    <phoneticPr fontId="3"/>
  </si>
  <si>
    <t>日給額＝時給1,000円×7時間+（1日あたり通勤手当800円）</t>
    <rPh sb="0" eb="2">
      <t>ニッキュウ</t>
    </rPh>
    <rPh sb="2" eb="3">
      <t>ガク</t>
    </rPh>
    <rPh sb="4" eb="6">
      <t>ジキュウ</t>
    </rPh>
    <rPh sb="11" eb="12">
      <t>エン</t>
    </rPh>
    <rPh sb="14" eb="16">
      <t>ジカン</t>
    </rPh>
    <rPh sb="19" eb="20">
      <t>ニチ</t>
    </rPh>
    <rPh sb="23" eb="25">
      <t>ツウキン</t>
    </rPh>
    <rPh sb="25" eb="27">
      <t>テアテ</t>
    </rPh>
    <rPh sb="30" eb="31">
      <t>エン</t>
    </rPh>
    <phoneticPr fontId="3"/>
  </si>
  <si>
    <t>Ｄ</t>
    <phoneticPr fontId="3"/>
  </si>
  <si>
    <t>Ａ</t>
  </si>
  <si>
    <t>○○社見積書（添付2-1）
▲▲社見積書（添付2-2）</t>
    <rPh sb="2" eb="3">
      <t>シャ</t>
    </rPh>
    <rPh sb="3" eb="6">
      <t>ミツモリショ</t>
    </rPh>
    <rPh sb="16" eb="17">
      <t>シャ</t>
    </rPh>
    <rPh sb="17" eb="20">
      <t>ミツモリショ</t>
    </rPh>
    <rPh sb="21" eb="23">
      <t>テンプ</t>
    </rPh>
    <phoneticPr fontId="3"/>
  </si>
  <si>
    <t>□□社見積書（添付1）</t>
    <rPh sb="2" eb="3">
      <t>シャ</t>
    </rPh>
    <rPh sb="3" eb="6">
      <t>ミツモリショ</t>
    </rPh>
    <rPh sb="7" eb="9">
      <t>テンプ</t>
    </rPh>
    <phoneticPr fontId="3"/>
  </si>
  <si>
    <t>過去実績より概算（添付3）</t>
    <rPh sb="0" eb="2">
      <t>カコ</t>
    </rPh>
    <rPh sb="2" eb="4">
      <t>ジッセキ</t>
    </rPh>
    <rPh sb="6" eb="8">
      <t>ガイサン</t>
    </rPh>
    <rPh sb="9" eb="11">
      <t>テンプ</t>
    </rPh>
    <phoneticPr fontId="3"/>
  </si>
  <si>
    <t>【量産化設計・試作】
○○モジュールODM</t>
    <rPh sb="1" eb="4">
      <t>リョウサンカ</t>
    </rPh>
    <rPh sb="4" eb="6">
      <t>セッケイ</t>
    </rPh>
    <rPh sb="7" eb="9">
      <t>シサク</t>
    </rPh>
    <phoneticPr fontId="3"/>
  </si>
  <si>
    <t>【量産化設計・試作】
筐体設計・製造</t>
    <rPh sb="1" eb="4">
      <t>リョウサンカ</t>
    </rPh>
    <rPh sb="4" eb="6">
      <t>セッケイ</t>
    </rPh>
    <rPh sb="7" eb="9">
      <t>シサク</t>
    </rPh>
    <rPh sb="11" eb="13">
      <t>キョウタイ</t>
    </rPh>
    <rPh sb="13" eb="15">
      <t>セッケイ</t>
    </rPh>
    <rPh sb="16" eb="18">
      <t>セイゾウ</t>
    </rPh>
    <phoneticPr fontId="3"/>
  </si>
  <si>
    <t>【○○モジュール原理試作】
骨格部品購入</t>
    <rPh sb="8" eb="10">
      <t>ゲンリ</t>
    </rPh>
    <rPh sb="10" eb="12">
      <t>シサク</t>
    </rPh>
    <rPh sb="14" eb="16">
      <t>コッカク</t>
    </rPh>
    <rPh sb="16" eb="18">
      <t>ブヒン</t>
    </rPh>
    <rPh sb="18" eb="20">
      <t>コウニュウ</t>
    </rPh>
    <phoneticPr fontId="3"/>
  </si>
  <si>
    <t>【○○モジュール原理試作】
関節部部品加工</t>
    <rPh sb="8" eb="10">
      <t>ゲンリ</t>
    </rPh>
    <rPh sb="10" eb="12">
      <t>シサク</t>
    </rPh>
    <rPh sb="14" eb="16">
      <t>カンセツ</t>
    </rPh>
    <rPh sb="16" eb="17">
      <t>ブ</t>
    </rPh>
    <rPh sb="17" eb="19">
      <t>ブヒン</t>
    </rPh>
    <rPh sb="19" eb="21">
      <t>カコウ</t>
    </rPh>
    <phoneticPr fontId="3"/>
  </si>
  <si>
    <t>【量産化設計・試作】
制御ソフトウェア設計・実装</t>
    <rPh sb="1" eb="4">
      <t>リョウサンカ</t>
    </rPh>
    <rPh sb="4" eb="6">
      <t>セッケイ</t>
    </rPh>
    <rPh sb="7" eb="9">
      <t>シサク</t>
    </rPh>
    <rPh sb="11" eb="13">
      <t>セイギョ</t>
    </rPh>
    <rPh sb="19" eb="21">
      <t>セッケイ</t>
    </rPh>
    <rPh sb="22" eb="24">
      <t>ジッソウ</t>
    </rPh>
    <phoneticPr fontId="3"/>
  </si>
  <si>
    <t>○○社見積書（添付4））</t>
    <rPh sb="2" eb="3">
      <t>シャ</t>
    </rPh>
    <rPh sb="3" eb="6">
      <t>ミツモリショ</t>
    </rPh>
    <phoneticPr fontId="3"/>
  </si>
  <si>
    <t>○○社見積書（添付5-1）
▲▲社見積書（添付5-2）</t>
    <rPh sb="2" eb="3">
      <t>シャ</t>
    </rPh>
    <rPh sb="3" eb="6">
      <t>ミツモリショ</t>
    </rPh>
    <rPh sb="16" eb="17">
      <t>シャ</t>
    </rPh>
    <rPh sb="17" eb="20">
      <t>ミツモリショ</t>
    </rPh>
    <rPh sb="21" eb="23">
      <t>テンプ</t>
    </rPh>
    <phoneticPr fontId="3"/>
  </si>
  <si>
    <t>○○社見積書（添付6）</t>
    <rPh sb="2" eb="3">
      <t>シャ</t>
    </rPh>
    <rPh sb="3" eb="6">
      <t>ミツモリショ</t>
    </rPh>
    <phoneticPr fontId="3"/>
  </si>
  <si>
    <t>【量産化設計・試作】
動作試験、強度試験</t>
    <rPh sb="1" eb="4">
      <t>リョウサンカ</t>
    </rPh>
    <rPh sb="4" eb="6">
      <t>セッケイ</t>
    </rPh>
    <rPh sb="7" eb="9">
      <t>シサク</t>
    </rPh>
    <rPh sb="11" eb="13">
      <t>ドウサ</t>
    </rPh>
    <rPh sb="13" eb="15">
      <t>シケン</t>
    </rPh>
    <rPh sb="16" eb="18">
      <t>キョウド</t>
    </rPh>
    <rPh sb="18" eb="20">
      <t>シケン</t>
    </rPh>
    <phoneticPr fontId="3"/>
  </si>
  <si>
    <t>【量産化設計・試作】
○○部品のサンプル購入費</t>
    <rPh sb="1" eb="4">
      <t>リョウサンカ</t>
    </rPh>
    <rPh sb="4" eb="6">
      <t>セッケイ</t>
    </rPh>
    <rPh sb="7" eb="9">
      <t>シサク</t>
    </rPh>
    <rPh sb="13" eb="15">
      <t>ブヒン</t>
    </rPh>
    <rPh sb="20" eb="23">
      <t>コウニュウヒ</t>
    </rPh>
    <phoneticPr fontId="3"/>
  </si>
  <si>
    <t>【量産化設計・試作】
○○部品用金型製造委託</t>
    <rPh sb="1" eb="4">
      <t>リョウサンカ</t>
    </rPh>
    <rPh sb="4" eb="6">
      <t>セッケイ</t>
    </rPh>
    <rPh sb="7" eb="9">
      <t>シサク</t>
    </rPh>
    <rPh sb="13" eb="15">
      <t>ブヒン</t>
    </rPh>
    <rPh sb="15" eb="16">
      <t>ヨウ</t>
    </rPh>
    <rPh sb="16" eb="18">
      <t>カナガタ</t>
    </rPh>
    <rPh sb="18" eb="20">
      <t>セイゾウ</t>
    </rPh>
    <rPh sb="20" eb="22">
      <t>イタク</t>
    </rPh>
    <phoneticPr fontId="3"/>
  </si>
  <si>
    <t>○○社見積書（添付8）</t>
    <rPh sb="2" eb="3">
      <t>シャ</t>
    </rPh>
    <rPh sb="3" eb="6">
      <t>ミツモリショ</t>
    </rPh>
    <phoneticPr fontId="3"/>
  </si>
  <si>
    <t>全体設計委託</t>
    <rPh sb="0" eb="2">
      <t>ゼンタイ</t>
    </rPh>
    <rPh sb="2" eb="4">
      <t>セッケイ</t>
    </rPh>
    <rPh sb="4" eb="6">
      <t>イタク</t>
    </rPh>
    <phoneticPr fontId="3"/>
  </si>
  <si>
    <t>過去実績より概算（添付7）
○円/人日×○人日</t>
    <rPh sb="0" eb="2">
      <t>カコ</t>
    </rPh>
    <rPh sb="2" eb="4">
      <t>ジッセキ</t>
    </rPh>
    <rPh sb="6" eb="8">
      <t>ガイサン</t>
    </rPh>
    <rPh sb="9" eb="11">
      <t>テンプ</t>
    </rPh>
    <rPh sb="15" eb="16">
      <t>エン</t>
    </rPh>
    <rPh sb="17" eb="19">
      <t>ニンニチ</t>
    </rPh>
    <rPh sb="21" eb="23">
      <t>ニンニチ</t>
    </rPh>
    <phoneticPr fontId="3"/>
  </si>
  <si>
    <t>【認証取得】
業務設計コンサル委託</t>
    <rPh sb="1" eb="3">
      <t>ニンショウ</t>
    </rPh>
    <rPh sb="3" eb="5">
      <t>シュトク</t>
    </rPh>
    <rPh sb="7" eb="9">
      <t>ギョウム</t>
    </rPh>
    <rPh sb="9" eb="11">
      <t>セッケイ</t>
    </rPh>
    <rPh sb="15" eb="17">
      <t>イタク</t>
    </rPh>
    <phoneticPr fontId="3"/>
  </si>
  <si>
    <t>過去実績より概算（添付9）
○円/h×○h</t>
    <rPh sb="0" eb="2">
      <t>カコ</t>
    </rPh>
    <rPh sb="2" eb="4">
      <t>ジッセキ</t>
    </rPh>
    <rPh sb="6" eb="8">
      <t>ガイサン</t>
    </rPh>
    <rPh sb="9" eb="11">
      <t>テンプ</t>
    </rPh>
    <rPh sb="15" eb="16">
      <t>エン</t>
    </rPh>
    <phoneticPr fontId="3"/>
  </si>
  <si>
    <t>業務プロセス管理システム利用費</t>
    <rPh sb="0" eb="2">
      <t>ギョウム</t>
    </rPh>
    <rPh sb="6" eb="8">
      <t>カンリ</t>
    </rPh>
    <rPh sb="12" eb="14">
      <t>リヨウ</t>
    </rPh>
    <rPh sb="14" eb="15">
      <t>ヒ</t>
    </rPh>
    <phoneticPr fontId="3"/>
  </si>
  <si>
    <t>設計・開発、プロマネ</t>
    <rPh sb="0" eb="2">
      <t>セッケイ</t>
    </rPh>
    <rPh sb="3" eb="5">
      <t>カイハツ</t>
    </rPh>
    <phoneticPr fontId="3"/>
  </si>
  <si>
    <t>A氏：○万円×○時間（別添2-2参照）
B氏：○万円×○時間（別添2-2参照）</t>
    <rPh sb="1" eb="2">
      <t>シ</t>
    </rPh>
    <rPh sb="4" eb="6">
      <t>マンエン</t>
    </rPh>
    <rPh sb="8" eb="10">
      <t>ジカン</t>
    </rPh>
    <rPh sb="11" eb="13">
      <t>ベッテン</t>
    </rPh>
    <rPh sb="16" eb="18">
      <t>サンショウ</t>
    </rPh>
    <rPh sb="21" eb="22">
      <t>シ</t>
    </rPh>
    <rPh sb="24" eb="26">
      <t>マンエン</t>
    </rPh>
    <rPh sb="28" eb="30">
      <t>ジカン</t>
    </rPh>
    <phoneticPr fontId="3"/>
  </si>
  <si>
    <t>△△　△△</t>
  </si>
  <si>
    <t>△△　△△</t>
    <phoneticPr fontId="3"/>
  </si>
  <si>
    <t>設計・開発</t>
    <rPh sb="0" eb="2">
      <t>セッケイ</t>
    </rPh>
    <rPh sb="3" eb="5">
      <t>カイハツ</t>
    </rPh>
    <phoneticPr fontId="3"/>
  </si>
  <si>
    <t>コーディネーター・ＰＭ</t>
    <phoneticPr fontId="3"/>
  </si>
  <si>
    <t>印</t>
    <rPh sb="0" eb="1">
      <t>イン</t>
    </rPh>
    <phoneticPr fontId="8"/>
  </si>
  <si>
    <t>会社名</t>
    <rPh sb="0" eb="3">
      <t>カイシャメイ</t>
    </rPh>
    <phoneticPr fontId="8"/>
  </si>
  <si>
    <t>（様式第１）</t>
    <phoneticPr fontId="8"/>
  </si>
  <si>
    <t>　　代表理事　　赤池　　学　　殿</t>
    <phoneticPr fontId="3"/>
  </si>
  <si>
    <t>一般社団法人 環境共創イニシアチブ</t>
    <phoneticPr fontId="3"/>
  </si>
  <si>
    <t>住所</t>
    <rPh sb="0" eb="2">
      <t>ジュウショ</t>
    </rPh>
    <phoneticPr fontId="8"/>
  </si>
  <si>
    <t>１．間接補助事業の名称</t>
    <phoneticPr fontId="8"/>
  </si>
  <si>
    <t>２．間接補助事業の目的及び内容</t>
    <phoneticPr fontId="8"/>
  </si>
  <si>
    <t>３．間接補助事業の開始及び完了予定日</t>
    <phoneticPr fontId="8"/>
  </si>
  <si>
    <t>４．間接補助事業に要する経費、補助対象経費、補助金交付申請額、およびその配分額</t>
    <phoneticPr fontId="8"/>
  </si>
  <si>
    <t>（注１）申請書には、次の事項を記載した書面を添付すること。</t>
    <phoneticPr fontId="3"/>
  </si>
  <si>
    <t>（2） その他ＳＩＩが指示する書面</t>
    <phoneticPr fontId="3"/>
  </si>
  <si>
    <t>（別添）</t>
    <rPh sb="1" eb="3">
      <t>ベッテン</t>
    </rPh>
    <phoneticPr fontId="3"/>
  </si>
  <si>
    <t>役員名簿</t>
    <phoneticPr fontId="3"/>
  </si>
  <si>
    <t>氏名カナ</t>
    <phoneticPr fontId="3"/>
  </si>
  <si>
    <t>氏名漢字</t>
    <phoneticPr fontId="3"/>
  </si>
  <si>
    <t>生年月日</t>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</si>
  <si>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</si>
  <si>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</si>
  <si>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</si>
  <si>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</si>
  <si>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</si>
  <si>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会社名</t>
    <rPh sb="0" eb="3">
      <t>カイシャメイ</t>
    </rPh>
    <phoneticPr fontId="3"/>
  </si>
  <si>
    <t>役職名</t>
    <rPh sb="0" eb="3">
      <t>ヤクショクメイ</t>
    </rPh>
    <phoneticPr fontId="3"/>
  </si>
  <si>
    <t>（注）</t>
    <rPh sb="1" eb="2">
      <t>チュウ</t>
    </rPh>
    <phoneticPr fontId="3"/>
  </si>
  <si>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3"/>
  </si>
  <si>
    <t>住所</t>
    <rPh sb="0" eb="2">
      <t>ジュウショ</t>
    </rPh>
    <phoneticPr fontId="3"/>
  </si>
  <si>
    <t>代表者役職</t>
    <rPh sb="0" eb="2">
      <t>ダイヒョウ</t>
    </rPh>
    <rPh sb="2" eb="3">
      <t>シャ</t>
    </rPh>
    <rPh sb="3" eb="5">
      <t>ヤクショク</t>
    </rPh>
    <phoneticPr fontId="3"/>
  </si>
  <si>
    <t>氏名</t>
    <rPh sb="0" eb="2">
      <t>シメイ</t>
    </rPh>
    <phoneticPr fontId="3"/>
  </si>
  <si>
    <t>代表者役職</t>
    <rPh sb="0" eb="3">
      <t>ダイヒョウシャ</t>
    </rPh>
    <rPh sb="3" eb="5">
      <t>ヤクショク</t>
    </rPh>
    <phoneticPr fontId="8"/>
  </si>
  <si>
    <t>代表者名</t>
    <rPh sb="0" eb="3">
      <t>ダイヒョウシャ</t>
    </rPh>
    <rPh sb="3" eb="4">
      <t>メイ</t>
    </rPh>
    <phoneticPr fontId="3"/>
  </si>
  <si>
    <t>資本金または出資の総額</t>
    <rPh sb="0" eb="3">
      <t>シホンキン</t>
    </rPh>
    <rPh sb="6" eb="8">
      <t>シュッシ</t>
    </rPh>
    <rPh sb="9" eb="11">
      <t>ソウガク</t>
    </rPh>
    <phoneticPr fontId="3"/>
  </si>
  <si>
    <t>常時雇用する従業員数</t>
    <rPh sb="0" eb="2">
      <t>ジョウジ</t>
    </rPh>
    <rPh sb="2" eb="4">
      <t>コヨウ</t>
    </rPh>
    <rPh sb="6" eb="9">
      <t>ジュウギョウイン</t>
    </rPh>
    <rPh sb="9" eb="10">
      <t>スウ</t>
    </rPh>
    <phoneticPr fontId="3"/>
  </si>
  <si>
    <t>担当者情報</t>
    <rPh sb="0" eb="3">
      <t>タントウシャ</t>
    </rPh>
    <rPh sb="3" eb="5">
      <t>ジョウホウ</t>
    </rPh>
    <phoneticPr fontId="3"/>
  </si>
  <si>
    <t>部署</t>
    <rPh sb="0" eb="2">
      <t>ブショ</t>
    </rPh>
    <phoneticPr fontId="3"/>
  </si>
  <si>
    <t>書類送付先住所</t>
    <rPh sb="0" eb="2">
      <t>ショルイ</t>
    </rPh>
    <rPh sb="2" eb="4">
      <t>ソウフ</t>
    </rPh>
    <rPh sb="4" eb="5">
      <t>サキ</t>
    </rPh>
    <rPh sb="5" eb="7">
      <t>ジュウショ</t>
    </rPh>
    <phoneticPr fontId="3"/>
  </si>
  <si>
    <t>要件確認</t>
    <rPh sb="0" eb="2">
      <t>ヨウケン</t>
    </rPh>
    <rPh sb="2" eb="4">
      <t>カクニン</t>
    </rPh>
    <phoneticPr fontId="3"/>
  </si>
  <si>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3"/>
  </si>
  <si>
    <t>事業者情報</t>
    <rPh sb="0" eb="3">
      <t>ジギョウシャ</t>
    </rPh>
    <rPh sb="3" eb="5">
      <t>ジョウホウ</t>
    </rPh>
    <phoneticPr fontId="3"/>
  </si>
  <si>
    <t>事業者担当者情報</t>
    <rPh sb="0" eb="3">
      <t>ジギョウシャ</t>
    </rPh>
    <rPh sb="3" eb="6">
      <t>タントウシャ</t>
    </rPh>
    <rPh sb="6" eb="8">
      <t>ジョウホウ</t>
    </rPh>
    <phoneticPr fontId="3"/>
  </si>
  <si>
    <t>（別添１）</t>
    <rPh sb="1" eb="3">
      <t>ベッテン</t>
    </rPh>
    <phoneticPr fontId="3"/>
  </si>
  <si>
    <t>主要株主
（保有割合20％以上を全て記載）</t>
    <rPh sb="0" eb="2">
      <t>シュヨウ</t>
    </rPh>
    <rPh sb="2" eb="4">
      <t>カブヌシ</t>
    </rPh>
    <rPh sb="6" eb="8">
      <t>ホユウ</t>
    </rPh>
    <rPh sb="8" eb="10">
      <t>ワリアイ</t>
    </rPh>
    <rPh sb="13" eb="15">
      <t>イジョウ</t>
    </rPh>
    <rPh sb="16" eb="17">
      <t>スベ</t>
    </rPh>
    <rPh sb="18" eb="20">
      <t>キサイ</t>
    </rPh>
    <phoneticPr fontId="3"/>
  </si>
  <si>
    <t>基本情報</t>
    <rPh sb="0" eb="2">
      <t>キホン</t>
    </rPh>
    <rPh sb="2" eb="4">
      <t>ジョウホウ</t>
    </rPh>
    <phoneticPr fontId="3"/>
  </si>
  <si>
    <t>上記規定に該当しないことを確認しました</t>
    <rPh sb="0" eb="2">
      <t>ジョウキ</t>
    </rPh>
    <rPh sb="2" eb="4">
      <t>キテイ</t>
    </rPh>
    <rPh sb="5" eb="7">
      <t>ガイトウ</t>
    </rPh>
    <rPh sb="13" eb="15">
      <t>カクニン</t>
    </rPh>
    <phoneticPr fontId="3"/>
  </si>
  <si>
    <t>上記規定に該当します</t>
    <rPh sb="0" eb="2">
      <t>ジョウキ</t>
    </rPh>
    <rPh sb="2" eb="4">
      <t>キテイ</t>
    </rPh>
    <rPh sb="5" eb="7">
      <t>ガイトウ</t>
    </rPh>
    <phoneticPr fontId="3"/>
  </si>
  <si>
    <t>基本情報と同じ</t>
    <rPh sb="0" eb="2">
      <t>キホン</t>
    </rPh>
    <rPh sb="2" eb="4">
      <t>ジョウホウ</t>
    </rPh>
    <rPh sb="5" eb="6">
      <t>オナ</t>
    </rPh>
    <phoneticPr fontId="3"/>
  </si>
  <si>
    <t>○○，○○○，○○○円</t>
    <rPh sb="10" eb="11">
      <t>エン</t>
    </rPh>
    <phoneticPr fontId="3"/>
  </si>
  <si>
    <t>○○人</t>
    <rPh sb="2" eb="3">
      <t>ニン</t>
    </rPh>
    <phoneticPr fontId="3"/>
  </si>
  <si>
    <t>○○○○（代表）、○○○○（個人）、○○○○キャピタル</t>
    <rPh sb="5" eb="7">
      <t>ダイヒョウ</t>
    </rPh>
    <rPh sb="14" eb="16">
      <t>コジン</t>
    </rPh>
    <phoneticPr fontId="3"/>
  </si>
  <si>
    <t>○○事業部</t>
    <rPh sb="2" eb="4">
      <t>ジギョウ</t>
    </rPh>
    <rPh sb="4" eb="5">
      <t>ブ</t>
    </rPh>
    <phoneticPr fontId="3"/>
  </si>
  <si>
    <t>部長</t>
    <rPh sb="0" eb="2">
      <t>ブチョウ</t>
    </rPh>
    <phoneticPr fontId="3"/>
  </si>
  <si>
    <t>○○　○○</t>
    <phoneticPr fontId="3"/>
  </si>
  <si>
    <t>担当者役職①</t>
    <rPh sb="0" eb="3">
      <t>タントウシャ</t>
    </rPh>
    <rPh sb="3" eb="5">
      <t>ヤクショク</t>
    </rPh>
    <phoneticPr fontId="3"/>
  </si>
  <si>
    <t>担当者氏名①</t>
    <rPh sb="0" eb="3">
      <t>タントウシャ</t>
    </rPh>
    <rPh sb="3" eb="5">
      <t>シメイ</t>
    </rPh>
    <phoneticPr fontId="3"/>
  </si>
  <si>
    <t>電話番号①</t>
    <rPh sb="0" eb="2">
      <t>デンワ</t>
    </rPh>
    <rPh sb="2" eb="4">
      <t>バンゴウ</t>
    </rPh>
    <phoneticPr fontId="3"/>
  </si>
  <si>
    <t>メールアドレス①</t>
    <phoneticPr fontId="3"/>
  </si>
  <si>
    <t>担当者役職②</t>
    <rPh sb="0" eb="3">
      <t>タントウシャ</t>
    </rPh>
    <rPh sb="3" eb="5">
      <t>ヤクショク</t>
    </rPh>
    <phoneticPr fontId="3"/>
  </si>
  <si>
    <t>担当者氏名②</t>
    <rPh sb="0" eb="3">
      <t>タントウシャ</t>
    </rPh>
    <rPh sb="3" eb="5">
      <t>シメイ</t>
    </rPh>
    <phoneticPr fontId="3"/>
  </si>
  <si>
    <t>電話番号②</t>
    <rPh sb="0" eb="2">
      <t>デンワ</t>
    </rPh>
    <rPh sb="2" eb="4">
      <t>バンゴウ</t>
    </rPh>
    <phoneticPr fontId="3"/>
  </si>
  <si>
    <t>メールアドレス②</t>
    <phoneticPr fontId="3"/>
  </si>
  <si>
    <t>担当者役職③</t>
    <rPh sb="0" eb="3">
      <t>タントウシャ</t>
    </rPh>
    <rPh sb="3" eb="5">
      <t>ヤクショク</t>
    </rPh>
    <phoneticPr fontId="3"/>
  </si>
  <si>
    <t>担当者氏名③</t>
    <rPh sb="0" eb="3">
      <t>タントウシャ</t>
    </rPh>
    <rPh sb="3" eb="5">
      <t>シメイ</t>
    </rPh>
    <phoneticPr fontId="3"/>
  </si>
  <si>
    <t>電話番号③</t>
    <rPh sb="0" eb="2">
      <t>デンワ</t>
    </rPh>
    <rPh sb="2" eb="4">
      <t>バンゴウ</t>
    </rPh>
    <phoneticPr fontId="3"/>
  </si>
  <si>
    <t>メールアドレス③</t>
    <phoneticPr fontId="3"/>
  </si>
  <si>
    <t>○○○-○○○○-○○○○</t>
    <phoneticPr fontId="3"/>
  </si>
  <si>
    <t>△△　△△</t>
    <phoneticPr fontId="3"/>
  </si>
  <si>
    <t>○○○-○○○○-○○○○</t>
    <phoneticPr fontId="3"/>
  </si>
  <si>
    <t>◇◇　◇◇</t>
    <phoneticPr fontId="3"/>
  </si>
  <si>
    <t>ＸＸＸＸ＠ＸＸＸ．ｃｏ．ｊｐ</t>
    <phoneticPr fontId="3"/>
  </si>
  <si>
    <t>〒○○○-○○○○</t>
    <phoneticPr fontId="3"/>
  </si>
  <si>
    <t>書類作成者</t>
    <rPh sb="0" eb="2">
      <t>ショルイ</t>
    </rPh>
    <rPh sb="2" eb="5">
      <t>サクセイシャ</t>
    </rPh>
    <phoneticPr fontId="3"/>
  </si>
  <si>
    <t>キャッシュフロー</t>
    <phoneticPr fontId="3"/>
  </si>
  <si>
    <t>費目</t>
    <rPh sb="0" eb="2">
      <t>ヒモク</t>
    </rPh>
    <phoneticPr fontId="3"/>
  </si>
  <si>
    <t>2018年</t>
    <rPh sb="4" eb="5">
      <t>ネン</t>
    </rPh>
    <phoneticPr fontId="3"/>
  </si>
  <si>
    <t>2019年</t>
    <rPh sb="4" eb="5">
      <t>ネン</t>
    </rPh>
    <phoneticPr fontId="3"/>
  </si>
  <si>
    <t>4月</t>
  </si>
  <si>
    <t>5月</t>
  </si>
  <si>
    <t>6月</t>
  </si>
  <si>
    <t>7月</t>
  </si>
  <si>
    <t>8月</t>
  </si>
  <si>
    <t>9月</t>
  </si>
  <si>
    <t>10月</t>
  </si>
  <si>
    <t>11月</t>
  </si>
  <si>
    <t>12月</t>
  </si>
  <si>
    <t>1月</t>
  </si>
  <si>
    <t>2月</t>
  </si>
  <si>
    <t>3月</t>
  </si>
  <si>
    <t>営業活動</t>
    <rPh sb="0" eb="2">
      <t>エイギョウ</t>
    </rPh>
    <rPh sb="2" eb="4">
      <t>カツドウ</t>
    </rPh>
    <phoneticPr fontId="3"/>
  </si>
  <si>
    <t>in</t>
    <phoneticPr fontId="3"/>
  </si>
  <si>
    <t>①売上</t>
    <rPh sb="1" eb="2">
      <t>ウ</t>
    </rPh>
    <rPh sb="2" eb="3">
      <t>ア</t>
    </rPh>
    <phoneticPr fontId="3"/>
  </si>
  <si>
    <t>CF</t>
    <phoneticPr fontId="3"/>
  </si>
  <si>
    <t>out</t>
    <phoneticPr fontId="3"/>
  </si>
  <si>
    <t>②仕入・開発経費</t>
    <rPh sb="1" eb="3">
      <t>シイ</t>
    </rPh>
    <rPh sb="4" eb="6">
      <t>カイハツ</t>
    </rPh>
    <rPh sb="6" eb="8">
      <t>ケイヒ</t>
    </rPh>
    <phoneticPr fontId="3"/>
  </si>
  <si>
    <t>③役員報酬・社員給与</t>
    <rPh sb="1" eb="3">
      <t>ヤクイン</t>
    </rPh>
    <rPh sb="3" eb="5">
      <t>ホウシュウ</t>
    </rPh>
    <rPh sb="6" eb="8">
      <t>シャイン</t>
    </rPh>
    <rPh sb="8" eb="10">
      <t>キュウヨ</t>
    </rPh>
    <phoneticPr fontId="3"/>
  </si>
  <si>
    <t>投資活動</t>
    <rPh sb="0" eb="2">
      <t>トウシ</t>
    </rPh>
    <rPh sb="2" eb="4">
      <t>カツドウ</t>
    </rPh>
    <phoneticPr fontId="3"/>
  </si>
  <si>
    <t>in</t>
    <phoneticPr fontId="3"/>
  </si>
  <si>
    <t>④固定資産・有価証券売却</t>
    <rPh sb="1" eb="3">
      <t>コテイ</t>
    </rPh>
    <rPh sb="3" eb="5">
      <t>シサン</t>
    </rPh>
    <rPh sb="6" eb="8">
      <t>ユウカ</t>
    </rPh>
    <rPh sb="8" eb="10">
      <t>ショウケン</t>
    </rPh>
    <rPh sb="10" eb="12">
      <t>バイキャク</t>
    </rPh>
    <phoneticPr fontId="3"/>
  </si>
  <si>
    <t>⑤固定資産・有価証券購入</t>
    <rPh sb="1" eb="3">
      <t>コテイ</t>
    </rPh>
    <rPh sb="3" eb="5">
      <t>シサン</t>
    </rPh>
    <rPh sb="6" eb="8">
      <t>ユウカ</t>
    </rPh>
    <rPh sb="8" eb="10">
      <t>ショウケン</t>
    </rPh>
    <rPh sb="10" eb="12">
      <t>コウニュウ</t>
    </rPh>
    <phoneticPr fontId="3"/>
  </si>
  <si>
    <t>財務活動</t>
    <rPh sb="0" eb="2">
      <t>ザイム</t>
    </rPh>
    <rPh sb="2" eb="4">
      <t>カツドウ</t>
    </rPh>
    <phoneticPr fontId="3"/>
  </si>
  <si>
    <t>⑥株式発行収入（資金調達）</t>
    <rPh sb="5" eb="7">
      <t>シュウニュウ</t>
    </rPh>
    <rPh sb="8" eb="10">
      <t>シキン</t>
    </rPh>
    <rPh sb="10" eb="12">
      <t>チョウタツ</t>
    </rPh>
    <phoneticPr fontId="3"/>
  </si>
  <si>
    <t>⑦借入金収入（融資）</t>
    <rPh sb="7" eb="9">
      <t>ユウシ</t>
    </rPh>
    <phoneticPr fontId="3"/>
  </si>
  <si>
    <t>⑧借入金返済・配当金支払</t>
    <rPh sb="4" eb="6">
      <t>ヘンサイ</t>
    </rPh>
    <rPh sb="7" eb="10">
      <t>ハイトウキン</t>
    </rPh>
    <rPh sb="10" eb="12">
      <t>シハラ</t>
    </rPh>
    <phoneticPr fontId="3"/>
  </si>
  <si>
    <t>⑨その他雑収入・支出等</t>
    <rPh sb="3" eb="4">
      <t>ホカ</t>
    </rPh>
    <rPh sb="4" eb="7">
      <t>ザツシュウニュウ</t>
    </rPh>
    <rPh sb="8" eb="10">
      <t>シシュツ</t>
    </rPh>
    <rPh sb="10" eb="11">
      <t>トウ</t>
    </rPh>
    <phoneticPr fontId="3"/>
  </si>
  <si>
    <t>ネットバーンレート（④、⑥、⑦によるキャッシュインを除く）</t>
    <rPh sb="26" eb="27">
      <t>ノゾ</t>
    </rPh>
    <phoneticPr fontId="3"/>
  </si>
  <si>
    <t>平均ネットバーンレート</t>
    <rPh sb="0" eb="2">
      <t>ヘイキン</t>
    </rPh>
    <phoneticPr fontId="3"/>
  </si>
  <si>
    <t>余命（月）</t>
    <rPh sb="0" eb="2">
      <t>ヨメイ</t>
    </rPh>
    <rPh sb="3" eb="4">
      <t>ツキ</t>
    </rPh>
    <phoneticPr fontId="3"/>
  </si>
  <si>
    <t>上記表についての特記事項</t>
    <rPh sb="0" eb="2">
      <t>ジョウキ</t>
    </rPh>
    <rPh sb="2" eb="3">
      <t>ヒョウ</t>
    </rPh>
    <rPh sb="8" eb="10">
      <t>トッキ</t>
    </rPh>
    <rPh sb="10" eb="12">
      <t>ジコウ</t>
    </rPh>
    <phoneticPr fontId="3"/>
  </si>
  <si>
    <t>書式</t>
    <rPh sb="0" eb="2">
      <t>ショシキ</t>
    </rPh>
    <phoneticPr fontId="8"/>
  </si>
  <si>
    <t>交付申請書</t>
    <rPh sb="0" eb="2">
      <t>コウフ</t>
    </rPh>
    <rPh sb="2" eb="5">
      <t>シンセイショ</t>
    </rPh>
    <phoneticPr fontId="8"/>
  </si>
  <si>
    <t>指定
（様式第１）</t>
    <rPh sb="0" eb="2">
      <t>シテイ</t>
    </rPh>
    <rPh sb="4" eb="6">
      <t>ヨウシキ</t>
    </rPh>
    <rPh sb="6" eb="7">
      <t>ダイ</t>
    </rPh>
    <phoneticPr fontId="8"/>
  </si>
  <si>
    <t>補助事業概要説明書</t>
    <rPh sb="0" eb="2">
      <t>ホジョ</t>
    </rPh>
    <rPh sb="2" eb="4">
      <t>ジギョウ</t>
    </rPh>
    <rPh sb="4" eb="6">
      <t>ガイヨウ</t>
    </rPh>
    <rPh sb="6" eb="9">
      <t>セツメイショ</t>
    </rPh>
    <phoneticPr fontId="8"/>
  </si>
  <si>
    <t>支出計画書</t>
    <rPh sb="0" eb="2">
      <t>シシュツ</t>
    </rPh>
    <rPh sb="2" eb="5">
      <t>ケイカクショ</t>
    </rPh>
    <phoneticPr fontId="8"/>
  </si>
  <si>
    <t>指定
（別添２）</t>
    <rPh sb="0" eb="2">
      <t>シテイ</t>
    </rPh>
    <rPh sb="4" eb="6">
      <t>ベッテン</t>
    </rPh>
    <phoneticPr fontId="8"/>
  </si>
  <si>
    <t>想定される支援計画に基づき、支出に係る各費目の内訳および合計を算出すること。</t>
  </si>
  <si>
    <t>自由</t>
    <rPh sb="0" eb="2">
      <t>ジユウ</t>
    </rPh>
    <phoneticPr fontId="8"/>
  </si>
  <si>
    <t>【人件費が含まれる場合のみ】
人件費単価計算書</t>
    <rPh sb="1" eb="4">
      <t>ジンケンヒ</t>
    </rPh>
    <rPh sb="5" eb="6">
      <t>フク</t>
    </rPh>
    <rPh sb="9" eb="11">
      <t>バアイ</t>
    </rPh>
    <rPh sb="15" eb="18">
      <t>ジンケンヒ</t>
    </rPh>
    <rPh sb="18" eb="20">
      <t>タンカ</t>
    </rPh>
    <rPh sb="20" eb="23">
      <t>ケイサンショ</t>
    </rPh>
    <phoneticPr fontId="8"/>
  </si>
  <si>
    <t>【人件費が含まれる場合のみ】
人件費計算根拠</t>
    <rPh sb="1" eb="4">
      <t>ジンケンヒ</t>
    </rPh>
    <rPh sb="5" eb="6">
      <t>フク</t>
    </rPh>
    <rPh sb="9" eb="11">
      <t>バアイ</t>
    </rPh>
    <rPh sb="15" eb="18">
      <t>ジンケンヒ</t>
    </rPh>
    <rPh sb="18" eb="20">
      <t>ケイサン</t>
    </rPh>
    <rPh sb="20" eb="22">
      <t>コンキョ</t>
    </rPh>
    <phoneticPr fontId="8"/>
  </si>
  <si>
    <t>登記簿謄本（写し）</t>
    <rPh sb="0" eb="3">
      <t>トウキボ</t>
    </rPh>
    <rPh sb="3" eb="5">
      <t>トウホン</t>
    </rPh>
    <rPh sb="6" eb="7">
      <t>ウツ</t>
    </rPh>
    <phoneticPr fontId="8"/>
  </si>
  <si>
    <t>履歴事項全部証明書の写しを提出。</t>
    <rPh sb="0" eb="2">
      <t>リレキ</t>
    </rPh>
    <rPh sb="2" eb="4">
      <t>ジコウ</t>
    </rPh>
    <rPh sb="4" eb="6">
      <t>ゼンブ</t>
    </rPh>
    <rPh sb="6" eb="9">
      <t>ショウメイショ</t>
    </rPh>
    <rPh sb="10" eb="11">
      <t>ウツ</t>
    </rPh>
    <rPh sb="13" eb="15">
      <t>テイシュツ</t>
    </rPh>
    <phoneticPr fontId="8"/>
  </si>
  <si>
    <t>直近年度の会計に関する報告書</t>
    <rPh sb="0" eb="2">
      <t>チョッキン</t>
    </rPh>
    <rPh sb="2" eb="4">
      <t>ネンド</t>
    </rPh>
    <rPh sb="5" eb="7">
      <t>カイケイ</t>
    </rPh>
    <rPh sb="8" eb="9">
      <t>カン</t>
    </rPh>
    <rPh sb="11" eb="14">
      <t>ホウコクショ</t>
    </rPh>
    <phoneticPr fontId="8"/>
  </si>
  <si>
    <t>財務諸表等（単体の損益計算書（Ｐ／Ｌ）、貸借対照表（Ｂ／Ｓ））</t>
    <rPh sb="0" eb="2">
      <t>ザイム</t>
    </rPh>
    <rPh sb="2" eb="4">
      <t>ショヒョウ</t>
    </rPh>
    <rPh sb="4" eb="5">
      <t>トウ</t>
    </rPh>
    <rPh sb="6" eb="8">
      <t>タンタイ</t>
    </rPh>
    <rPh sb="9" eb="11">
      <t>ソンエキ</t>
    </rPh>
    <rPh sb="11" eb="14">
      <t>ケイサンショ</t>
    </rPh>
    <rPh sb="20" eb="22">
      <t>タイシャク</t>
    </rPh>
    <rPh sb="22" eb="25">
      <t>タイショウヒョウ</t>
    </rPh>
    <phoneticPr fontId="8"/>
  </si>
  <si>
    <t>パンフレット、会社案内等</t>
    <rPh sb="7" eb="9">
      <t>カイシャ</t>
    </rPh>
    <rPh sb="9" eb="11">
      <t>アンナイ</t>
    </rPh>
    <rPh sb="11" eb="12">
      <t>トウ</t>
    </rPh>
    <phoneticPr fontId="8"/>
  </si>
  <si>
    <t>書類名称</t>
    <phoneticPr fontId="3"/>
  </si>
  <si>
    <t>事業者基本情報</t>
    <rPh sb="0" eb="3">
      <t>ジギョウシャ</t>
    </rPh>
    <rPh sb="3" eb="5">
      <t>キホン</t>
    </rPh>
    <rPh sb="5" eb="7">
      <t>ジョウホウ</t>
    </rPh>
    <phoneticPr fontId="3"/>
  </si>
  <si>
    <t>キャッシュフロー報告書および資金調達計画書</t>
    <rPh sb="8" eb="11">
      <t>ホウコクショ</t>
    </rPh>
    <rPh sb="14" eb="16">
      <t>シキン</t>
    </rPh>
    <rPh sb="16" eb="18">
      <t>チョウタツ</t>
    </rPh>
    <rPh sb="18" eb="21">
      <t>ケイカクショ</t>
    </rPh>
    <phoneticPr fontId="3"/>
  </si>
  <si>
    <t>過去１年間のキャッシュフローの報告、および本事業期間中の資金調達計画等につき説明すること。</t>
    <rPh sb="0" eb="2">
      <t>カコ</t>
    </rPh>
    <rPh sb="3" eb="5">
      <t>ネンカン</t>
    </rPh>
    <rPh sb="15" eb="17">
      <t>ホウコク</t>
    </rPh>
    <rPh sb="21" eb="22">
      <t>ホン</t>
    </rPh>
    <rPh sb="22" eb="24">
      <t>ジギョウ</t>
    </rPh>
    <rPh sb="24" eb="27">
      <t>キカンチュウ</t>
    </rPh>
    <rPh sb="28" eb="30">
      <t>シキン</t>
    </rPh>
    <rPh sb="30" eb="32">
      <t>チョウタツ</t>
    </rPh>
    <rPh sb="32" eb="34">
      <t>ケイカク</t>
    </rPh>
    <rPh sb="34" eb="35">
      <t>トウ</t>
    </rPh>
    <rPh sb="38" eb="40">
      <t>セツメイ</t>
    </rPh>
    <phoneticPr fontId="3"/>
  </si>
  <si>
    <t>No</t>
    <phoneticPr fontId="3"/>
  </si>
  <si>
    <t>指定
（別添）</t>
    <rPh sb="0" eb="2">
      <t>シテイ</t>
    </rPh>
    <rPh sb="4" eb="6">
      <t>ベッテン</t>
    </rPh>
    <phoneticPr fontId="8"/>
  </si>
  <si>
    <t>役員名簿</t>
    <rPh sb="0" eb="2">
      <t>ヤクイン</t>
    </rPh>
    <rPh sb="2" eb="4">
      <t>メイボ</t>
    </rPh>
    <phoneticPr fontId="3"/>
  </si>
  <si>
    <t>要押印。</t>
    <rPh sb="0" eb="1">
      <t>ヨウ</t>
    </rPh>
    <rPh sb="1" eb="3">
      <t>オウイン</t>
    </rPh>
    <phoneticPr fontId="8"/>
  </si>
  <si>
    <t>支出計画書に記載の費目単価を説明する根拠となる資料を提出すること。見積書や内規等を想定。</t>
    <rPh sb="0" eb="2">
      <t>シシュツ</t>
    </rPh>
    <rPh sb="2" eb="5">
      <t>ケイカクショ</t>
    </rPh>
    <rPh sb="6" eb="8">
      <t>キサイ</t>
    </rPh>
    <rPh sb="9" eb="11">
      <t>ヒモク</t>
    </rPh>
    <rPh sb="11" eb="13">
      <t>タンカ</t>
    </rPh>
    <rPh sb="14" eb="16">
      <t>セツメイ</t>
    </rPh>
    <rPh sb="18" eb="20">
      <t>コンキョ</t>
    </rPh>
    <rPh sb="23" eb="25">
      <t>シリョウ</t>
    </rPh>
    <rPh sb="26" eb="28">
      <t>テイシュツ</t>
    </rPh>
    <rPh sb="33" eb="36">
      <t>ミツモリショ</t>
    </rPh>
    <rPh sb="37" eb="39">
      <t>ナイキ</t>
    </rPh>
    <rPh sb="39" eb="40">
      <t>トウ</t>
    </rPh>
    <rPh sb="41" eb="43">
      <t>ソウテイ</t>
    </rPh>
    <phoneticPr fontId="8"/>
  </si>
  <si>
    <t>本補助事業に係る活動者と活動内容を細分化し、工数と金額の積算の根拠を示すこと。</t>
    <rPh sb="0" eb="1">
      <t>ホン</t>
    </rPh>
    <rPh sb="1" eb="3">
      <t>ホジョ</t>
    </rPh>
    <rPh sb="3" eb="5">
      <t>ジギョウ</t>
    </rPh>
    <rPh sb="6" eb="7">
      <t>カカ</t>
    </rPh>
    <rPh sb="8" eb="10">
      <t>カツドウ</t>
    </rPh>
    <rPh sb="10" eb="11">
      <t>シャ</t>
    </rPh>
    <rPh sb="12" eb="14">
      <t>カツドウ</t>
    </rPh>
    <rPh sb="14" eb="16">
      <t>ナイヨウ</t>
    </rPh>
    <rPh sb="17" eb="20">
      <t>サイブンカ</t>
    </rPh>
    <rPh sb="22" eb="24">
      <t>コウスウ</t>
    </rPh>
    <rPh sb="25" eb="27">
      <t>キンガク</t>
    </rPh>
    <rPh sb="28" eb="30">
      <t>セキサン</t>
    </rPh>
    <rPh sb="31" eb="33">
      <t>コンキョ</t>
    </rPh>
    <rPh sb="34" eb="35">
      <t>シメ</t>
    </rPh>
    <phoneticPr fontId="8"/>
  </si>
  <si>
    <t>要押印。健保等級単価等から本補助事業に係る時間単価を割り出すこと。</t>
    <rPh sb="0" eb="1">
      <t>ヨウ</t>
    </rPh>
    <rPh sb="1" eb="3">
      <t>オウイン</t>
    </rPh>
    <rPh sb="4" eb="6">
      <t>ケンポ</t>
    </rPh>
    <rPh sb="6" eb="8">
      <t>トウキュウ</t>
    </rPh>
    <rPh sb="8" eb="11">
      <t>タンカナド</t>
    </rPh>
    <rPh sb="13" eb="14">
      <t>ホン</t>
    </rPh>
    <rPh sb="14" eb="16">
      <t>ホジョ</t>
    </rPh>
    <rPh sb="16" eb="18">
      <t>ジギョウ</t>
    </rPh>
    <rPh sb="19" eb="20">
      <t>カカ</t>
    </rPh>
    <rPh sb="21" eb="23">
      <t>ジカン</t>
    </rPh>
    <rPh sb="23" eb="25">
      <t>タンカ</t>
    </rPh>
    <rPh sb="26" eb="27">
      <t>ワ</t>
    </rPh>
    <rPh sb="28" eb="29">
      <t>ダ</t>
    </rPh>
    <phoneticPr fontId="8"/>
  </si>
  <si>
    <t>XXX-XXX（文書番号）</t>
    <rPh sb="8" eb="10">
      <t>ブンショ</t>
    </rPh>
    <rPh sb="10" eb="12">
      <t>バンゴウ</t>
    </rPh>
    <phoneticPr fontId="3"/>
  </si>
  <si>
    <t>補助対象経費の
区分</t>
  </si>
  <si>
    <t>間接補助事業に
要する経費</t>
  </si>
  <si>
    <t>補助対象経費
の額</t>
  </si>
  <si>
    <t>補助率</t>
  </si>
  <si>
    <t>補助金
交付申請額</t>
  </si>
  <si>
    <t>ものづくり
スタートアップ・
エコシステム
構築事業費</t>
  </si>
  <si>
    <t>２／３</t>
  </si>
  <si>
    <t>合    計</t>
  </si>
  <si>
    <t>2019年●月●日</t>
    <rPh sb="4" eb="5">
      <t>ネン</t>
    </rPh>
    <rPh sb="6" eb="7">
      <t>ガツ</t>
    </rPh>
    <rPh sb="8" eb="9">
      <t>ニチ</t>
    </rPh>
    <phoneticPr fontId="3"/>
  </si>
  <si>
    <t>交付決定日　～</t>
    <phoneticPr fontId="3"/>
  </si>
  <si>
    <t>別添４.「補助事業概要説明書」による</t>
    <phoneticPr fontId="3"/>
  </si>
  <si>
    <t>2020年●月●日</t>
    <rPh sb="4" eb="5">
      <t>ネン</t>
    </rPh>
    <rPh sb="6" eb="7">
      <t>ガツ</t>
    </rPh>
    <rPh sb="8" eb="9">
      <t>ニチ</t>
    </rPh>
    <phoneticPr fontId="3"/>
  </si>
  <si>
    <t>（単位：円）</t>
  </si>
  <si>
    <t>株式会社●●●</t>
  </si>
  <si>
    <t>代表取締役</t>
  </si>
  <si>
    <t>●●　●●</t>
  </si>
  <si>
    <t>東京都△△△区●●１丁目１番１号
●●●ビル７階</t>
    <phoneticPr fontId="3"/>
  </si>
  <si>
    <t>項目指定
（別添１）</t>
    <rPh sb="0" eb="2">
      <t>コウモク</t>
    </rPh>
    <rPh sb="2" eb="4">
      <t>シテイ</t>
    </rPh>
    <rPh sb="6" eb="8">
      <t>ベッテン</t>
    </rPh>
    <phoneticPr fontId="8"/>
  </si>
  <si>
    <t>補助事業の目的および内容、支援計画、実績、体制等を記入すること。
（指定項目を満たしていれば、形式は問わない）</t>
    <rPh sb="0" eb="2">
      <t>ホジョ</t>
    </rPh>
    <rPh sb="2" eb="4">
      <t>ジギョウ</t>
    </rPh>
    <rPh sb="5" eb="7">
      <t>モクテキ</t>
    </rPh>
    <rPh sb="10" eb="12">
      <t>ナイヨウ</t>
    </rPh>
    <rPh sb="13" eb="15">
      <t>シエン</t>
    </rPh>
    <rPh sb="15" eb="17">
      <t>ケイカク</t>
    </rPh>
    <rPh sb="18" eb="20">
      <t>ジッセキ</t>
    </rPh>
    <rPh sb="21" eb="23">
      <t>タイセイ</t>
    </rPh>
    <rPh sb="23" eb="24">
      <t>トウ</t>
    </rPh>
    <rPh sb="25" eb="27">
      <t>キニュウ</t>
    </rPh>
    <rPh sb="34" eb="36">
      <t>シテイ</t>
    </rPh>
    <rPh sb="36" eb="38">
      <t>コウモク</t>
    </rPh>
    <rPh sb="39" eb="40">
      <t>ミ</t>
    </rPh>
    <rPh sb="47" eb="49">
      <t>ケイシキ</t>
    </rPh>
    <rPh sb="50" eb="51">
      <t>ト</t>
    </rPh>
    <phoneticPr fontId="8"/>
  </si>
  <si>
    <t>東京都●●●区○○１丁目２番３号
△△△ビル</t>
    <rPh sb="0" eb="2">
      <t>トウキョウ</t>
    </rPh>
    <rPh sb="2" eb="3">
      <t>ト</t>
    </rPh>
    <rPh sb="6" eb="7">
      <t>ク</t>
    </rPh>
    <rPh sb="10" eb="12">
      <t>チョウメ</t>
    </rPh>
    <rPh sb="13" eb="14">
      <t>バン</t>
    </rPh>
    <rPh sb="15" eb="16">
      <t>ゴウ</t>
    </rPh>
    <phoneticPr fontId="3"/>
  </si>
  <si>
    <t>指定
（別添３）</t>
    <rPh sb="0" eb="2">
      <t>シテイ</t>
    </rPh>
    <rPh sb="4" eb="6">
      <t>ベッテン</t>
    </rPh>
    <phoneticPr fontId="8"/>
  </si>
  <si>
    <t>指定
（別添４）</t>
    <rPh sb="0" eb="2">
      <t>シテイ</t>
    </rPh>
    <rPh sb="4" eb="6">
      <t>ベッテン</t>
    </rPh>
    <phoneticPr fontId="3"/>
  </si>
  <si>
    <t>指定
（別添３－１）</t>
    <rPh sb="0" eb="2">
      <t>シテイ</t>
    </rPh>
    <rPh sb="4" eb="6">
      <t>ベッテン</t>
    </rPh>
    <phoneticPr fontId="8"/>
  </si>
  <si>
    <t>指定
（別添３－２）</t>
    <rPh sb="0" eb="2">
      <t>シテイ</t>
    </rPh>
    <rPh sb="4" eb="6">
      <t>ベッテン</t>
    </rPh>
    <phoneticPr fontId="8"/>
  </si>
  <si>
    <t>公募要領の記入例（Ｐ２４～４１）を参考に下記書類を用意すること。</t>
    <rPh sb="0" eb="2">
      <t>コウボ</t>
    </rPh>
    <rPh sb="2" eb="4">
      <t>ヨウリョウ</t>
    </rPh>
    <rPh sb="5" eb="7">
      <t>キニュウ</t>
    </rPh>
    <rPh sb="7" eb="8">
      <t>レイ</t>
    </rPh>
    <rPh sb="17" eb="19">
      <t>サンコウ</t>
    </rPh>
    <rPh sb="20" eb="22">
      <t>カキ</t>
    </rPh>
    <rPh sb="22" eb="24">
      <t>ショルイ</t>
    </rPh>
    <rPh sb="25" eb="27">
      <t>ヨウイ</t>
    </rPh>
    <phoneticPr fontId="3"/>
  </si>
  <si>
    <t>（別添３）支出計画書</t>
    <phoneticPr fontId="3"/>
  </si>
  <si>
    <t>（別添３－１）</t>
    <rPh sb="1" eb="3">
      <t>ベッテン</t>
    </rPh>
    <phoneticPr fontId="8"/>
  </si>
  <si>
    <t>（別添３－２）人件費計算根拠</t>
    <phoneticPr fontId="3"/>
  </si>
  <si>
    <t>（別添４）キャッシュフロー報告書および資金調達計画書</t>
    <rPh sb="1" eb="3">
      <t>ベッテン</t>
    </rPh>
    <rPh sb="13" eb="16">
      <t>ホウコクショ</t>
    </rPh>
    <rPh sb="19" eb="21">
      <t>シキン</t>
    </rPh>
    <rPh sb="21" eb="23">
      <t>チョウタツ</t>
    </rPh>
    <rPh sb="23" eb="26">
      <t>ケイカクショ</t>
    </rPh>
    <phoneticPr fontId="3"/>
  </si>
  <si>
    <t>　グローバル・スタートアップ・エコシステム強化事業費補助金（ものづくりスタートアップ・エコシステム構築事業）交付規程（以下「交付規程」という。）第４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</si>
  <si>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平成３１年度グローバル・スタートアップ・エコシステム強化事業費補助金
（ものづくりスタートアップ・エコシステム構築事業）交付申請書</t>
    <phoneticPr fontId="3"/>
  </si>
  <si>
    <t>○○事業</t>
    <rPh sb="2" eb="4">
      <t>ジギョウ</t>
    </rPh>
    <phoneticPr fontId="3"/>
  </si>
  <si>
    <t>（1） 申請者の役員名簿（別添）</t>
    <phoneticPr fontId="3"/>
  </si>
  <si>
    <t>住　　　　　所</t>
    <phoneticPr fontId="8"/>
  </si>
  <si>
    <t>過去実績より概算（添付10）
○円/人日×○人日</t>
    <rPh sb="0" eb="2">
      <t>カコ</t>
    </rPh>
    <rPh sb="2" eb="4">
      <t>ジッセキ</t>
    </rPh>
    <rPh sb="6" eb="8">
      <t>ガイサン</t>
    </rPh>
    <rPh sb="9" eb="11">
      <t>テンプ</t>
    </rPh>
    <rPh sb="16" eb="17">
      <t>エン</t>
    </rPh>
    <rPh sb="18" eb="20">
      <t>ニンニチ</t>
    </rPh>
    <rPh sb="22" eb="24">
      <t>ニンニチ</t>
    </rPh>
    <phoneticPr fontId="3"/>
  </si>
  <si>
    <t>○○社価格表（添付11）
○円/月×○ヶ月×○ID</t>
    <rPh sb="2" eb="3">
      <t>シャ</t>
    </rPh>
    <rPh sb="3" eb="5">
      <t>カカク</t>
    </rPh>
    <rPh sb="5" eb="6">
      <t>ヒョウ</t>
    </rPh>
    <rPh sb="7" eb="9">
      <t>テンプ</t>
    </rPh>
    <rPh sb="14" eb="15">
      <t>エン</t>
    </rPh>
    <rPh sb="16" eb="17">
      <t>ツキ</t>
    </rPh>
    <rPh sb="20" eb="21">
      <t>ゲツ</t>
    </rPh>
    <phoneticPr fontId="3"/>
  </si>
  <si>
    <t>平成３１年度グローバル・スタートアップ・エコシステム強化事業費補助金
（ものづくりスタートアップ・エコシステム構築事業）</t>
    <rPh sb="30" eb="31">
      <t>ヒ</t>
    </rPh>
    <rPh sb="31" eb="34">
      <t>ホジョキン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</si>
  <si>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</si>
  <si>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</si>
  <si>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</si>
  <si>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</si>
  <si>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</si>
  <si>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</si>
  <si>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</si>
  <si>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</si>
  <si>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</si>
  <si>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</si>
  <si>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</si>
  <si>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</si>
  <si>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支出計画の根拠がわかる資料
（見積書、内規等）</t>
    <rPh sb="0" eb="2">
      <t>シシュツ</t>
    </rPh>
    <rPh sb="2" eb="4">
      <t>ケイカク</t>
    </rPh>
    <rPh sb="5" eb="7">
      <t>コンキョ</t>
    </rPh>
    <rPh sb="11" eb="13">
      <t>シリョウ</t>
    </rPh>
    <rPh sb="15" eb="18">
      <t>ミツモリショ</t>
    </rPh>
    <rPh sb="19" eb="21">
      <t>ナイキ</t>
    </rPh>
    <rPh sb="21" eb="22">
      <t>トウ</t>
    </rPh>
    <phoneticPr fontId="8"/>
  </si>
  <si>
    <t>申請者の機関概要がわかる資料</t>
    <rPh sb="0" eb="2">
      <t>シンセイ</t>
    </rPh>
    <rPh sb="2" eb="3">
      <t>シャ</t>
    </rPh>
    <rPh sb="4" eb="6">
      <t>キカン</t>
    </rPh>
    <rPh sb="6" eb="8">
      <t>ガイヨウ</t>
    </rPh>
    <rPh sb="12" eb="14">
      <t>シリョウ</t>
    </rPh>
    <phoneticPr fontId="8"/>
  </si>
  <si>
    <t>※余命（月）が１２ヶ月未満の場合
資金調達計画</t>
    <rPh sb="1" eb="3">
      <t>ヨメイ</t>
    </rPh>
    <rPh sb="4" eb="5">
      <t>ツキ</t>
    </rPh>
    <rPh sb="10" eb="11">
      <t>ゲツ</t>
    </rPh>
    <rPh sb="11" eb="13">
      <t>ミマン</t>
    </rPh>
    <rPh sb="14" eb="16">
      <t>バアイ</t>
    </rPh>
    <rPh sb="17" eb="19">
      <t>シキン</t>
    </rPh>
    <rPh sb="19" eb="21">
      <t>チョウタツ</t>
    </rPh>
    <rPh sb="21" eb="23">
      <t>ケイカク</t>
    </rPh>
    <phoneticPr fontId="3"/>
  </si>
  <si>
    <t>２０１９年３月末での現預金</t>
    <rPh sb="4" eb="5">
      <t>ネン</t>
    </rPh>
    <rPh sb="6" eb="7">
      <t>ガツ</t>
    </rPh>
    <rPh sb="7" eb="8">
      <t>マツ</t>
    </rPh>
    <rPh sb="10" eb="13">
      <t>ゲンヨキン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</si>
</sst>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quot;¥&quot;#,##0_);[Red]\(&quot;¥&quot;#,##0\)"/>
    <numFmt numFmtId="178" formatCode="[$-F800]dddd\,\ mmmm\ dd\,\ yyyy"/>
  </numFmts>
  <fonts count="56">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22"/>
      <name val="ＭＳ 明朝"/>
      <family val="1"/>
      <charset val="128"/>
    </font>
    <font>
      <sz val="16"/>
      <name val="ＭＳ 明朝"/>
      <family val="1"/>
      <charset val="128"/>
    </font>
    <font>
      <sz val="14"/>
      <color theme="1"/>
      <name val="ＭＳ 明朝"/>
      <family val="1"/>
      <charset val="128"/>
    </font>
    <font>
      <sz val="18"/>
      <color theme="1"/>
      <name val="ＭＳ 明朝"/>
      <family val="1"/>
      <charset val="128"/>
    </font>
    <font>
      <u/>
      <sz val="16"/>
      <name val="ＭＳ 明朝"/>
      <family val="1"/>
      <charset val="128"/>
    </font>
    <font>
      <sz val="12"/>
      <name val="ＭＳ Ｐ明朝"/>
      <family val="1"/>
      <charset val="128"/>
    </font>
    <font>
      <b/>
      <sz val="14"/>
      <color rgb="FFC00000"/>
      <name val="ＭＳ 明朝"/>
      <family val="1"/>
      <charset val="128"/>
    </font>
    <font>
      <sz val="11"/>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
      <sz val="12"/>
      <color theme="1"/>
      <name val="ＭＳ 明朝"/>
      <family val="1"/>
      <charset val="128"/>
    </font>
    <font>
      <sz val="12"/>
      <color rgb="FF0000FF"/>
      <name val="ＭＳ 明朝"/>
      <family val="1"/>
      <charset val="128"/>
    </font>
    <font>
      <b/>
      <sz val="9"/>
      <color theme="1"/>
      <name val="ＭＳ 明朝"/>
      <family val="1"/>
      <charset val="128"/>
    </font>
    <font>
      <b/>
      <sz val="12"/>
      <color theme="1"/>
      <name val="ＭＳ 明朝"/>
      <family val="1"/>
      <charset val="128"/>
    </font>
    <font>
      <b/>
      <sz val="14"/>
      <color theme="1"/>
      <name val="ＭＳ 明朝"/>
      <family val="1"/>
      <charset val="128"/>
    </font>
    <font>
      <b/>
      <sz val="11"/>
      <color theme="1"/>
      <name val="ＭＳ Ｐゴシック"/>
      <family val="3"/>
      <charset val="128"/>
      <scheme val="minor"/>
    </font>
    <font>
      <b/>
      <sz val="18"/>
      <name val="ＭＳ 明朝"/>
      <family val="1"/>
      <charset val="128"/>
    </font>
    <font>
      <sz val="14"/>
      <color rgb="FF0070C0"/>
      <name val="ＭＳ 明朝"/>
      <family val="1"/>
      <charset val="128"/>
    </font>
    <font>
      <sz val="11"/>
      <color rgb="FF0070C0"/>
      <name val="ＭＳ 明朝"/>
      <family val="1"/>
      <charset val="128"/>
    </font>
    <font>
      <sz val="11"/>
      <color rgb="FF00B0F0"/>
      <name val="ＭＳ 明朝"/>
      <family val="1"/>
      <charset val="128"/>
    </font>
    <font>
      <b/>
      <sz val="18"/>
      <color rgb="FF00B0F0"/>
      <name val="ＭＳ 明朝"/>
      <family val="1"/>
      <charset val="128"/>
    </font>
    <font>
      <sz val="11"/>
      <name val="ＭＳ Ｐ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1"/>
      <color theme="0"/>
      <name val="ＭＳ Ｐ明朝"/>
      <family val="1"/>
      <charset val="128"/>
    </font>
    <font>
      <b/>
      <sz val="11"/>
      <color theme="1"/>
      <name val="ＭＳ Ｐ明朝"/>
      <family val="1"/>
      <charset val="128"/>
    </font>
    <font>
      <sz val="11"/>
      <color rgb="FF00B0F0"/>
      <name val="ＭＳ Ｐ明朝"/>
      <family val="1"/>
      <charset val="128"/>
    </font>
    <font>
      <sz val="10"/>
      <color theme="1"/>
      <name val="ＭＳ Ｐゴシック"/>
      <family val="2"/>
      <charset val="128"/>
      <scheme val="minor"/>
    </font>
    <font>
      <b/>
      <u/>
      <sz val="10"/>
      <color theme="1"/>
      <name val="ＭＳ Ｐ明朝"/>
      <family val="1"/>
      <charset val="128"/>
    </font>
    <font>
      <sz val="9"/>
      <color theme="1"/>
      <name val="ＭＳ Ｐ明朝"/>
      <family val="1"/>
      <charset val="128"/>
    </font>
    <font>
      <sz val="9"/>
      <color theme="0"/>
      <name val="ＭＳ Ｐ明朝"/>
      <family val="1"/>
      <charset val="128"/>
    </font>
    <font>
      <b/>
      <sz val="9"/>
      <color theme="1"/>
      <name val="ＭＳ Ｐ明朝"/>
      <family val="1"/>
      <charset val="128"/>
    </font>
    <font>
      <u/>
      <sz val="12"/>
      <color indexed="12"/>
      <name val="Osaka"/>
      <family val="1"/>
      <charset val="128"/>
    </font>
    <font>
      <sz val="12"/>
      <name val="ＭＳ Ｐゴシック"/>
      <family val="3"/>
      <charset val="128"/>
    </font>
    <font>
      <sz val="12"/>
      <name val="Osaka"/>
      <family val="1"/>
      <charset val="128"/>
    </font>
    <font>
      <sz val="10"/>
      <name val="ＭＳ ゴシック"/>
      <family val="3"/>
      <charset val="128"/>
    </font>
    <font>
      <sz val="9"/>
      <name val="ＭＳ Ｐ明朝"/>
      <family val="1"/>
      <charset val="128"/>
    </font>
    <font>
      <u/>
      <sz val="11"/>
      <color theme="10"/>
      <name val="ＭＳ Ｐゴシック"/>
      <family val="2"/>
      <charset val="128"/>
      <scheme val="minor"/>
    </font>
    <font>
      <b/>
      <sz val="11"/>
      <name val="ＭＳ Ｐ明朝"/>
      <family val="1"/>
      <charset val="128"/>
    </font>
    <font>
      <b/>
      <u/>
      <sz val="11"/>
      <color theme="10"/>
      <name val="ＭＳ Ｐ明朝"/>
      <family val="1"/>
      <charset val="128"/>
    </font>
    <font>
      <sz val="11"/>
      <color theme="8"/>
      <name val="ＭＳ Ｐ明朝"/>
      <family val="1"/>
      <charset val="128"/>
    </font>
    <font>
      <sz val="11"/>
      <color theme="3"/>
      <name val="ＭＳ Ｐ明朝"/>
      <family val="1"/>
      <charset val="128"/>
    </font>
    <font>
      <sz val="20"/>
      <name val="ＭＳ 明朝"/>
      <family val="1"/>
      <charset val="128"/>
    </font>
    <font>
      <sz val="8"/>
      <color theme="1"/>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theme="0" tint="-0.249977111117893"/>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32" fillId="0" borderId="0">
      <alignment vertical="center"/>
    </xf>
    <xf numFmtId="0" fontId="39" fillId="0" borderId="0">
      <alignment vertical="center"/>
    </xf>
    <xf numFmtId="38" fontId="39" fillId="0" borderId="0" applyFont="0" applyFill="0" applyBorder="0" applyAlignment="0" applyProtection="0">
      <alignment vertical="center"/>
    </xf>
    <xf numFmtId="0" fontId="32" fillId="0" borderId="0"/>
    <xf numFmtId="9" fontId="32" fillId="0" borderId="0" applyFont="0" applyFill="0" applyBorder="0" applyAlignment="0" applyProtection="0"/>
    <xf numFmtId="9" fontId="32"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38" fontId="32" fillId="0" borderId="0" applyFont="0" applyFill="0" applyBorder="0" applyAlignment="0" applyProtection="0"/>
    <xf numFmtId="38" fontId="32" fillId="0" borderId="0" applyFont="0" applyFill="0" applyBorder="0" applyAlignment="0" applyProtection="0">
      <alignment vertical="center"/>
    </xf>
    <xf numFmtId="38" fontId="45" fillId="0" borderId="0" applyFill="0" applyBorder="0" applyAlignment="0" applyProtection="0"/>
    <xf numFmtId="177" fontId="5" fillId="0" borderId="0" applyFont="0" applyFill="0" applyBorder="0" applyAlignment="0" applyProtection="0">
      <alignment vertical="center"/>
    </xf>
    <xf numFmtId="0" fontId="46" fillId="0" borderId="0"/>
    <xf numFmtId="0" fontId="3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5" fillId="0" borderId="0">
      <alignment vertical="center"/>
    </xf>
    <xf numFmtId="0" fontId="5" fillId="0" borderId="0"/>
    <xf numFmtId="0" fontId="5" fillId="0" borderId="0"/>
    <xf numFmtId="0" fontId="5" fillId="0" borderId="0">
      <alignment vertical="center"/>
    </xf>
    <xf numFmtId="0" fontId="32" fillId="0" borderId="0">
      <alignment vertical="center"/>
    </xf>
    <xf numFmtId="0" fontId="49" fillId="0" borderId="0" applyNumberFormat="0" applyFill="0" applyBorder="0" applyAlignment="0" applyProtection="0">
      <alignment vertical="center"/>
    </xf>
  </cellStyleXfs>
  <cellXfs count="222">
    <xf numFmtId="0" fontId="0" fillId="0" borderId="0" xfId="0">
      <alignment vertical="center"/>
    </xf>
    <xf numFmtId="0" fontId="5" fillId="0" borderId="0" xfId="2" applyAlignment="1">
      <alignment horizontal="center" vertical="center"/>
    </xf>
    <xf numFmtId="0" fontId="5" fillId="0" borderId="0" xfId="2">
      <alignment vertical="center"/>
    </xf>
    <xf numFmtId="38" fontId="5" fillId="0" borderId="0" xfId="4">
      <alignment vertical="center"/>
    </xf>
    <xf numFmtId="38" fontId="5" fillId="0" borderId="0" xfId="1" applyFont="1">
      <alignment vertical="center"/>
    </xf>
    <xf numFmtId="38" fontId="0" fillId="0" borderId="0" xfId="0" applyNumberFormat="1">
      <alignment vertical="center"/>
    </xf>
    <xf numFmtId="38" fontId="17" fillId="0" borderId="4" xfId="2" applyNumberFormat="1" applyFont="1" applyBorder="1" applyAlignment="1" applyProtection="1">
      <alignment vertical="center" shrinkToFit="1"/>
      <protection locked="0"/>
    </xf>
    <xf numFmtId="38" fontId="17" fillId="0" borderId="1" xfId="2" applyNumberFormat="1" applyFont="1" applyBorder="1" applyAlignment="1" applyProtection="1">
      <alignment vertical="center" shrinkToFit="1"/>
      <protection locked="0"/>
    </xf>
    <xf numFmtId="0" fontId="0" fillId="0" borderId="0" xfId="0" applyAlignment="1">
      <alignment vertical="center" wrapText="1"/>
    </xf>
    <xf numFmtId="38" fontId="17" fillId="0" borderId="4" xfId="2" applyNumberFormat="1" applyFont="1" applyBorder="1" applyAlignment="1" applyProtection="1">
      <alignment vertical="center" wrapText="1" shrinkToFit="1"/>
      <protection locked="0"/>
    </xf>
    <xf numFmtId="38" fontId="17" fillId="0" borderId="1" xfId="2" applyNumberFormat="1" applyFont="1" applyBorder="1" applyAlignment="1" applyProtection="1">
      <alignment vertical="center" wrapText="1" shrinkToFit="1"/>
      <protection locked="0"/>
    </xf>
    <xf numFmtId="38" fontId="17" fillId="0" borderId="3" xfId="2" applyNumberFormat="1" applyFont="1" applyBorder="1" applyAlignment="1" applyProtection="1">
      <alignment vertical="center" shrinkToFit="1"/>
      <protection locked="0"/>
    </xf>
    <xf numFmtId="38" fontId="17" fillId="0" borderId="18"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0" fontId="2" fillId="2" borderId="0" xfId="0" applyFont="1" applyFill="1" applyProtection="1">
      <alignment vertical="center"/>
      <protection locked="0"/>
    </xf>
    <xf numFmtId="38" fontId="2" fillId="2" borderId="0" xfId="1" applyFont="1" applyFill="1" applyProtection="1">
      <alignment vertical="center"/>
      <protection locked="0"/>
    </xf>
    <xf numFmtId="0" fontId="0" fillId="0" borderId="0" xfId="0" applyProtection="1">
      <alignment vertical="center"/>
      <protection locked="0"/>
    </xf>
    <xf numFmtId="38" fontId="2" fillId="2" borderId="0" xfId="1" applyFont="1" applyFill="1">
      <alignment vertical="center"/>
    </xf>
    <xf numFmtId="0" fontId="6" fillId="0" borderId="0" xfId="2" applyFont="1" applyProtection="1">
      <alignment vertical="center"/>
      <protection locked="0"/>
    </xf>
    <xf numFmtId="0" fontId="9" fillId="0" borderId="0" xfId="2" applyFont="1" applyAlignment="1" applyProtection="1">
      <alignment horizontal="left" vertical="center"/>
      <protection locked="0"/>
    </xf>
    <xf numFmtId="0" fontId="6" fillId="0" borderId="0" xfId="2" applyFont="1" applyAlignment="1" applyProtection="1">
      <alignment horizontal="left" vertical="center"/>
      <protection locked="0"/>
    </xf>
    <xf numFmtId="0" fontId="7" fillId="0" borderId="0" xfId="2" applyFont="1" applyAlignment="1" applyProtection="1">
      <alignment horizontal="right" vertical="top"/>
      <protection locked="0"/>
    </xf>
    <xf numFmtId="0" fontId="6" fillId="0" borderId="0" xfId="2" applyFont="1" applyAlignment="1" applyProtection="1">
      <alignment horizontal="right" vertical="top"/>
      <protection locked="0"/>
    </xf>
    <xf numFmtId="0" fontId="10" fillId="0" borderId="0" xfId="2" applyFont="1" applyAlignment="1" applyProtection="1">
      <alignment horizontal="center" vertical="center"/>
      <protection locked="0"/>
    </xf>
    <xf numFmtId="0" fontId="9" fillId="0" borderId="0" xfId="2" applyFont="1" applyAlignment="1" applyProtection="1">
      <alignment horizontal="right" vertical="center" indent="1"/>
      <protection locked="0"/>
    </xf>
    <xf numFmtId="0" fontId="11" fillId="0" borderId="0" xfId="2" applyFont="1" applyAlignment="1" applyProtection="1">
      <alignment horizontal="right" vertical="center" indent="1"/>
      <protection locked="0"/>
    </xf>
    <xf numFmtId="38" fontId="12" fillId="2" borderId="0" xfId="1" applyFont="1" applyFill="1" applyProtection="1">
      <alignment vertical="center"/>
      <protection locked="0"/>
    </xf>
    <xf numFmtId="38" fontId="12" fillId="0" borderId="0" xfId="1" applyFont="1" applyProtection="1">
      <alignment vertical="center"/>
      <protection locked="0"/>
    </xf>
    <xf numFmtId="0" fontId="6" fillId="0" borderId="0" xfId="2" applyFont="1" applyAlignment="1" applyProtection="1">
      <alignment horizontal="right"/>
      <protection locked="0"/>
    </xf>
    <xf numFmtId="0" fontId="6" fillId="0" borderId="0" xfId="2" applyFont="1" applyAlignment="1" applyProtection="1">
      <alignment vertical="center" wrapText="1"/>
      <protection locked="0"/>
    </xf>
    <xf numFmtId="0" fontId="7" fillId="0" borderId="0" xfId="2" applyFont="1" applyProtection="1">
      <alignment vertical="center"/>
      <protection locked="0"/>
    </xf>
    <xf numFmtId="0" fontId="6" fillId="0" borderId="0" xfId="2" applyFont="1" applyAlignment="1" applyProtection="1">
      <protection locked="0"/>
    </xf>
    <xf numFmtId="0" fontId="9" fillId="0" borderId="0" xfId="2" applyFont="1" applyProtection="1">
      <alignment vertical="center"/>
      <protection locked="0"/>
    </xf>
    <xf numFmtId="0" fontId="9" fillId="0" borderId="0" xfId="2" applyFont="1" applyAlignment="1" applyProtection="1">
      <protection locked="0"/>
    </xf>
    <xf numFmtId="0" fontId="16" fillId="0" borderId="0" xfId="2" applyFont="1" applyProtection="1">
      <alignment vertical="center"/>
      <protection locked="0"/>
    </xf>
    <xf numFmtId="0" fontId="6" fillId="0" borderId="0" xfId="2" applyFont="1" applyAlignment="1">
      <alignment vertical="center" wrapText="1"/>
    </xf>
    <xf numFmtId="38" fontId="17" fillId="4" borderId="3" xfId="2" applyNumberFormat="1" applyFont="1" applyFill="1" applyBorder="1" applyAlignment="1">
      <alignment vertical="center" wrapText="1"/>
    </xf>
    <xf numFmtId="38" fontId="17" fillId="4" borderId="15" xfId="2" applyNumberFormat="1" applyFont="1" applyFill="1" applyBorder="1" applyAlignment="1">
      <alignment vertical="center" wrapText="1"/>
    </xf>
    <xf numFmtId="0" fontId="0" fillId="2" borderId="0" xfId="0" applyFill="1" applyProtection="1">
      <alignment vertical="center"/>
      <protection locked="0"/>
    </xf>
    <xf numFmtId="0" fontId="1" fillId="2" borderId="0" xfId="0" applyFont="1" applyFill="1" applyProtection="1">
      <alignment vertical="center"/>
      <protection locked="0"/>
    </xf>
    <xf numFmtId="38" fontId="0" fillId="2" borderId="0" xfId="1" applyFont="1" applyFill="1" applyProtection="1">
      <alignment vertical="center"/>
      <protection locked="0"/>
    </xf>
    <xf numFmtId="0" fontId="9" fillId="0" borderId="0" xfId="2" applyFont="1" applyAlignment="1">
      <alignment horizontal="left" vertical="center"/>
    </xf>
    <xf numFmtId="0" fontId="11" fillId="0" borderId="0" xfId="2" applyFont="1" applyAlignment="1">
      <alignment horizontal="left" vertical="center"/>
    </xf>
    <xf numFmtId="0" fontId="6" fillId="0" borderId="0" xfId="2" applyFont="1">
      <alignment vertical="center"/>
    </xf>
    <xf numFmtId="0" fontId="9" fillId="0" borderId="0" xfId="2" applyFont="1" applyAlignment="1">
      <alignment horizontal="right" vertical="center" indent="1"/>
    </xf>
    <xf numFmtId="38" fontId="13" fillId="2" borderId="0" xfId="1" applyFont="1" applyFill="1" applyAlignment="1">
      <alignment horizontal="right" vertical="center"/>
    </xf>
    <xf numFmtId="0" fontId="14" fillId="0" borderId="0" xfId="2" applyFont="1">
      <alignment vertical="center"/>
    </xf>
    <xf numFmtId="0" fontId="17" fillId="3" borderId="11" xfId="2" applyFont="1" applyFill="1" applyBorder="1">
      <alignment vertical="center"/>
    </xf>
    <xf numFmtId="0" fontId="7" fillId="0" borderId="0" xfId="2" applyFont="1">
      <alignment vertical="center"/>
    </xf>
    <xf numFmtId="0" fontId="6" fillId="0" borderId="0" xfId="2" applyFont="1" applyAlignment="1">
      <alignment horizontal="left" vertical="center" wrapText="1"/>
    </xf>
    <xf numFmtId="0" fontId="17" fillId="3" borderId="6" xfId="2" applyFont="1" applyFill="1" applyBorder="1">
      <alignment vertical="center"/>
    </xf>
    <xf numFmtId="0" fontId="21" fillId="0" borderId="0" xfId="2" applyFont="1" applyProtection="1">
      <alignment vertical="center"/>
      <protection locked="0"/>
    </xf>
    <xf numFmtId="0" fontId="22" fillId="0" borderId="0" xfId="2" applyFont="1" applyProtection="1">
      <alignment vertical="center"/>
      <protection locked="0"/>
    </xf>
    <xf numFmtId="0" fontId="7" fillId="0" borderId="0" xfId="2" applyFont="1" applyAlignment="1" applyProtection="1">
      <alignment vertical="center" wrapText="1"/>
      <protection locked="0"/>
    </xf>
    <xf numFmtId="0" fontId="2" fillId="2" borderId="5" xfId="0" applyFont="1" applyFill="1" applyBorder="1" applyAlignment="1" applyProtection="1">
      <alignment horizontal="center" vertical="center" wrapText="1"/>
      <protection locked="0"/>
    </xf>
    <xf numFmtId="0" fontId="4" fillId="3" borderId="3" xfId="0" applyFont="1" applyFill="1" applyBorder="1" applyAlignment="1">
      <alignment horizontal="center" vertical="center"/>
    </xf>
    <xf numFmtId="0" fontId="4" fillId="3" borderId="3" xfId="0" applyFont="1" applyFill="1" applyBorder="1">
      <alignment vertical="center"/>
    </xf>
    <xf numFmtId="0" fontId="4" fillId="3" borderId="3" xfId="0" applyFont="1" applyFill="1" applyBorder="1" applyAlignment="1">
      <alignment vertical="center" wrapText="1"/>
    </xf>
    <xf numFmtId="38" fontId="4" fillId="3" borderId="3" xfId="1" applyFont="1" applyFill="1" applyBorder="1">
      <alignment vertical="center"/>
    </xf>
    <xf numFmtId="0" fontId="24" fillId="2" borderId="0" xfId="0" applyFont="1" applyFill="1">
      <alignment vertical="center"/>
    </xf>
    <xf numFmtId="38" fontId="4" fillId="3" borderId="3" xfId="1" applyFont="1" applyFill="1" applyBorder="1" applyAlignment="1">
      <alignment vertical="center" wrapText="1"/>
    </xf>
    <xf numFmtId="38" fontId="4" fillId="3" borderId="3" xfId="1" applyFont="1" applyFill="1" applyBorder="1" applyAlignment="1">
      <alignment horizontal="right" vertical="center"/>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38" fontId="29" fillId="0" borderId="4" xfId="2" applyNumberFormat="1" applyFont="1" applyBorder="1" applyAlignment="1" applyProtection="1">
      <alignment vertical="center" wrapText="1" shrinkToFit="1"/>
      <protection locked="0"/>
    </xf>
    <xf numFmtId="38" fontId="29" fillId="0" borderId="15" xfId="2" applyNumberFormat="1" applyFont="1" applyBorder="1" applyAlignment="1" applyProtection="1">
      <alignment vertical="center" shrinkToFit="1"/>
      <protection locked="0"/>
    </xf>
    <xf numFmtId="38" fontId="29" fillId="0" borderId="3" xfId="2" applyNumberFormat="1" applyFont="1" applyBorder="1" applyAlignment="1" applyProtection="1">
      <alignment vertical="center" shrinkToFit="1"/>
      <protection locked="0"/>
    </xf>
    <xf numFmtId="38" fontId="29" fillId="0" borderId="2" xfId="2" applyNumberFormat="1" applyFont="1" applyBorder="1" applyAlignment="1" applyProtection="1">
      <alignment vertical="center" shrinkToFit="1"/>
      <protection locked="0"/>
    </xf>
    <xf numFmtId="38" fontId="29" fillId="0" borderId="5" xfId="2" applyNumberFormat="1" applyFont="1" applyBorder="1" applyAlignment="1" applyProtection="1">
      <alignment vertical="center" wrapText="1" shrinkToFit="1"/>
      <protection locked="0"/>
    </xf>
    <xf numFmtId="38" fontId="29" fillId="0" borderId="5" xfId="2" applyNumberFormat="1" applyFont="1" applyBorder="1" applyAlignment="1" applyProtection="1">
      <alignment vertical="center" shrinkToFit="1"/>
      <protection locked="0"/>
    </xf>
    <xf numFmtId="38" fontId="29" fillId="0" borderId="4" xfId="2" applyNumberFormat="1" applyFont="1" applyBorder="1" applyAlignment="1" applyProtection="1">
      <alignment vertical="center" shrinkToFit="1"/>
      <protection locked="0"/>
    </xf>
    <xf numFmtId="38" fontId="30" fillId="0" borderId="4" xfId="2" applyNumberFormat="1" applyFont="1" applyBorder="1" applyAlignment="1" applyProtection="1">
      <alignment vertical="center" wrapText="1" shrinkToFit="1"/>
      <protection locked="0"/>
    </xf>
    <xf numFmtId="38" fontId="30" fillId="0" borderId="1" xfId="2" applyNumberFormat="1" applyFont="1" applyBorder="1" applyAlignment="1" applyProtection="1">
      <alignment vertical="center" wrapText="1" shrinkToFit="1"/>
      <protection locked="0"/>
    </xf>
    <xf numFmtId="38" fontId="30" fillId="0" borderId="18" xfId="2" applyNumberFormat="1" applyFont="1" applyBorder="1" applyAlignment="1" applyProtection="1">
      <alignment vertical="center" wrapText="1" shrinkToFit="1"/>
      <protection locked="0"/>
    </xf>
    <xf numFmtId="0" fontId="34" fillId="0" borderId="0" xfId="2" applyFont="1">
      <alignment vertical="center"/>
    </xf>
    <xf numFmtId="0" fontId="33" fillId="0" borderId="0" xfId="0" applyFont="1">
      <alignment vertical="center"/>
    </xf>
    <xf numFmtId="0" fontId="33" fillId="0" borderId="3" xfId="0" applyFont="1" applyBorder="1" applyAlignment="1">
      <alignment horizontal="center" vertical="center"/>
    </xf>
    <xf numFmtId="0" fontId="35" fillId="0" borderId="3" xfId="0" applyFont="1" applyBorder="1" applyAlignment="1">
      <alignment vertical="center" wrapText="1"/>
    </xf>
    <xf numFmtId="0" fontId="33" fillId="0" borderId="20" xfId="0" applyFont="1" applyBorder="1" applyAlignment="1">
      <alignment horizontal="left" vertical="center" indent="1"/>
    </xf>
    <xf numFmtId="0" fontId="33" fillId="0" borderId="20" xfId="0" applyFont="1" applyBorder="1" applyAlignment="1">
      <alignment horizontal="left" vertical="center" wrapText="1" indent="1"/>
    </xf>
    <xf numFmtId="0" fontId="33" fillId="0" borderId="23" xfId="0" applyFont="1" applyBorder="1" applyAlignment="1">
      <alignment horizontal="left" vertical="center" indent="1"/>
    </xf>
    <xf numFmtId="0" fontId="33" fillId="0" borderId="25" xfId="0" applyFont="1" applyBorder="1" applyAlignment="1">
      <alignment horizontal="left" vertical="center" indent="1"/>
    </xf>
    <xf numFmtId="0" fontId="33" fillId="0" borderId="27" xfId="0" applyFont="1" applyBorder="1" applyAlignment="1">
      <alignment horizontal="left" vertical="center" indent="1"/>
    </xf>
    <xf numFmtId="0" fontId="40" fillId="0" borderId="0" xfId="6" applyFont="1">
      <alignment vertical="center"/>
    </xf>
    <xf numFmtId="0" fontId="35" fillId="0" borderId="0" xfId="6" applyFont="1">
      <alignment vertical="center"/>
    </xf>
    <xf numFmtId="0" fontId="41" fillId="0" borderId="0" xfId="6" applyFont="1">
      <alignment vertical="center"/>
    </xf>
    <xf numFmtId="0" fontId="42" fillId="7" borderId="29" xfId="6" applyFont="1" applyFill="1" applyBorder="1">
      <alignment vertical="center"/>
    </xf>
    <xf numFmtId="0" fontId="42" fillId="7" borderId="22" xfId="6" applyFont="1" applyFill="1" applyBorder="1">
      <alignment vertical="center"/>
    </xf>
    <xf numFmtId="0" fontId="42" fillId="7" borderId="6" xfId="6" applyFont="1" applyFill="1" applyBorder="1">
      <alignment vertical="center"/>
    </xf>
    <xf numFmtId="0" fontId="42" fillId="7" borderId="9" xfId="6" applyFont="1" applyFill="1" applyBorder="1">
      <alignment vertical="center"/>
    </xf>
    <xf numFmtId="0" fontId="42" fillId="7" borderId="8" xfId="6" applyFont="1" applyFill="1" applyBorder="1">
      <alignment vertical="center"/>
    </xf>
    <xf numFmtId="0" fontId="42" fillId="7" borderId="7" xfId="6" applyFont="1" applyFill="1" applyBorder="1">
      <alignment vertical="center"/>
    </xf>
    <xf numFmtId="0" fontId="42" fillId="7" borderId="16" xfId="6" applyFont="1" applyFill="1" applyBorder="1">
      <alignment vertical="center"/>
    </xf>
    <xf numFmtId="0" fontId="42" fillId="7" borderId="17" xfId="6" applyFont="1" applyFill="1" applyBorder="1">
      <alignment vertical="center"/>
    </xf>
    <xf numFmtId="0" fontId="42" fillId="7" borderId="2" xfId="6" applyFont="1" applyFill="1" applyBorder="1">
      <alignment vertical="center"/>
    </xf>
    <xf numFmtId="0" fontId="42" fillId="7" borderId="3" xfId="6" applyFont="1" applyFill="1" applyBorder="1">
      <alignment vertical="center"/>
    </xf>
    <xf numFmtId="0" fontId="41" fillId="6" borderId="6" xfId="6" applyFont="1" applyFill="1" applyBorder="1">
      <alignment vertical="center"/>
    </xf>
    <xf numFmtId="0" fontId="41" fillId="6" borderId="3" xfId="6" applyFont="1" applyFill="1" applyBorder="1">
      <alignment vertical="center"/>
    </xf>
    <xf numFmtId="0" fontId="41" fillId="6" borderId="30" xfId="6" applyFont="1" applyFill="1" applyBorder="1">
      <alignment vertical="center"/>
    </xf>
    <xf numFmtId="0" fontId="41" fillId="6" borderId="9" xfId="6" applyFont="1" applyFill="1" applyBorder="1">
      <alignment vertical="center"/>
    </xf>
    <xf numFmtId="0" fontId="41" fillId="6" borderId="8" xfId="6" applyFont="1" applyFill="1" applyBorder="1">
      <alignment vertical="center"/>
    </xf>
    <xf numFmtId="0" fontId="41" fillId="6" borderId="7" xfId="6" applyFont="1" applyFill="1" applyBorder="1">
      <alignment vertical="center"/>
    </xf>
    <xf numFmtId="0" fontId="41" fillId="8" borderId="8" xfId="6" applyFont="1" applyFill="1" applyBorder="1">
      <alignment vertical="center"/>
    </xf>
    <xf numFmtId="0" fontId="41" fillId="8" borderId="7" xfId="6" applyFont="1" applyFill="1" applyBorder="1">
      <alignment vertical="center"/>
    </xf>
    <xf numFmtId="38" fontId="41" fillId="8" borderId="3" xfId="7" applyFont="1" applyFill="1" applyBorder="1">
      <alignment vertical="center"/>
    </xf>
    <xf numFmtId="0" fontId="33" fillId="0" borderId="31" xfId="0" applyFont="1" applyBorder="1" applyAlignment="1">
      <alignment horizontal="left" vertical="center" indent="3"/>
    </xf>
    <xf numFmtId="0" fontId="33" fillId="0" borderId="24" xfId="0" applyFont="1" applyBorder="1" applyAlignment="1">
      <alignment horizontal="left" vertical="center"/>
    </xf>
    <xf numFmtId="0" fontId="33" fillId="0" borderId="32" xfId="0" applyFont="1" applyBorder="1" applyAlignment="1">
      <alignment horizontal="left" vertical="center" indent="3"/>
    </xf>
    <xf numFmtId="0" fontId="33" fillId="0" borderId="28" xfId="0" applyFont="1" applyBorder="1" applyAlignment="1">
      <alignment horizontal="left" vertical="center"/>
    </xf>
    <xf numFmtId="0" fontId="33" fillId="0" borderId="21" xfId="0" applyFont="1" applyBorder="1" applyAlignment="1">
      <alignment horizontal="left" vertical="center" indent="1"/>
    </xf>
    <xf numFmtId="0" fontId="34" fillId="0" borderId="0" xfId="2" applyFont="1" applyAlignment="1">
      <alignment vertical="center" wrapText="1"/>
    </xf>
    <xf numFmtId="0" fontId="33" fillId="0" borderId="3" xfId="0" applyFont="1" applyBorder="1" applyAlignment="1">
      <alignment vertical="center" wrapText="1"/>
    </xf>
    <xf numFmtId="0" fontId="33" fillId="0" borderId="3" xfId="2" applyFont="1" applyBorder="1" applyAlignment="1">
      <alignment vertical="center" wrapText="1"/>
    </xf>
    <xf numFmtId="0" fontId="33" fillId="0" borderId="3" xfId="2" applyFont="1" applyBorder="1" applyAlignment="1">
      <alignment horizontal="center" vertical="center" wrapText="1"/>
    </xf>
    <xf numFmtId="38" fontId="33" fillId="0" borderId="3" xfId="1" applyFont="1" applyBorder="1" applyAlignment="1">
      <alignment vertical="center" wrapText="1"/>
    </xf>
    <xf numFmtId="0" fontId="33" fillId="0" borderId="0" xfId="2" applyFont="1" applyAlignment="1">
      <alignment horizontal="right" vertical="top"/>
    </xf>
    <xf numFmtId="0" fontId="33" fillId="0" borderId="0" xfId="2" applyFont="1" applyAlignment="1">
      <alignment horizontal="right" vertical="center"/>
    </xf>
    <xf numFmtId="0" fontId="53" fillId="0" borderId="0" xfId="2" applyFont="1" applyAlignment="1">
      <alignment horizontal="center" vertical="center"/>
    </xf>
    <xf numFmtId="0" fontId="33" fillId="0" borderId="0" xfId="2" applyFont="1">
      <alignment vertical="center"/>
    </xf>
    <xf numFmtId="0" fontId="53" fillId="0" borderId="0" xfId="2" applyFont="1" applyAlignment="1">
      <alignment horizontal="right" vertical="center"/>
    </xf>
    <xf numFmtId="0" fontId="38" fillId="0" borderId="0" xfId="2" applyFont="1">
      <alignment vertical="center"/>
    </xf>
    <xf numFmtId="0" fontId="19" fillId="0" borderId="0" xfId="2" applyFont="1">
      <alignment vertical="center"/>
    </xf>
    <xf numFmtId="0" fontId="19" fillId="0" borderId="0" xfId="2" applyFont="1" applyAlignment="1">
      <alignment horizontal="right" vertical="center"/>
    </xf>
    <xf numFmtId="0" fontId="1" fillId="0" borderId="0" xfId="0" applyFont="1">
      <alignment vertical="center"/>
    </xf>
    <xf numFmtId="0" fontId="33" fillId="0" borderId="0" xfId="2" applyFont="1" applyAlignment="1">
      <alignment horizontal="left" vertical="center" indent="1"/>
    </xf>
    <xf numFmtId="0" fontId="9" fillId="0" borderId="0" xfId="2" applyFont="1" applyAlignment="1">
      <alignment horizontal="right" vertical="top" indent="1"/>
    </xf>
    <xf numFmtId="0" fontId="33" fillId="0" borderId="33" xfId="0" applyFont="1" applyBorder="1" applyAlignment="1">
      <alignment horizontal="left" vertical="center" indent="2"/>
    </xf>
    <xf numFmtId="0" fontId="19" fillId="0" borderId="0" xfId="2" applyFont="1" applyAlignment="1">
      <alignment horizontal="left" vertical="center"/>
    </xf>
    <xf numFmtId="0" fontId="19" fillId="0" borderId="0" xfId="2" applyFont="1" applyAlignment="1">
      <alignment horizontal="center" vertical="center"/>
    </xf>
    <xf numFmtId="0" fontId="55" fillId="8" borderId="9" xfId="6" applyFont="1" applyFill="1" applyBorder="1">
      <alignment vertical="center"/>
    </xf>
    <xf numFmtId="0" fontId="37" fillId="0" borderId="0" xfId="0" applyFont="1" applyAlignment="1" applyProtection="1">
      <alignment vertical="center"/>
    </xf>
    <xf numFmtId="0" fontId="33" fillId="0" borderId="0" xfId="0" applyFont="1" applyProtection="1">
      <alignment vertical="center"/>
    </xf>
    <xf numFmtId="0" fontId="33" fillId="0" borderId="0" xfId="0" applyFont="1" applyAlignment="1" applyProtection="1">
      <alignment horizontal="center" vertical="center"/>
    </xf>
    <xf numFmtId="0" fontId="36" fillId="5" borderId="3" xfId="8" applyFont="1" applyFill="1" applyBorder="1" applyAlignment="1" applyProtection="1">
      <alignment horizontal="center" vertical="center"/>
    </xf>
    <xf numFmtId="0" fontId="48" fillId="0" borderId="3" xfId="8" applyFont="1" applyBorder="1" applyAlignment="1" applyProtection="1">
      <alignment horizontal="center" vertical="center"/>
    </xf>
    <xf numFmtId="0" fontId="51" fillId="0" borderId="3" xfId="37" applyFont="1" applyBorder="1" applyAlignment="1" applyProtection="1">
      <alignment vertical="center" wrapText="1"/>
    </xf>
    <xf numFmtId="0" fontId="19" fillId="0" borderId="3" xfId="8" applyFont="1" applyBorder="1" applyAlignment="1" applyProtection="1">
      <alignment horizontal="center" vertical="center" wrapText="1"/>
    </xf>
    <xf numFmtId="0" fontId="19" fillId="0" borderId="3" xfId="8" applyFont="1" applyBorder="1" applyAlignment="1" applyProtection="1">
      <alignment horizontal="left" vertical="center" wrapText="1"/>
    </xf>
    <xf numFmtId="0" fontId="51" fillId="0" borderId="3" xfId="37" applyFont="1" applyBorder="1" applyAlignment="1" applyProtection="1">
      <alignment horizontal="left" vertical="center" wrapText="1"/>
    </xf>
    <xf numFmtId="0" fontId="50" fillId="0" borderId="3" xfId="8" applyFont="1" applyBorder="1" applyAlignment="1" applyProtection="1">
      <alignment horizontal="left" vertical="center" wrapText="1"/>
    </xf>
    <xf numFmtId="0" fontId="19" fillId="0" borderId="3" xfId="8" applyFont="1" applyBorder="1" applyAlignment="1" applyProtection="1">
      <alignment horizontal="center" vertical="center"/>
    </xf>
    <xf numFmtId="0" fontId="38" fillId="0" borderId="7" xfId="0" applyFont="1" applyBorder="1" applyAlignment="1" applyProtection="1">
      <alignment horizontal="left" vertical="center" indent="1"/>
      <protection locked="0"/>
    </xf>
    <xf numFmtId="0" fontId="38" fillId="0" borderId="22" xfId="0" applyFont="1" applyBorder="1" applyAlignment="1" applyProtection="1">
      <alignment horizontal="left" vertical="center" wrapText="1" indent="1"/>
      <protection locked="0"/>
    </xf>
    <xf numFmtId="0" fontId="38" fillId="0" borderId="24" xfId="0" applyFont="1" applyBorder="1" applyAlignment="1" applyProtection="1">
      <alignment horizontal="left" vertical="center" indent="1"/>
      <protection locked="0"/>
    </xf>
    <xf numFmtId="0" fontId="38" fillId="0" borderId="26" xfId="0" applyFont="1" applyBorder="1" applyAlignment="1" applyProtection="1">
      <alignment horizontal="left" vertical="center" indent="1"/>
      <protection locked="0"/>
    </xf>
    <xf numFmtId="0" fontId="38" fillId="0" borderId="28" xfId="0" applyFont="1" applyBorder="1" applyAlignment="1" applyProtection="1">
      <alignment horizontal="left" vertical="center" indent="1"/>
      <protection locked="0"/>
    </xf>
    <xf numFmtId="0" fontId="38" fillId="0" borderId="33" xfId="0" applyFont="1" applyBorder="1" applyAlignment="1" applyProtection="1">
      <alignment horizontal="left" vertical="center" indent="1"/>
      <protection locked="0"/>
    </xf>
    <xf numFmtId="0" fontId="38" fillId="0" borderId="33" xfId="0" applyFont="1" applyBorder="1" applyAlignment="1" applyProtection="1">
      <alignment horizontal="left" vertical="center" wrapText="1" indent="1"/>
      <protection locked="0"/>
    </xf>
    <xf numFmtId="0" fontId="27" fillId="2" borderId="0" xfId="2" applyFont="1" applyFill="1" applyAlignment="1" applyProtection="1">
      <alignment horizontal="left"/>
    </xf>
    <xf numFmtId="0" fontId="6" fillId="2" borderId="0" xfId="2" applyFont="1" applyFill="1" applyAlignment="1" applyProtection="1">
      <alignment horizontal="left" wrapText="1"/>
    </xf>
    <xf numFmtId="38" fontId="6" fillId="2" borderId="0" xfId="1" applyFont="1" applyFill="1" applyAlignment="1" applyProtection="1">
      <alignment horizontal="left" wrapText="1"/>
    </xf>
    <xf numFmtId="0" fontId="20" fillId="3" borderId="3" xfId="2" applyFont="1" applyFill="1" applyBorder="1" applyAlignment="1" applyProtection="1">
      <alignment horizontal="center" vertical="center"/>
    </xf>
    <xf numFmtId="0" fontId="2" fillId="2" borderId="0" xfId="0" applyFont="1" applyFill="1" applyProtection="1">
      <alignment vertical="center"/>
    </xf>
    <xf numFmtId="0" fontId="4" fillId="0" borderId="19" xfId="0" applyFont="1" applyBorder="1" applyProtection="1">
      <alignment vertical="center"/>
    </xf>
    <xf numFmtId="0" fontId="4" fillId="3" borderId="9" xfId="0" applyFont="1" applyFill="1" applyBorder="1" applyProtection="1">
      <alignment vertical="center"/>
    </xf>
    <xf numFmtId="38" fontId="4" fillId="4" borderId="3" xfId="1" applyFont="1" applyFill="1" applyBorder="1" applyProtection="1">
      <alignment vertical="center"/>
    </xf>
    <xf numFmtId="0" fontId="4" fillId="3" borderId="12" xfId="0" applyFont="1" applyFill="1" applyBorder="1" applyProtection="1">
      <alignment vertical="center"/>
    </xf>
    <xf numFmtId="38" fontId="4" fillId="4" borderId="11" xfId="1" applyFont="1" applyFill="1" applyBorder="1" applyProtection="1">
      <alignment vertical="center"/>
    </xf>
    <xf numFmtId="0" fontId="26" fillId="0" borderId="19" xfId="0" applyFont="1" applyBorder="1" applyAlignment="1" applyProtection="1">
      <alignment horizontal="right" vertical="center"/>
    </xf>
    <xf numFmtId="0" fontId="4" fillId="3" borderId="16" xfId="0" applyFont="1" applyFill="1" applyBorder="1" applyAlignment="1" applyProtection="1">
      <alignment horizontal="right" vertical="center"/>
    </xf>
    <xf numFmtId="38" fontId="25" fillId="4" borderId="2" xfId="1" applyFont="1" applyFill="1" applyBorder="1" applyProtection="1">
      <alignment vertical="center"/>
    </xf>
    <xf numFmtId="38" fontId="2" fillId="2" borderId="0" xfId="1" applyFont="1" applyFill="1" applyProtection="1">
      <alignment vertical="center"/>
    </xf>
    <xf numFmtId="0" fontId="31" fillId="2" borderId="3" xfId="2" applyFont="1" applyFill="1" applyBorder="1" applyAlignment="1" applyProtection="1">
      <alignment horizontal="center" vertical="center"/>
      <protection locked="0"/>
    </xf>
    <xf numFmtId="178" fontId="52" fillId="0" borderId="0" xfId="2" applyNumberFormat="1" applyFont="1" applyAlignment="1" applyProtection="1">
      <alignment horizontal="left" vertical="center"/>
      <protection locked="0"/>
    </xf>
    <xf numFmtId="38" fontId="9" fillId="0" borderId="8" xfId="1" applyFont="1" applyBorder="1" applyAlignment="1" applyProtection="1">
      <alignment vertical="center" shrinkToFit="1"/>
    </xf>
    <xf numFmtId="38" fontId="28" fillId="0" borderId="8" xfId="1" applyFont="1" applyBorder="1" applyAlignment="1" applyProtection="1">
      <alignment vertical="center" shrinkToFit="1"/>
    </xf>
    <xf numFmtId="38" fontId="17" fillId="4" borderId="5" xfId="1" applyFont="1" applyFill="1" applyBorder="1" applyProtection="1">
      <alignment vertical="center"/>
    </xf>
    <xf numFmtId="38" fontId="17" fillId="4" borderId="4" xfId="1" applyFont="1" applyFill="1" applyBorder="1" applyProtection="1">
      <alignment vertical="center"/>
    </xf>
    <xf numFmtId="38" fontId="17" fillId="4" borderId="1" xfId="1" applyFont="1" applyFill="1" applyBorder="1" applyProtection="1">
      <alignment vertical="center"/>
    </xf>
    <xf numFmtId="38" fontId="41" fillId="0" borderId="3" xfId="7" applyFont="1" applyBorder="1" applyProtection="1">
      <alignment vertical="center"/>
      <protection locked="0"/>
    </xf>
    <xf numFmtId="0" fontId="36" fillId="5" borderId="3" xfId="0" applyFont="1" applyFill="1" applyBorder="1" applyAlignment="1">
      <alignment horizontal="center" vertical="center"/>
    </xf>
    <xf numFmtId="0" fontId="37" fillId="6" borderId="3" xfId="0" applyFont="1" applyFill="1" applyBorder="1" applyAlignment="1">
      <alignment horizontal="center" vertical="center" textRotation="255"/>
    </xf>
    <xf numFmtId="0" fontId="33" fillId="0" borderId="3" xfId="0" applyFont="1" applyBorder="1" applyAlignment="1">
      <alignment horizontal="left" vertical="center"/>
    </xf>
    <xf numFmtId="0" fontId="33" fillId="0" borderId="9" xfId="0" applyFont="1" applyBorder="1" applyAlignment="1">
      <alignment horizontal="left" vertical="center" indent="1"/>
    </xf>
    <xf numFmtId="0" fontId="20" fillId="3" borderId="3" xfId="2" applyFont="1" applyFill="1" applyBorder="1" applyAlignment="1" applyProtection="1">
      <alignment horizontal="center" vertical="center" wrapText="1"/>
    </xf>
    <xf numFmtId="0" fontId="9" fillId="2" borderId="9" xfId="2" applyFont="1" applyFill="1" applyBorder="1" applyAlignment="1" applyProtection="1">
      <alignment horizontal="left" vertical="center" wrapText="1"/>
    </xf>
    <xf numFmtId="0" fontId="9" fillId="2" borderId="7" xfId="2" applyFont="1" applyFill="1" applyBorder="1" applyAlignment="1" applyProtection="1">
      <alignment horizontal="left" vertical="center" wrapText="1"/>
    </xf>
    <xf numFmtId="0" fontId="33" fillId="0" borderId="0" xfId="2" applyFont="1" applyAlignment="1">
      <alignment horizontal="center" vertical="center" wrapText="1"/>
    </xf>
    <xf numFmtId="0" fontId="33" fillId="0" borderId="0" xfId="2" applyFont="1" applyAlignment="1">
      <alignment horizontal="center" vertical="center"/>
    </xf>
    <xf numFmtId="0" fontId="38" fillId="0" borderId="0" xfId="2" applyFont="1" applyAlignment="1" applyProtection="1">
      <alignment vertical="center" wrapText="1"/>
      <protection locked="0"/>
    </xf>
    <xf numFmtId="0" fontId="38" fillId="0" borderId="0" xfId="2" applyFont="1" applyAlignment="1" applyProtection="1">
      <alignment horizontal="right" vertical="center"/>
      <protection locked="0"/>
    </xf>
    <xf numFmtId="178" fontId="38" fillId="0" borderId="0" xfId="2" applyNumberFormat="1" applyFont="1" applyAlignment="1" applyProtection="1">
      <alignment horizontal="right" vertical="center"/>
      <protection locked="0"/>
    </xf>
    <xf numFmtId="0" fontId="19" fillId="0" borderId="0" xfId="2" applyFont="1" applyAlignment="1">
      <alignment horizontal="left" vertical="top" wrapText="1"/>
    </xf>
    <xf numFmtId="0" fontId="33" fillId="0" borderId="0" xfId="2" applyFont="1" applyAlignment="1">
      <alignment horizontal="left" vertical="center" wrapText="1"/>
    </xf>
    <xf numFmtId="0" fontId="33" fillId="0" borderId="0" xfId="0" applyFont="1" applyAlignment="1">
      <alignment horizontal="left" vertical="center" wrapText="1"/>
    </xf>
    <xf numFmtId="0" fontId="33" fillId="0" borderId="3" xfId="0" applyFont="1" applyBorder="1" applyAlignment="1">
      <alignment horizontal="center" vertical="center"/>
    </xf>
    <xf numFmtId="0" fontId="19" fillId="3" borderId="11" xfId="2" applyFont="1" applyFill="1" applyBorder="1" applyAlignment="1">
      <alignment vertical="center" wrapText="1"/>
    </xf>
    <xf numFmtId="38" fontId="29" fillId="0" borderId="2" xfId="2" applyNumberFormat="1" applyFont="1" applyBorder="1" applyAlignment="1" applyProtection="1">
      <alignment vertical="center" wrapText="1"/>
      <protection locked="0"/>
    </xf>
    <xf numFmtId="38" fontId="17" fillId="0" borderId="9" xfId="2" applyNumberFormat="1" applyFont="1" applyBorder="1" applyAlignment="1" applyProtection="1">
      <alignment vertical="center" wrapText="1"/>
      <protection locked="0"/>
    </xf>
    <xf numFmtId="38" fontId="17" fillId="0" borderId="8" xfId="2" applyNumberFormat="1" applyFont="1" applyBorder="1" applyAlignment="1" applyProtection="1">
      <alignment vertical="center" wrapText="1"/>
      <protection locked="0"/>
    </xf>
    <xf numFmtId="38" fontId="17" fillId="0" borderId="7" xfId="2" applyNumberFormat="1" applyFont="1" applyBorder="1" applyAlignment="1" applyProtection="1">
      <alignment vertical="center" wrapText="1"/>
      <protection locked="0"/>
    </xf>
    <xf numFmtId="0" fontId="7" fillId="0" borderId="0" xfId="2" applyFont="1" applyAlignment="1">
      <alignment horizontal="left" vertical="center" wrapText="1"/>
    </xf>
    <xf numFmtId="0" fontId="17" fillId="3" borderId="11" xfId="2" applyFont="1" applyFill="1" applyBorder="1" applyAlignment="1">
      <alignment vertical="center" wrapText="1"/>
    </xf>
    <xf numFmtId="38" fontId="29" fillId="0" borderId="3" xfId="2" applyNumberFormat="1" applyFont="1" applyBorder="1" applyAlignment="1" applyProtection="1">
      <alignment vertical="center" wrapText="1"/>
      <protection locked="0"/>
    </xf>
    <xf numFmtId="38" fontId="17" fillId="0" borderId="3" xfId="2" applyNumberFormat="1" applyFont="1" applyBorder="1" applyAlignment="1" applyProtection="1">
      <alignment vertical="center" wrapText="1"/>
      <protection locked="0"/>
    </xf>
    <xf numFmtId="0" fontId="10" fillId="0" borderId="0" xfId="2" applyFont="1" applyAlignment="1">
      <alignment horizontal="center" vertical="center"/>
    </xf>
    <xf numFmtId="38" fontId="28" fillId="0" borderId="10" xfId="1" applyFont="1" applyBorder="1" applyAlignment="1" applyProtection="1">
      <alignment vertical="center" shrinkToFit="1"/>
      <protection locked="0"/>
    </xf>
    <xf numFmtId="0" fontId="54" fillId="0" borderId="0" xfId="2" applyFont="1" applyAlignment="1">
      <alignment horizontal="center" vertical="center"/>
    </xf>
    <xf numFmtId="0" fontId="17" fillId="3" borderId="12" xfId="2" applyFont="1" applyFill="1" applyBorder="1">
      <alignment vertical="center"/>
    </xf>
    <xf numFmtId="0" fontId="17" fillId="3" borderId="13" xfId="2" applyFont="1" applyFill="1" applyBorder="1">
      <alignment vertical="center"/>
    </xf>
    <xf numFmtId="0" fontId="17" fillId="3" borderId="14" xfId="2" applyFont="1" applyFill="1" applyBorder="1">
      <alignment vertical="center"/>
    </xf>
    <xf numFmtId="38" fontId="9" fillId="2" borderId="0" xfId="1" applyFont="1" applyFill="1" applyBorder="1" applyAlignment="1" applyProtection="1">
      <alignment vertical="top" wrapText="1"/>
    </xf>
    <xf numFmtId="38" fontId="17" fillId="0" borderId="34" xfId="2" applyNumberFormat="1" applyFont="1" applyBorder="1" applyAlignment="1" applyProtection="1">
      <alignment horizontal="left" vertical="center" wrapText="1"/>
      <protection locked="0"/>
    </xf>
    <xf numFmtId="38" fontId="17" fillId="0" borderId="35" xfId="2" applyNumberFormat="1" applyFont="1" applyBorder="1" applyAlignment="1" applyProtection="1">
      <alignment horizontal="left" vertical="center" wrapText="1"/>
      <protection locked="0"/>
    </xf>
    <xf numFmtId="38" fontId="17" fillId="0" borderId="36" xfId="2" applyNumberFormat="1" applyFont="1" applyBorder="1" applyAlignment="1" applyProtection="1">
      <alignment horizontal="left" vertical="center" wrapText="1"/>
      <protection locked="0"/>
    </xf>
    <xf numFmtId="38" fontId="29" fillId="0" borderId="9" xfId="2" applyNumberFormat="1" applyFont="1" applyBorder="1" applyAlignment="1" applyProtection="1">
      <alignment vertical="center" wrapText="1"/>
      <protection locked="0"/>
    </xf>
    <xf numFmtId="38" fontId="29" fillId="0" borderId="8" xfId="2" applyNumberFormat="1" applyFont="1" applyBorder="1" applyAlignment="1" applyProtection="1">
      <alignment vertical="center" wrapText="1"/>
      <protection locked="0"/>
    </xf>
    <xf numFmtId="38" fontId="29" fillId="0" borderId="7" xfId="2" applyNumberFormat="1" applyFont="1" applyBorder="1" applyAlignment="1" applyProtection="1">
      <alignment vertical="center" wrapText="1"/>
      <protection locked="0"/>
    </xf>
    <xf numFmtId="0" fontId="7" fillId="0" borderId="0" xfId="2" applyFont="1" applyAlignment="1">
      <alignment vertical="center" wrapText="1"/>
    </xf>
    <xf numFmtId="0" fontId="41" fillId="6" borderId="3" xfId="6" applyFont="1" applyFill="1" applyBorder="1" applyAlignment="1">
      <alignment vertical="center" wrapText="1"/>
    </xf>
    <xf numFmtId="0" fontId="41" fillId="0" borderId="3" xfId="6" applyFont="1" applyBorder="1" applyAlignment="1" applyProtection="1">
      <alignment vertical="center" wrapText="1"/>
      <protection locked="0"/>
    </xf>
    <xf numFmtId="0" fontId="43" fillId="9" borderId="3" xfId="6" applyFont="1" applyFill="1" applyBorder="1" applyAlignment="1">
      <alignment horizontal="center" vertical="center"/>
    </xf>
    <xf numFmtId="38" fontId="43" fillId="0" borderId="3" xfId="6" applyNumberFormat="1" applyFont="1" applyBorder="1">
      <alignment vertical="center"/>
    </xf>
    <xf numFmtId="0" fontId="43" fillId="0" borderId="3" xfId="6" applyFont="1" applyBorder="1">
      <alignment vertical="center"/>
    </xf>
    <xf numFmtId="176" fontId="43" fillId="0" borderId="3" xfId="7" applyNumberFormat="1" applyFont="1" applyBorder="1">
      <alignment vertical="center"/>
    </xf>
    <xf numFmtId="0" fontId="41" fillId="6" borderId="9" xfId="6" applyFont="1" applyFill="1" applyBorder="1">
      <alignment vertical="center"/>
    </xf>
    <xf numFmtId="0" fontId="41" fillId="6" borderId="8" xfId="6" applyFont="1" applyFill="1" applyBorder="1">
      <alignment vertical="center"/>
    </xf>
    <xf numFmtId="0" fontId="41" fillId="6" borderId="7" xfId="6" applyFont="1" applyFill="1" applyBorder="1">
      <alignment vertical="center"/>
    </xf>
    <xf numFmtId="0" fontId="41" fillId="0" borderId="3" xfId="6" applyFont="1" applyBorder="1">
      <alignment vertical="center"/>
    </xf>
    <xf numFmtId="0" fontId="41" fillId="6" borderId="3" xfId="6" applyFont="1" applyFill="1" applyBorder="1">
      <alignment vertical="center"/>
    </xf>
    <xf numFmtId="0" fontId="41" fillId="0" borderId="3" xfId="6" applyFont="1" applyBorder="1" applyProtection="1">
      <alignment vertical="center"/>
      <protection locked="0"/>
    </xf>
    <xf numFmtId="38" fontId="43" fillId="0" borderId="3" xfId="7" applyFont="1" applyBorder="1" applyProtection="1">
      <alignment vertical="center"/>
      <protection locked="0"/>
    </xf>
  </cellXfs>
  <cellStyles count="38">
    <cellStyle name="パーセント 2" xfId="3"/>
    <cellStyle name="パーセント 2 2" xfId="10"/>
    <cellStyle name="パーセント 2 3" xfId="9"/>
    <cellStyle name="ハイパーリンク" xfId="37" builtinId="8"/>
    <cellStyle name="ハイパーリンク 2" xfId="11"/>
    <cellStyle name="桁区切り" xfId="1" builtinId="6"/>
    <cellStyle name="桁区切り 2" xfId="4"/>
    <cellStyle name="桁区切り 2 2" xfId="13"/>
    <cellStyle name="桁区切り 2 3" xfId="12"/>
    <cellStyle name="桁区切り 3" xfId="7"/>
    <cellStyle name="桁区切り 3 2" xfId="14"/>
    <cellStyle name="通貨 2" xfId="15"/>
    <cellStyle name="標準" xfId="0" builtinId="0"/>
    <cellStyle name="標準 10" xfId="8"/>
    <cellStyle name="標準 2" xfId="2"/>
    <cellStyle name="標準 2 2" xfId="17"/>
    <cellStyle name="標準 2 2 2" xfId="18"/>
    <cellStyle name="標準 2 2 3" xfId="19"/>
    <cellStyle name="標準 2 2 3 2" xfId="20"/>
    <cellStyle name="標準 2 2 3 3" xfId="21"/>
    <cellStyle name="標準 2 3" xfId="22"/>
    <cellStyle name="標準 2 3 2" xfId="23"/>
    <cellStyle name="標準 2 4" xfId="24"/>
    <cellStyle name="標準 2 5" xfId="25"/>
    <cellStyle name="標準 2 5 2" xfId="26"/>
    <cellStyle name="標準 2 5 2 2" xfId="27"/>
    <cellStyle name="標準 2 5 2 3" xfId="28"/>
    <cellStyle name="標準 2 6" xfId="16"/>
    <cellStyle name="標準 3" xfId="5"/>
    <cellStyle name="標準 4" xfId="6"/>
    <cellStyle name="標準 4 2" xfId="30"/>
    <cellStyle name="標準 4 3" xfId="29"/>
    <cellStyle name="標準 5" xfId="31"/>
    <cellStyle name="標準 6" xfId="32"/>
    <cellStyle name="標準 7" xfId="33"/>
    <cellStyle name="標準 7 2" xfId="34"/>
    <cellStyle name="標準 8" xfId="35"/>
    <cellStyle name="標準 9" xfId="36"/>
  </cellStyles>
  <dxfs count="4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29</xdr:row>
          <xdr:rowOff>142875</xdr:rowOff>
        </xdr:from>
        <xdr:to>
          <xdr:col>1</xdr:col>
          <xdr:colOff>676275</xdr:colOff>
          <xdr:row>29</xdr:row>
          <xdr:rowOff>352425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xdr:row>
          <xdr:rowOff>123825</xdr:rowOff>
        </xdr:from>
        <xdr:to>
          <xdr:col>1</xdr:col>
          <xdr:colOff>685800</xdr:colOff>
          <xdr:row>30</xdr:row>
          <xdr:rowOff>333375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xdr:row>
          <xdr:rowOff>57150</xdr:rowOff>
        </xdr:from>
        <xdr:to>
          <xdr:col>2</xdr:col>
          <xdr:colOff>533400</xdr:colOff>
          <xdr:row>24</xdr:row>
          <xdr:rowOff>266700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161925</xdr:colOff>
      <xdr:row>5</xdr:row>
      <xdr:rowOff>9524</xdr:rowOff>
    </xdr:from>
    <xdr:to>
      <xdr:col>2</xdr:col>
      <xdr:colOff>3019425</xdr:colOff>
      <xdr:row>9</xdr:row>
      <xdr:rowOff>419100</xdr:rowOff>
    </xdr:to>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161925" y="1275789"/>
          <a:ext cx="5602941" cy="21128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類型をプルダウンにて選択すること。</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補助対象経費は全て税抜き金額で記載すること</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金額根拠は、添付資料</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（見積書等）</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が</a:t>
          </a:r>
          <a:r>
            <a:rPr kumimoji="1" lang="ja-JP" altLang="en-US" sz="1200">
              <a:solidFill>
                <a:srgbClr val="FF0000"/>
              </a:solidFill>
              <a:latin typeface="ＭＳ Ｐ明朝" panose="02020600040205080304" pitchFamily="18" charset="-128"/>
              <a:ea typeface="ＭＳ Ｐ明朝" panose="02020600040205080304" pitchFamily="18" charset="-128"/>
            </a:rPr>
            <a:t>存在する場合は、当該資料番号等を記載のこと。そうでない場合は、金額根拠を説明すること。</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その他諸経費の補助対象可否については、</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補助事業の目的に鑑みて都度判断</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するため、事前にＳＩＩに相談すること。</a:t>
          </a:r>
          <a:endParaRPr kumimoji="1" lang="en-US" altLang="ja-JP" sz="1200">
            <a:solidFill>
              <a:srgbClr val="FF0000"/>
            </a:solidFill>
            <a:effectLst/>
            <a:latin typeface="ＭＳ Ｐ明朝" panose="02020600040205080304" pitchFamily="18" charset="-128"/>
            <a:ea typeface="ＭＳ Ｐ明朝" panose="02020600040205080304" pitchFamily="18" charset="-128"/>
            <a:cs typeface="+mn-cs"/>
          </a:endParaRPr>
        </a:p>
        <a:p>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人件費が上限を超えている場合、右合計欄が赤く着色されるので、見直しのこと</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費用内容は、発注先が異なる費用は分けて記載すること。</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1078967" y="67242"/>
          <a:ext cx="9601519" cy="449836"/>
          <a:chOff x="9386456" y="5784274"/>
          <a:chExt cx="16876829" cy="330586"/>
        </a:xfrm>
      </xdr:grpSpPr>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tabSelected="1" view="pageBreakPreview" zoomScaleNormal="100" zoomScaleSheetLayoutView="100" workbookViewId="0"/>
  </sheetViews>
  <sheetFormatPr defaultRowHeight="13.5"/>
  <cols>
    <col min="1" max="1" width="5" style="131" customWidth="1"/>
    <col min="2" max="2" width="30.25" style="131" bestFit="1" customWidth="1"/>
    <col min="3" max="3" width="11.25" style="131" customWidth="1"/>
    <col min="4" max="4" width="58.75" style="131" customWidth="1"/>
    <col min="5" max="16384" width="9" style="131"/>
  </cols>
  <sheetData>
    <row r="1" spans="1:4" ht="34.5" customHeight="1">
      <c r="A1" s="130" t="s">
        <v>277</v>
      </c>
      <c r="D1" s="132"/>
    </row>
    <row r="2" spans="1:4" ht="23.25" customHeight="1">
      <c r="A2" s="131" t="s">
        <v>265</v>
      </c>
    </row>
    <row r="3" spans="1:4" ht="28.5" customHeight="1">
      <c r="A3" s="133" t="s">
        <v>233</v>
      </c>
      <c r="B3" s="133" t="s">
        <v>229</v>
      </c>
      <c r="C3" s="133" t="s">
        <v>214</v>
      </c>
      <c r="D3" s="133" t="s">
        <v>11</v>
      </c>
    </row>
    <row r="4" spans="1:4" ht="71.25" customHeight="1">
      <c r="A4" s="134" t="s">
        <v>278</v>
      </c>
      <c r="B4" s="135" t="s">
        <v>215</v>
      </c>
      <c r="C4" s="136" t="s">
        <v>216</v>
      </c>
      <c r="D4" s="137" t="s">
        <v>236</v>
      </c>
    </row>
    <row r="5" spans="1:4" ht="71.25" customHeight="1">
      <c r="A5" s="134" t="s">
        <v>279</v>
      </c>
      <c r="B5" s="138" t="s">
        <v>235</v>
      </c>
      <c r="C5" s="136" t="s">
        <v>234</v>
      </c>
      <c r="D5" s="137"/>
    </row>
    <row r="6" spans="1:4" ht="71.25" customHeight="1">
      <c r="A6" s="134" t="s">
        <v>280</v>
      </c>
      <c r="B6" s="139" t="s">
        <v>217</v>
      </c>
      <c r="C6" s="136" t="s">
        <v>258</v>
      </c>
      <c r="D6" s="137" t="s">
        <v>259</v>
      </c>
    </row>
    <row r="7" spans="1:4" ht="71.25" customHeight="1">
      <c r="A7" s="134" t="s">
        <v>281</v>
      </c>
      <c r="B7" s="135" t="s">
        <v>230</v>
      </c>
      <c r="C7" s="136" t="s">
        <v>219</v>
      </c>
      <c r="D7" s="137"/>
    </row>
    <row r="8" spans="1:4" ht="71.25" customHeight="1">
      <c r="A8" s="134" t="s">
        <v>282</v>
      </c>
      <c r="B8" s="135" t="s">
        <v>218</v>
      </c>
      <c r="C8" s="136" t="s">
        <v>261</v>
      </c>
      <c r="D8" s="137" t="s">
        <v>220</v>
      </c>
    </row>
    <row r="9" spans="1:4" ht="71.25" customHeight="1">
      <c r="A9" s="134" t="s">
        <v>283</v>
      </c>
      <c r="B9" s="139" t="s">
        <v>290</v>
      </c>
      <c r="C9" s="140" t="s">
        <v>221</v>
      </c>
      <c r="D9" s="137" t="s">
        <v>237</v>
      </c>
    </row>
    <row r="10" spans="1:4" ht="71.25" customHeight="1">
      <c r="A10" s="134" t="s">
        <v>284</v>
      </c>
      <c r="B10" s="135" t="s">
        <v>231</v>
      </c>
      <c r="C10" s="136" t="s">
        <v>262</v>
      </c>
      <c r="D10" s="137" t="s">
        <v>232</v>
      </c>
    </row>
    <row r="11" spans="1:4" ht="71.25" customHeight="1">
      <c r="A11" s="134" t="s">
        <v>285</v>
      </c>
      <c r="B11" s="135" t="s">
        <v>222</v>
      </c>
      <c r="C11" s="136" t="s">
        <v>263</v>
      </c>
      <c r="D11" s="137" t="s">
        <v>239</v>
      </c>
    </row>
    <row r="12" spans="1:4" ht="71.25" customHeight="1">
      <c r="A12" s="134" t="s">
        <v>286</v>
      </c>
      <c r="B12" s="135" t="s">
        <v>223</v>
      </c>
      <c r="C12" s="136" t="s">
        <v>264</v>
      </c>
      <c r="D12" s="137" t="s">
        <v>238</v>
      </c>
    </row>
    <row r="13" spans="1:4" ht="71.25" customHeight="1">
      <c r="A13" s="134" t="s">
        <v>287</v>
      </c>
      <c r="B13" s="139" t="s">
        <v>224</v>
      </c>
      <c r="C13" s="140" t="s">
        <v>221</v>
      </c>
      <c r="D13" s="137" t="s">
        <v>225</v>
      </c>
    </row>
    <row r="14" spans="1:4" ht="71.25" customHeight="1">
      <c r="A14" s="134" t="s">
        <v>288</v>
      </c>
      <c r="B14" s="139" t="s">
        <v>226</v>
      </c>
      <c r="C14" s="140" t="s">
        <v>221</v>
      </c>
      <c r="D14" s="137" t="s">
        <v>227</v>
      </c>
    </row>
    <row r="15" spans="1:4" ht="71.25" customHeight="1">
      <c r="A15" s="134" t="s">
        <v>289</v>
      </c>
      <c r="B15" s="139" t="s">
        <v>291</v>
      </c>
      <c r="C15" s="140" t="s">
        <v>221</v>
      </c>
      <c r="D15" s="137" t="s">
        <v>228</v>
      </c>
    </row>
  </sheetData>
  <sheetProtection password="DC56" sheet="1" objects="1" scenarios="1"/>
  <phoneticPr fontId="3"/>
  <hyperlinks>
    <hyperlink ref="B5" location="'（別添）役員名簿'!A1" display="役員名簿"/>
    <hyperlink ref="B4" location="'（様式第１）交付申請書※要押印'!A1" display="交付申請書"/>
    <hyperlink ref="B7" location="'（別添２）事業者基本情報'!A1" display="事業者基本情報"/>
    <hyperlink ref="B8" location="'（別添３）支出計画書'!A1" display="支出計画書"/>
    <hyperlink ref="B10" location="'（別添４）キャッシュフロー報告書および資金調達計画書'!A1" display="キャッシュフロー報告書および資金調達計画書"/>
    <hyperlink ref="B11" location="'（別添３－１）人件費単価計算書'!A1" display="'（別添３－１）人件費単価計算書'!A1"/>
    <hyperlink ref="B12" location="'（別添３－２）人件費計算根拠'!A1" display="'（別添３－２）人件費計算根拠'!A1"/>
  </hyperlinks>
  <pageMargins left="0.78740157480314965" right="0" top="0.74803149606299213" bottom="0.74803149606299213"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workbookViewId="0">
      <selection activeCell="E6" sqref="E6"/>
    </sheetView>
  </sheetViews>
  <sheetFormatPr defaultRowHeight="13.5"/>
  <cols>
    <col min="3" max="3" width="26.5" bestFit="1" customWidth="1"/>
  </cols>
  <sheetData>
    <row r="2" spans="1:5">
      <c r="B2" t="s">
        <v>36</v>
      </c>
      <c r="C2" t="s">
        <v>49</v>
      </c>
      <c r="D2" t="s">
        <v>59</v>
      </c>
      <c r="E2" t="s">
        <v>60</v>
      </c>
    </row>
    <row r="3" spans="1:5">
      <c r="C3" t="s">
        <v>50</v>
      </c>
      <c r="E3" t="s">
        <v>61</v>
      </c>
    </row>
    <row r="4" spans="1:5">
      <c r="C4" s="8" t="s">
        <v>51</v>
      </c>
      <c r="E4" t="s">
        <v>62</v>
      </c>
    </row>
    <row r="5" spans="1:5">
      <c r="C5" t="s">
        <v>52</v>
      </c>
      <c r="E5" t="s">
        <v>79</v>
      </c>
    </row>
    <row r="7" spans="1:5">
      <c r="A7" t="s">
        <v>37</v>
      </c>
      <c r="B7">
        <v>0</v>
      </c>
      <c r="C7" s="5" t="str">
        <f>IFERROR(VLOOKUP(B7,'（別添３－１）人件費単価計算書'!$A$16:$H$67,2,FALSE),"")</f>
        <v/>
      </c>
    </row>
    <row r="8" spans="1:5">
      <c r="B8">
        <v>1</v>
      </c>
      <c r="C8" s="5" t="str">
        <f>IFERROR(VLOOKUP(B8,'（別添３－１）人件費単価計算書'!$A$16:$H$67,2,FALSE),"")</f>
        <v>○○　○○</v>
      </c>
    </row>
    <row r="9" spans="1:5">
      <c r="B9">
        <v>2</v>
      </c>
      <c r="C9" s="5" t="str">
        <f>IFERROR(VLOOKUP(B9,'（別添３－１）人件費単価計算書'!$A$16:$H$67,2,FALSE),"")</f>
        <v>△△　△△</v>
      </c>
    </row>
    <row r="10" spans="1:5">
      <c r="B10">
        <v>3</v>
      </c>
      <c r="C10" s="5" t="str">
        <f>IFERROR(VLOOKUP(B10,'（別添３－１）人件費単価計算書'!$A$16:$H$67,2,FALSE),"")</f>
        <v>○○　○○</v>
      </c>
    </row>
    <row r="11" spans="1:5">
      <c r="B11">
        <v>4</v>
      </c>
      <c r="C11" s="5" t="str">
        <f>IFERROR(VLOOKUP(B11,'（別添３－１）人件費単価計算書'!$A$16:$H$67,2,FALSE),"")</f>
        <v>○○　○○</v>
      </c>
    </row>
    <row r="12" spans="1:5">
      <c r="B12">
        <v>5</v>
      </c>
      <c r="C12" s="5" t="str">
        <f>IFERROR(VLOOKUP(B12,'（別添３－１）人件費単価計算書'!$A$16:$H$67,2,FALSE),"")</f>
        <v>○○　三郎</v>
      </c>
    </row>
    <row r="13" spans="1:5">
      <c r="B13">
        <v>6</v>
      </c>
      <c r="C13" s="5" t="str">
        <f>IFERROR(VLOOKUP(B13,'（別添３－１）人件費単価計算書'!$A$16:$H$67,2,FALSE),"")</f>
        <v>◇◇　四郎</v>
      </c>
    </row>
    <row r="14" spans="1:5">
      <c r="B14">
        <v>7</v>
      </c>
      <c r="C14" s="5" t="str">
        <f>IFERROR(VLOOKUP(B14,'（別添３－１）人件費単価計算書'!$A$16:$H$67,2,FALSE),"")</f>
        <v/>
      </c>
    </row>
    <row r="15" spans="1:5">
      <c r="B15">
        <v>8</v>
      </c>
      <c r="C15" s="5" t="str">
        <f>IFERROR(VLOOKUP(B15,'（別添３－１）人件費単価計算書'!$A$16:$H$67,2,FALSE),"")</f>
        <v/>
      </c>
    </row>
    <row r="16" spans="1:5">
      <c r="B16">
        <v>9</v>
      </c>
      <c r="C16" s="5" t="str">
        <f>IFERROR(VLOOKUP(B16,'（別添３－１）人件費単価計算書'!$A$16:$H$67,2,FALSE),"")</f>
        <v/>
      </c>
    </row>
    <row r="17" spans="2:3">
      <c r="B17">
        <v>10</v>
      </c>
      <c r="C17" s="5" t="str">
        <f>IFERROR(VLOOKUP(B17,'（別添３－１）人件費単価計算書'!$A$16:$H$67,2,FALSE),"")</f>
        <v/>
      </c>
    </row>
    <row r="18" spans="2:3">
      <c r="B18">
        <v>11</v>
      </c>
      <c r="C18" s="5" t="str">
        <f>IFERROR(VLOOKUP(B18,'（別添３－１）人件費単価計算書'!$A$16:$H$67,2,FALSE),"")</f>
        <v/>
      </c>
    </row>
    <row r="19" spans="2:3">
      <c r="B19">
        <v>12</v>
      </c>
      <c r="C19" s="5" t="str">
        <f>IFERROR(VLOOKUP(B19,'（別添３－１）人件費単価計算書'!$A$16:$H$67,2,FALSE),"")</f>
        <v/>
      </c>
    </row>
    <row r="20" spans="2:3">
      <c r="B20">
        <v>13</v>
      </c>
      <c r="C20" s="5" t="str">
        <f>IFERROR(VLOOKUP(B20,'（別添３－１）人件費単価計算書'!$A$16:$H$67,2,FALSE),"")</f>
        <v/>
      </c>
    </row>
    <row r="21" spans="2:3">
      <c r="B21">
        <v>14</v>
      </c>
      <c r="C21" s="5" t="str">
        <f>IFERROR(VLOOKUP(B21,'（別添３－１）人件費単価計算書'!$A$16:$H$67,2,FALSE),"")</f>
        <v/>
      </c>
    </row>
    <row r="22" spans="2:3">
      <c r="B22">
        <v>15</v>
      </c>
      <c r="C22" s="5" t="str">
        <f>IFERROR(VLOOKUP(B22,'（別添３－１）人件費単価計算書'!$A$16:$H$67,2,FALSE),"")</f>
        <v/>
      </c>
    </row>
    <row r="23" spans="2:3">
      <c r="B23">
        <v>16</v>
      </c>
      <c r="C23" s="5" t="str">
        <f>IFERROR(VLOOKUP(B23,'（別添３－１）人件費単価計算書'!$A$16:$H$67,2,FALSE),"")</f>
        <v/>
      </c>
    </row>
    <row r="24" spans="2:3">
      <c r="B24">
        <v>17</v>
      </c>
      <c r="C24" s="5" t="str">
        <f>IFERROR(VLOOKUP(B24,'（別添３－１）人件費単価計算書'!$A$16:$H$67,2,FALSE),"")</f>
        <v/>
      </c>
    </row>
    <row r="25" spans="2:3">
      <c r="B25">
        <v>18</v>
      </c>
      <c r="C25" s="5" t="str">
        <f>IFERROR(VLOOKUP(B25,'（別添３－１）人件費単価計算書'!$A$16:$H$67,2,FALSE),"")</f>
        <v/>
      </c>
    </row>
    <row r="26" spans="2:3">
      <c r="B26">
        <v>19</v>
      </c>
      <c r="C26" s="5" t="str">
        <f>IFERROR(VLOOKUP(B26,'（別添３－１）人件費単価計算書'!$A$16:$H$67,2,FALSE),"")</f>
        <v/>
      </c>
    </row>
    <row r="27" spans="2:3">
      <c r="B27">
        <v>20</v>
      </c>
      <c r="C27" s="5" t="str">
        <f>IFERROR(VLOOKUP(B27,'（別添３－１）人件費単価計算書'!$A$16:$H$67,2,FALSE),"")</f>
        <v/>
      </c>
    </row>
    <row r="28" spans="2:3">
      <c r="B28">
        <v>21</v>
      </c>
      <c r="C28" s="5" t="str">
        <f>IFERROR(VLOOKUP(B28,'（別添３－１）人件費単価計算書'!$A$16:$H$67,2,FALSE),"")</f>
        <v/>
      </c>
    </row>
    <row r="29" spans="2:3">
      <c r="B29">
        <v>22</v>
      </c>
      <c r="C29" s="5" t="str">
        <f>IFERROR(VLOOKUP(B29,'（別添３－１）人件費単価計算書'!$A$16:$H$67,2,FALSE),"")</f>
        <v/>
      </c>
    </row>
    <row r="30" spans="2:3">
      <c r="B30">
        <v>23</v>
      </c>
      <c r="C30" s="5" t="str">
        <f>IFERROR(VLOOKUP(B30,'（別添３－１）人件費単価計算書'!$A$16:$H$67,2,FALSE),"")</f>
        <v/>
      </c>
    </row>
    <row r="31" spans="2:3">
      <c r="B31">
        <v>24</v>
      </c>
      <c r="C31" s="5" t="str">
        <f>IFERROR(VLOOKUP(B31,'（別添３－１）人件費単価計算書'!$A$16:$H$67,2,FALSE),"")</f>
        <v/>
      </c>
    </row>
    <row r="32" spans="2:3">
      <c r="B32">
        <v>25</v>
      </c>
      <c r="C32" s="5" t="str">
        <f>IFERROR(VLOOKUP(B32,'（別添３－１）人件費単価計算書'!$A$16:$H$67,2,FALSE),"")</f>
        <v/>
      </c>
    </row>
    <row r="33" spans="2:3">
      <c r="B33">
        <v>26</v>
      </c>
      <c r="C33" s="5" t="str">
        <f>IFERROR(VLOOKUP(B33,'（別添３－１）人件費単価計算書'!$A$16:$H$67,2,FALSE),"")</f>
        <v/>
      </c>
    </row>
    <row r="34" spans="2:3">
      <c r="B34">
        <v>27</v>
      </c>
      <c r="C34" s="5" t="str">
        <f>IFERROR(VLOOKUP(B34,'（別添３－１）人件費単価計算書'!$A$16:$H$67,2,FALSE),"")</f>
        <v/>
      </c>
    </row>
    <row r="35" spans="2:3">
      <c r="B35">
        <v>28</v>
      </c>
      <c r="C35" s="5" t="str">
        <f>IFERROR(VLOOKUP(B35,'（別添３－１）人件費単価計算書'!$A$16:$H$67,2,FALSE),"")</f>
        <v/>
      </c>
    </row>
    <row r="36" spans="2:3">
      <c r="B36">
        <v>29</v>
      </c>
      <c r="C36" s="5" t="str">
        <f>IFERROR(VLOOKUP(B36,'（別添３－１）人件費単価計算書'!$A$16:$H$67,2,FALSE),"")</f>
        <v/>
      </c>
    </row>
    <row r="37" spans="2:3">
      <c r="B37">
        <v>30</v>
      </c>
      <c r="C37" s="5" t="str">
        <f>IFERROR(VLOOKUP(B37,'（別添３－１）人件費単価計算書'!$A$16:$H$67,2,FALSE),"")</f>
        <v/>
      </c>
    </row>
    <row r="38" spans="2:3">
      <c r="B38">
        <v>31</v>
      </c>
      <c r="C38" s="5" t="str">
        <f>IFERROR(VLOOKUP(B38,'（別添３－１）人件費単価計算書'!$A$16:$H$67,2,FALSE),"")</f>
        <v/>
      </c>
    </row>
    <row r="39" spans="2:3">
      <c r="B39">
        <v>32</v>
      </c>
      <c r="C39" s="5" t="str">
        <f>IFERROR(VLOOKUP(B39,'（別添３－１）人件費単価計算書'!$A$16:$H$67,2,FALSE),"")</f>
        <v/>
      </c>
    </row>
    <row r="40" spans="2:3">
      <c r="B40">
        <v>33</v>
      </c>
      <c r="C40" s="5" t="str">
        <f>IFERROR(VLOOKUP(B40,'（別添３－１）人件費単価計算書'!$A$16:$H$67,2,FALSE),"")</f>
        <v/>
      </c>
    </row>
    <row r="41" spans="2:3">
      <c r="B41">
        <v>34</v>
      </c>
      <c r="C41" s="5" t="str">
        <f>IFERROR(VLOOKUP(B41,'（別添３－１）人件費単価計算書'!$A$16:$H$67,2,FALSE),"")</f>
        <v/>
      </c>
    </row>
    <row r="42" spans="2:3">
      <c r="B42">
        <v>35</v>
      </c>
      <c r="C42" s="5" t="str">
        <f>IFERROR(VLOOKUP(B42,'（別添３－１）人件費単価計算書'!$A$16:$H$67,2,FALSE),"")</f>
        <v/>
      </c>
    </row>
    <row r="43" spans="2:3">
      <c r="B43">
        <v>36</v>
      </c>
      <c r="C43" s="5" t="str">
        <f>IFERROR(VLOOKUP(B43,'（別添３－１）人件費単価計算書'!$A$16:$H$67,2,FALSE),"")</f>
        <v/>
      </c>
    </row>
    <row r="44" spans="2:3">
      <c r="B44">
        <v>37</v>
      </c>
      <c r="C44" s="5" t="str">
        <f>IFERROR(VLOOKUP(B44,'（別添３－１）人件費単価計算書'!$A$16:$H$67,2,FALSE),"")</f>
        <v/>
      </c>
    </row>
    <row r="45" spans="2:3">
      <c r="B45">
        <v>38</v>
      </c>
      <c r="C45" s="5" t="str">
        <f>IFERROR(VLOOKUP(B45,'（別添３－１）人件費単価計算書'!$A$16:$H$67,2,FALSE),"")</f>
        <v/>
      </c>
    </row>
    <row r="46" spans="2:3">
      <c r="B46">
        <v>39</v>
      </c>
      <c r="C46" s="5" t="str">
        <f>IFERROR(VLOOKUP(B46,'（別添３－１）人件費単価計算書'!$A$16:$H$67,2,FALSE),"")</f>
        <v/>
      </c>
    </row>
    <row r="47" spans="2:3">
      <c r="B47">
        <v>40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showGridLines="0" view="pageBreakPreview" zoomScaleNormal="100" zoomScaleSheetLayoutView="100" workbookViewId="0"/>
  </sheetViews>
  <sheetFormatPr defaultRowHeight="13.5"/>
  <cols>
    <col min="1" max="1" width="10.25" style="75" customWidth="1"/>
    <col min="2" max="2" width="29" style="75" customWidth="1"/>
    <col min="3" max="3" width="56" style="75" customWidth="1"/>
    <col min="4" max="16384" width="9" style="75"/>
  </cols>
  <sheetData>
    <row r="1" spans="1:3">
      <c r="A1" s="75" t="s">
        <v>147</v>
      </c>
    </row>
    <row r="2" spans="1:3" ht="23.1" customHeight="1">
      <c r="A2" s="170" t="s">
        <v>145</v>
      </c>
      <c r="B2" s="170"/>
      <c r="C2" s="170"/>
    </row>
    <row r="3" spans="1:3" ht="23.1" customHeight="1">
      <c r="A3" s="171" t="s">
        <v>149</v>
      </c>
      <c r="B3" s="78" t="s">
        <v>129</v>
      </c>
      <c r="C3" s="141" t="s">
        <v>254</v>
      </c>
    </row>
    <row r="4" spans="1:3" ht="46.5" customHeight="1">
      <c r="A4" s="171"/>
      <c r="B4" s="109" t="s">
        <v>133</v>
      </c>
      <c r="C4" s="142" t="s">
        <v>257</v>
      </c>
    </row>
    <row r="5" spans="1:3" ht="23.1" customHeight="1">
      <c r="A5" s="171"/>
      <c r="B5" s="78" t="s">
        <v>134</v>
      </c>
      <c r="C5" s="141" t="s">
        <v>255</v>
      </c>
    </row>
    <row r="6" spans="1:3" ht="23.1" customHeight="1">
      <c r="A6" s="171"/>
      <c r="B6" s="78" t="s">
        <v>135</v>
      </c>
      <c r="C6" s="141" t="s">
        <v>256</v>
      </c>
    </row>
    <row r="7" spans="1:3" ht="23.1" customHeight="1">
      <c r="A7" s="171"/>
      <c r="B7" s="78" t="s">
        <v>138</v>
      </c>
      <c r="C7" s="141" t="s">
        <v>153</v>
      </c>
    </row>
    <row r="8" spans="1:3" ht="23.1" customHeight="1">
      <c r="A8" s="171"/>
      <c r="B8" s="78" t="s">
        <v>139</v>
      </c>
      <c r="C8" s="141" t="s">
        <v>154</v>
      </c>
    </row>
    <row r="9" spans="1:3" ht="46.5" customHeight="1">
      <c r="A9" s="171"/>
      <c r="B9" s="79" t="s">
        <v>148</v>
      </c>
      <c r="C9" s="141" t="s">
        <v>155</v>
      </c>
    </row>
    <row r="10" spans="1:3" ht="9" customHeight="1"/>
    <row r="11" spans="1:3" ht="23.1" customHeight="1">
      <c r="A11" s="170" t="s">
        <v>146</v>
      </c>
      <c r="B11" s="170"/>
      <c r="C11" s="170"/>
    </row>
    <row r="12" spans="1:3" ht="23.1" customHeight="1">
      <c r="A12" s="171" t="s">
        <v>140</v>
      </c>
      <c r="B12" s="78" t="s">
        <v>141</v>
      </c>
      <c r="C12" s="141" t="s">
        <v>156</v>
      </c>
    </row>
    <row r="13" spans="1:3" ht="23.1" customHeight="1">
      <c r="A13" s="171"/>
      <c r="B13" s="80" t="s">
        <v>159</v>
      </c>
      <c r="C13" s="143" t="s">
        <v>157</v>
      </c>
    </row>
    <row r="14" spans="1:3" ht="23.1" customHeight="1">
      <c r="A14" s="171"/>
      <c r="B14" s="81" t="s">
        <v>160</v>
      </c>
      <c r="C14" s="144" t="s">
        <v>158</v>
      </c>
    </row>
    <row r="15" spans="1:3" ht="23.1" customHeight="1">
      <c r="A15" s="171"/>
      <c r="B15" s="81" t="s">
        <v>161</v>
      </c>
      <c r="C15" s="144" t="s">
        <v>173</v>
      </c>
    </row>
    <row r="16" spans="1:3" ht="23.1" customHeight="1">
      <c r="A16" s="171"/>
      <c r="B16" s="82" t="s">
        <v>162</v>
      </c>
      <c r="C16" s="145" t="s">
        <v>175</v>
      </c>
    </row>
    <row r="17" spans="1:3" ht="23.1" customHeight="1">
      <c r="A17" s="171"/>
      <c r="B17" s="80" t="s">
        <v>163</v>
      </c>
      <c r="C17" s="143" t="s">
        <v>157</v>
      </c>
    </row>
    <row r="18" spans="1:3" ht="23.1" customHeight="1">
      <c r="A18" s="171"/>
      <c r="B18" s="81" t="s">
        <v>164</v>
      </c>
      <c r="C18" s="144" t="s">
        <v>172</v>
      </c>
    </row>
    <row r="19" spans="1:3" ht="23.1" customHeight="1">
      <c r="A19" s="171"/>
      <c r="B19" s="81" t="s">
        <v>165</v>
      </c>
      <c r="C19" s="144" t="s">
        <v>171</v>
      </c>
    </row>
    <row r="20" spans="1:3" ht="23.1" customHeight="1">
      <c r="A20" s="171"/>
      <c r="B20" s="82" t="s">
        <v>166</v>
      </c>
      <c r="C20" s="145" t="s">
        <v>175</v>
      </c>
    </row>
    <row r="21" spans="1:3" ht="23.1" customHeight="1">
      <c r="A21" s="171"/>
      <c r="B21" s="80" t="s">
        <v>167</v>
      </c>
      <c r="C21" s="143" t="s">
        <v>157</v>
      </c>
    </row>
    <row r="22" spans="1:3" ht="23.1" customHeight="1">
      <c r="A22" s="171"/>
      <c r="B22" s="81" t="s">
        <v>168</v>
      </c>
      <c r="C22" s="144" t="s">
        <v>174</v>
      </c>
    </row>
    <row r="23" spans="1:3" ht="23.1" customHeight="1">
      <c r="A23" s="171"/>
      <c r="B23" s="81" t="s">
        <v>169</v>
      </c>
      <c r="C23" s="144" t="s">
        <v>171</v>
      </c>
    </row>
    <row r="24" spans="1:3" ht="23.1" customHeight="1">
      <c r="A24" s="171"/>
      <c r="B24" s="82" t="s">
        <v>170</v>
      </c>
      <c r="C24" s="145" t="s">
        <v>175</v>
      </c>
    </row>
    <row r="25" spans="1:3" ht="23.1" customHeight="1">
      <c r="A25" s="171"/>
      <c r="B25" s="173" t="s">
        <v>142</v>
      </c>
      <c r="C25" s="126" t="s">
        <v>152</v>
      </c>
    </row>
    <row r="26" spans="1:3" ht="23.1" customHeight="1">
      <c r="A26" s="171"/>
      <c r="B26" s="173"/>
      <c r="C26" s="146" t="s">
        <v>176</v>
      </c>
    </row>
    <row r="27" spans="1:3" ht="39.75" customHeight="1">
      <c r="A27" s="171"/>
      <c r="B27" s="173"/>
      <c r="C27" s="147" t="s">
        <v>260</v>
      </c>
    </row>
    <row r="28" spans="1:3" ht="9" customHeight="1"/>
    <row r="29" spans="1:3" ht="39" customHeight="1">
      <c r="A29" s="171" t="s">
        <v>143</v>
      </c>
      <c r="B29" s="172" t="s">
        <v>144</v>
      </c>
      <c r="C29" s="172"/>
    </row>
    <row r="30" spans="1:3" ht="39" customHeight="1">
      <c r="A30" s="171"/>
      <c r="B30" s="105" t="s">
        <v>150</v>
      </c>
      <c r="C30" s="106"/>
    </row>
    <row r="31" spans="1:3" ht="39" customHeight="1">
      <c r="A31" s="171"/>
      <c r="B31" s="107" t="s">
        <v>151</v>
      </c>
      <c r="C31" s="108"/>
    </row>
  </sheetData>
  <sheetProtection password="DC56" sheet="1" objects="1" scenarios="1"/>
  <mergeCells count="7">
    <mergeCell ref="A2:C2"/>
    <mergeCell ref="A11:C11"/>
    <mergeCell ref="A29:A31"/>
    <mergeCell ref="B29:C29"/>
    <mergeCell ref="A3:A9"/>
    <mergeCell ref="A12:A27"/>
    <mergeCell ref="B25:B27"/>
  </mergeCells>
  <phoneticPr fontId="3"/>
  <conditionalFormatting sqref="C3:C9 C12:C24">
    <cfRule type="cellIs" dxfId="47" priority="1" operator="equal">
      <formula>""</formula>
    </cfRule>
  </conditionalFormatting>
  <pageMargins left="0.78740157480314965" right="0"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257175</xdr:colOff>
                    <xdr:row>29</xdr:row>
                    <xdr:rowOff>142875</xdr:rowOff>
                  </from>
                  <to>
                    <xdr:col>1</xdr:col>
                    <xdr:colOff>676275</xdr:colOff>
                    <xdr:row>29</xdr:row>
                    <xdr:rowOff>352425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266700</xdr:colOff>
                    <xdr:row>30</xdr:row>
                    <xdr:rowOff>123825</xdr:rowOff>
                  </from>
                  <to>
                    <xdr:col>1</xdr:col>
                    <xdr:colOff>685800</xdr:colOff>
                    <xdr:row>30</xdr:row>
                    <xdr:rowOff>333375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95250</xdr:colOff>
                    <xdr:row>24</xdr:row>
                    <xdr:rowOff>57150</xdr:rowOff>
                  </from>
                  <to>
                    <xdr:col>2</xdr:col>
                    <xdr:colOff>533400</xdr:colOff>
                    <xdr:row>24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view="pageBreakPreview" zoomScale="85" zoomScaleNormal="90" zoomScaleSheetLayoutView="85" workbookViewId="0"/>
  </sheetViews>
  <sheetFormatPr defaultRowHeight="13.5"/>
  <cols>
    <col min="1" max="1" width="7.375" style="14" customWidth="1"/>
    <col min="2" max="2" width="28.625" style="14" customWidth="1"/>
    <col min="3" max="4" width="41.5" style="14" customWidth="1"/>
    <col min="5" max="5" width="20.625" style="15" customWidth="1"/>
    <col min="6" max="6" width="10.125" style="14" customWidth="1"/>
    <col min="7" max="7" width="11.625" style="14" bestFit="1" customWidth="1"/>
    <col min="8" max="16384" width="9" style="14"/>
  </cols>
  <sheetData>
    <row r="1" spans="1:11" s="13" customFormat="1" ht="27" customHeight="1">
      <c r="A1" s="148" t="s">
        <v>266</v>
      </c>
      <c r="B1" s="149"/>
      <c r="C1" s="149"/>
      <c r="D1" s="149"/>
      <c r="E1" s="150"/>
    </row>
    <row r="2" spans="1:11" s="13" customFormat="1" ht="6.75" customHeight="1">
      <c r="A2" s="148"/>
      <c r="B2" s="149"/>
      <c r="C2" s="149"/>
      <c r="D2" s="149"/>
      <c r="E2" s="150"/>
    </row>
    <row r="3" spans="1:11" s="13" customFormat="1" ht="22.5" customHeight="1">
      <c r="A3" s="151" t="s">
        <v>57</v>
      </c>
      <c r="B3" s="174" t="s">
        <v>58</v>
      </c>
      <c r="C3" s="174"/>
      <c r="D3" s="149"/>
      <c r="E3" s="150"/>
    </row>
    <row r="4" spans="1:11" s="13" customFormat="1" ht="35.25" customHeight="1">
      <c r="A4" s="162" t="s">
        <v>80</v>
      </c>
      <c r="B4" s="175" t="str">
        <f>'（別添２）事業者基本情報'!C3</f>
        <v>株式会社●●●</v>
      </c>
      <c r="C4" s="176"/>
      <c r="D4" s="149"/>
      <c r="E4" s="150"/>
    </row>
    <row r="5" spans="1:11" s="13" customFormat="1" ht="6.75" customHeight="1">
      <c r="A5" s="148"/>
      <c r="B5" s="149"/>
      <c r="C5" s="149"/>
      <c r="D5" s="149"/>
      <c r="E5" s="150"/>
    </row>
    <row r="6" spans="1:11" ht="33.75" customHeight="1">
      <c r="A6" s="152"/>
      <c r="B6" s="152"/>
      <c r="C6" s="153"/>
      <c r="D6" s="154" t="s">
        <v>49</v>
      </c>
      <c r="E6" s="155">
        <f>SUMIF($B$13:$B$62,D6,$E$13:$E$62)</f>
        <v>43400000</v>
      </c>
      <c r="F6" s="17"/>
      <c r="I6" s="16"/>
      <c r="J6" s="16"/>
      <c r="K6" s="16"/>
    </row>
    <row r="7" spans="1:11" ht="33.75" customHeight="1">
      <c r="A7" s="152"/>
      <c r="B7" s="152"/>
      <c r="C7" s="153"/>
      <c r="D7" s="154" t="s">
        <v>50</v>
      </c>
      <c r="E7" s="155">
        <f>SUMIF($B$13:$B$62,D7,$E$13:$E$62)</f>
        <v>750000</v>
      </c>
      <c r="F7" s="17"/>
      <c r="I7" s="16"/>
      <c r="J7" s="16"/>
      <c r="K7" s="16"/>
    </row>
    <row r="8" spans="1:11" ht="33.75" customHeight="1">
      <c r="A8" s="152"/>
      <c r="B8" s="152"/>
      <c r="C8" s="153"/>
      <c r="D8" s="154" t="s">
        <v>51</v>
      </c>
      <c r="E8" s="155">
        <f>SUMIF($B$13:$B$62,D8,$E$13:$E$62)</f>
        <v>4544000</v>
      </c>
      <c r="F8" s="17"/>
    </row>
    <row r="9" spans="1:11" ht="33.75" customHeight="1" thickBot="1">
      <c r="A9" s="152"/>
      <c r="B9" s="152"/>
      <c r="C9" s="153"/>
      <c r="D9" s="156" t="s">
        <v>53</v>
      </c>
      <c r="E9" s="157">
        <f>SUMIF($B$13:$B$62,D9,$E$13:$E$62)</f>
        <v>2680000</v>
      </c>
      <c r="F9" s="17"/>
    </row>
    <row r="10" spans="1:11" ht="33.75" customHeight="1" thickTop="1">
      <c r="A10" s="152"/>
      <c r="B10" s="152"/>
      <c r="C10" s="158"/>
      <c r="D10" s="159" t="s">
        <v>55</v>
      </c>
      <c r="E10" s="160">
        <f>SUM(E6:E9)</f>
        <v>51374000</v>
      </c>
      <c r="F10" s="161">
        <f>INT(E10*2/3)</f>
        <v>34249333</v>
      </c>
      <c r="G10" s="161">
        <f>IF(F10&lt;F11,F10,F11)</f>
        <v>34249333</v>
      </c>
    </row>
    <row r="11" spans="1:11">
      <c r="A11" s="152"/>
      <c r="B11" s="152"/>
      <c r="C11" s="152"/>
      <c r="D11" s="152"/>
      <c r="E11" s="161"/>
      <c r="F11" s="161">
        <f>IF(OR(A4="Ａ",A4="Ｂ"),35000000,7000000)</f>
        <v>35000000</v>
      </c>
    </row>
    <row r="12" spans="1:11" ht="39" customHeight="1">
      <c r="A12" s="55" t="s">
        <v>27</v>
      </c>
      <c r="B12" s="56" t="s">
        <v>26</v>
      </c>
      <c r="C12" s="56" t="s">
        <v>67</v>
      </c>
      <c r="D12" s="56" t="s">
        <v>56</v>
      </c>
      <c r="E12" s="58" t="s">
        <v>28</v>
      </c>
    </row>
    <row r="13" spans="1:11" ht="37.5" customHeight="1">
      <c r="A13" s="54">
        <v>1</v>
      </c>
      <c r="B13" s="71" t="s">
        <v>49</v>
      </c>
      <c r="C13" s="71" t="s">
        <v>96</v>
      </c>
      <c r="D13" s="71" t="s">
        <v>82</v>
      </c>
      <c r="E13" s="71">
        <v>2000000</v>
      </c>
      <c r="F13" s="17"/>
    </row>
    <row r="14" spans="1:11" ht="37.5" customHeight="1">
      <c r="A14" s="62">
        <v>2</v>
      </c>
      <c r="B14" s="71" t="s">
        <v>50</v>
      </c>
      <c r="C14" s="71" t="s">
        <v>86</v>
      </c>
      <c r="D14" s="71" t="s">
        <v>81</v>
      </c>
      <c r="E14" s="71">
        <v>350000</v>
      </c>
      <c r="F14" s="17"/>
    </row>
    <row r="15" spans="1:11" ht="37.5" customHeight="1">
      <c r="A15" s="62">
        <v>3</v>
      </c>
      <c r="B15" s="71" t="s">
        <v>49</v>
      </c>
      <c r="C15" s="71" t="s">
        <v>87</v>
      </c>
      <c r="D15" s="71" t="s">
        <v>83</v>
      </c>
      <c r="E15" s="71">
        <v>1500000</v>
      </c>
      <c r="F15" s="17"/>
    </row>
    <row r="16" spans="1:11" ht="37.5" customHeight="1">
      <c r="A16" s="62">
        <v>4</v>
      </c>
      <c r="B16" s="71" t="s">
        <v>49</v>
      </c>
      <c r="C16" s="71" t="s">
        <v>84</v>
      </c>
      <c r="D16" s="71" t="s">
        <v>89</v>
      </c>
      <c r="E16" s="71">
        <v>15000000</v>
      </c>
      <c r="F16" s="17"/>
    </row>
    <row r="17" spans="1:6" ht="37.5" customHeight="1">
      <c r="A17" s="63">
        <v>5</v>
      </c>
      <c r="B17" s="72" t="s">
        <v>50</v>
      </c>
      <c r="C17" s="72" t="s">
        <v>93</v>
      </c>
      <c r="D17" s="72" t="s">
        <v>90</v>
      </c>
      <c r="E17" s="72">
        <v>400000</v>
      </c>
      <c r="F17" s="17"/>
    </row>
    <row r="18" spans="1:6" ht="37.5" customHeight="1">
      <c r="A18" s="54">
        <v>6</v>
      </c>
      <c r="B18" s="73" t="s">
        <v>49</v>
      </c>
      <c r="C18" s="73" t="s">
        <v>85</v>
      </c>
      <c r="D18" s="73" t="s">
        <v>91</v>
      </c>
      <c r="E18" s="73">
        <v>5000000</v>
      </c>
      <c r="F18" s="17"/>
    </row>
    <row r="19" spans="1:6" ht="37.5" customHeight="1">
      <c r="A19" s="62">
        <v>7</v>
      </c>
      <c r="B19" s="71" t="s">
        <v>49</v>
      </c>
      <c r="C19" s="71" t="s">
        <v>88</v>
      </c>
      <c r="D19" s="71" t="s">
        <v>97</v>
      </c>
      <c r="E19" s="71">
        <v>3500000</v>
      </c>
      <c r="F19" s="17"/>
    </row>
    <row r="20" spans="1:6" ht="37.5" customHeight="1">
      <c r="A20" s="62">
        <v>8</v>
      </c>
      <c r="B20" s="71" t="s">
        <v>49</v>
      </c>
      <c r="C20" s="71" t="s">
        <v>94</v>
      </c>
      <c r="D20" s="71" t="s">
        <v>95</v>
      </c>
      <c r="E20" s="71">
        <v>15000000</v>
      </c>
      <c r="F20" s="17"/>
    </row>
    <row r="21" spans="1:6" ht="37.5" customHeight="1">
      <c r="A21" s="62">
        <v>9</v>
      </c>
      <c r="B21" s="71" t="s">
        <v>49</v>
      </c>
      <c r="C21" s="71" t="s">
        <v>92</v>
      </c>
      <c r="D21" s="71" t="s">
        <v>99</v>
      </c>
      <c r="E21" s="71">
        <v>1400000</v>
      </c>
      <c r="F21" s="17"/>
    </row>
    <row r="22" spans="1:6" ht="37.5" customHeight="1">
      <c r="A22" s="63">
        <v>10</v>
      </c>
      <c r="B22" s="72" t="s">
        <v>52</v>
      </c>
      <c r="C22" s="72" t="s">
        <v>98</v>
      </c>
      <c r="D22" s="72" t="s">
        <v>275</v>
      </c>
      <c r="E22" s="72">
        <v>2600000</v>
      </c>
      <c r="F22" s="17"/>
    </row>
    <row r="23" spans="1:6" ht="37.5" customHeight="1">
      <c r="A23" s="54">
        <v>11</v>
      </c>
      <c r="B23" s="73" t="s">
        <v>52</v>
      </c>
      <c r="C23" s="73" t="s">
        <v>100</v>
      </c>
      <c r="D23" s="73" t="s">
        <v>276</v>
      </c>
      <c r="E23" s="73">
        <v>80000</v>
      </c>
      <c r="F23" s="17"/>
    </row>
    <row r="24" spans="1:6" ht="37.5" customHeight="1">
      <c r="A24" s="62">
        <v>12</v>
      </c>
      <c r="B24" s="71" t="s">
        <v>51</v>
      </c>
      <c r="C24" s="71" t="s">
        <v>101</v>
      </c>
      <c r="D24" s="71" t="s">
        <v>102</v>
      </c>
      <c r="E24" s="71">
        <v>4544000</v>
      </c>
      <c r="F24" s="17"/>
    </row>
    <row r="25" spans="1:6" ht="37.5" customHeight="1">
      <c r="A25" s="62">
        <v>13</v>
      </c>
      <c r="B25" s="9"/>
      <c r="C25" s="9"/>
      <c r="D25" s="9"/>
      <c r="E25" s="9"/>
      <c r="F25" s="17"/>
    </row>
    <row r="26" spans="1:6" ht="37.5" customHeight="1">
      <c r="A26" s="62">
        <v>14</v>
      </c>
      <c r="B26" s="9"/>
      <c r="C26" s="9"/>
      <c r="D26" s="9"/>
      <c r="E26" s="9"/>
      <c r="F26" s="17"/>
    </row>
    <row r="27" spans="1:6" ht="37.5" customHeight="1">
      <c r="A27" s="63">
        <v>15</v>
      </c>
      <c r="B27" s="10"/>
      <c r="C27" s="10"/>
      <c r="D27" s="10"/>
      <c r="E27" s="10"/>
      <c r="F27" s="17"/>
    </row>
    <row r="28" spans="1:6" ht="37.5" customHeight="1">
      <c r="A28" s="54">
        <v>16</v>
      </c>
      <c r="B28" s="12"/>
      <c r="C28" s="12"/>
      <c r="D28" s="12"/>
      <c r="E28" s="12"/>
      <c r="F28" s="17"/>
    </row>
    <row r="29" spans="1:6" ht="37.5" customHeight="1">
      <c r="A29" s="62">
        <v>17</v>
      </c>
      <c r="B29" s="9"/>
      <c r="C29" s="9"/>
      <c r="D29" s="9"/>
      <c r="E29" s="9"/>
      <c r="F29" s="17"/>
    </row>
    <row r="30" spans="1:6" ht="37.5" customHeight="1">
      <c r="A30" s="62">
        <v>18</v>
      </c>
      <c r="B30" s="9"/>
      <c r="C30" s="9"/>
      <c r="D30" s="9"/>
      <c r="E30" s="9"/>
      <c r="F30" s="17"/>
    </row>
    <row r="31" spans="1:6" ht="37.5" customHeight="1">
      <c r="A31" s="62">
        <v>19</v>
      </c>
      <c r="B31" s="9"/>
      <c r="C31" s="9"/>
      <c r="D31" s="9"/>
      <c r="E31" s="9"/>
      <c r="F31" s="17"/>
    </row>
    <row r="32" spans="1:6" ht="37.5" customHeight="1">
      <c r="A32" s="63">
        <v>20</v>
      </c>
      <c r="B32" s="10"/>
      <c r="C32" s="10"/>
      <c r="D32" s="10"/>
      <c r="E32" s="10"/>
      <c r="F32" s="17"/>
    </row>
    <row r="33" spans="1:6" ht="37.5" customHeight="1">
      <c r="A33" s="54">
        <v>21</v>
      </c>
      <c r="B33" s="12"/>
      <c r="C33" s="12"/>
      <c r="D33" s="12"/>
      <c r="E33" s="12"/>
      <c r="F33" s="17"/>
    </row>
    <row r="34" spans="1:6" ht="37.5" customHeight="1">
      <c r="A34" s="62">
        <v>22</v>
      </c>
      <c r="B34" s="9"/>
      <c r="C34" s="9"/>
      <c r="D34" s="9"/>
      <c r="E34" s="9"/>
      <c r="F34" s="17"/>
    </row>
    <row r="35" spans="1:6" ht="37.5" customHeight="1">
      <c r="A35" s="62">
        <v>23</v>
      </c>
      <c r="B35" s="9"/>
      <c r="C35" s="9"/>
      <c r="D35" s="9"/>
      <c r="E35" s="9"/>
      <c r="F35" s="17"/>
    </row>
    <row r="36" spans="1:6" ht="37.5" customHeight="1">
      <c r="A36" s="62">
        <v>24</v>
      </c>
      <c r="B36" s="9"/>
      <c r="C36" s="9"/>
      <c r="D36" s="9"/>
      <c r="E36" s="9"/>
      <c r="F36" s="17"/>
    </row>
    <row r="37" spans="1:6" ht="37.5" customHeight="1">
      <c r="A37" s="63">
        <v>25</v>
      </c>
      <c r="B37" s="10"/>
      <c r="C37" s="10"/>
      <c r="D37" s="10"/>
      <c r="E37" s="10"/>
      <c r="F37" s="17"/>
    </row>
    <row r="38" spans="1:6" ht="37.5" customHeight="1">
      <c r="A38" s="54">
        <v>26</v>
      </c>
      <c r="B38" s="12"/>
      <c r="C38" s="12"/>
      <c r="D38" s="12"/>
      <c r="E38" s="12"/>
      <c r="F38" s="17"/>
    </row>
    <row r="39" spans="1:6" ht="37.5" customHeight="1">
      <c r="A39" s="62">
        <v>27</v>
      </c>
      <c r="B39" s="9"/>
      <c r="C39" s="9"/>
      <c r="D39" s="9"/>
      <c r="E39" s="9"/>
      <c r="F39" s="17"/>
    </row>
    <row r="40" spans="1:6" ht="37.5" customHeight="1">
      <c r="A40" s="62">
        <v>28</v>
      </c>
      <c r="B40" s="9"/>
      <c r="C40" s="9"/>
      <c r="D40" s="9"/>
      <c r="E40" s="9"/>
      <c r="F40" s="17"/>
    </row>
    <row r="41" spans="1:6" ht="37.5" customHeight="1">
      <c r="A41" s="62">
        <v>29</v>
      </c>
      <c r="B41" s="9"/>
      <c r="C41" s="9"/>
      <c r="D41" s="9"/>
      <c r="E41" s="9"/>
      <c r="F41" s="17"/>
    </row>
    <row r="42" spans="1:6" ht="37.5" customHeight="1">
      <c r="A42" s="63">
        <v>30</v>
      </c>
      <c r="B42" s="10"/>
      <c r="C42" s="10"/>
      <c r="D42" s="10"/>
      <c r="E42" s="10"/>
      <c r="F42" s="17"/>
    </row>
    <row r="43" spans="1:6" ht="37.5" customHeight="1">
      <c r="A43" s="54">
        <v>31</v>
      </c>
      <c r="B43" s="12"/>
      <c r="C43" s="12"/>
      <c r="D43" s="12"/>
      <c r="E43" s="12"/>
      <c r="F43" s="17"/>
    </row>
    <row r="44" spans="1:6" ht="37.5" customHeight="1">
      <c r="A44" s="62">
        <v>32</v>
      </c>
      <c r="B44" s="9"/>
      <c r="C44" s="9"/>
      <c r="D44" s="9"/>
      <c r="E44" s="9"/>
      <c r="F44" s="17"/>
    </row>
    <row r="45" spans="1:6" ht="37.5" customHeight="1">
      <c r="A45" s="62">
        <v>33</v>
      </c>
      <c r="B45" s="9"/>
      <c r="C45" s="9"/>
      <c r="D45" s="9"/>
      <c r="E45" s="9"/>
      <c r="F45" s="17"/>
    </row>
    <row r="46" spans="1:6" ht="37.5" customHeight="1">
      <c r="A46" s="62">
        <v>34</v>
      </c>
      <c r="B46" s="9"/>
      <c r="C46" s="9"/>
      <c r="D46" s="9"/>
      <c r="E46" s="9"/>
      <c r="F46" s="17"/>
    </row>
    <row r="47" spans="1:6" ht="37.5" customHeight="1">
      <c r="A47" s="63">
        <v>35</v>
      </c>
      <c r="B47" s="10"/>
      <c r="C47" s="10"/>
      <c r="D47" s="10"/>
      <c r="E47" s="10"/>
      <c r="F47" s="17"/>
    </row>
    <row r="48" spans="1:6" ht="37.5" customHeight="1">
      <c r="A48" s="54">
        <v>36</v>
      </c>
      <c r="B48" s="12"/>
      <c r="C48" s="12"/>
      <c r="D48" s="12"/>
      <c r="E48" s="12"/>
      <c r="F48" s="17"/>
    </row>
    <row r="49" spans="1:6" ht="37.5" customHeight="1">
      <c r="A49" s="62">
        <v>37</v>
      </c>
      <c r="B49" s="9"/>
      <c r="C49" s="9"/>
      <c r="D49" s="9"/>
      <c r="E49" s="9"/>
      <c r="F49" s="17"/>
    </row>
    <row r="50" spans="1:6" ht="37.5" customHeight="1">
      <c r="A50" s="62">
        <v>38</v>
      </c>
      <c r="B50" s="9"/>
      <c r="C50" s="9"/>
      <c r="D50" s="9"/>
      <c r="E50" s="9"/>
      <c r="F50" s="17"/>
    </row>
    <row r="51" spans="1:6" ht="37.5" customHeight="1">
      <c r="A51" s="62">
        <v>39</v>
      </c>
      <c r="B51" s="9"/>
      <c r="C51" s="9"/>
      <c r="D51" s="9"/>
      <c r="E51" s="9"/>
      <c r="F51" s="17"/>
    </row>
    <row r="52" spans="1:6" ht="37.5" customHeight="1">
      <c r="A52" s="63">
        <v>40</v>
      </c>
      <c r="B52" s="10"/>
      <c r="C52" s="10"/>
      <c r="D52" s="10"/>
      <c r="E52" s="10"/>
      <c r="F52" s="17"/>
    </row>
    <row r="53" spans="1:6" ht="37.5" customHeight="1">
      <c r="A53" s="54">
        <v>41</v>
      </c>
      <c r="B53" s="12"/>
      <c r="C53" s="12"/>
      <c r="D53" s="12"/>
      <c r="E53" s="12"/>
      <c r="F53" s="17"/>
    </row>
    <row r="54" spans="1:6" ht="37.5" customHeight="1">
      <c r="A54" s="62">
        <v>42</v>
      </c>
      <c r="B54" s="9"/>
      <c r="C54" s="9"/>
      <c r="D54" s="9"/>
      <c r="E54" s="9"/>
      <c r="F54" s="17"/>
    </row>
    <row r="55" spans="1:6" ht="37.5" customHeight="1">
      <c r="A55" s="62">
        <v>43</v>
      </c>
      <c r="B55" s="9"/>
      <c r="C55" s="9"/>
      <c r="D55" s="9"/>
      <c r="E55" s="9"/>
      <c r="F55" s="17"/>
    </row>
    <row r="56" spans="1:6" ht="37.5" customHeight="1">
      <c r="A56" s="62">
        <v>44</v>
      </c>
      <c r="B56" s="9"/>
      <c r="C56" s="9"/>
      <c r="D56" s="9"/>
      <c r="E56" s="9"/>
      <c r="F56" s="17"/>
    </row>
    <row r="57" spans="1:6" ht="37.5" customHeight="1">
      <c r="A57" s="63">
        <v>45</v>
      </c>
      <c r="B57" s="10"/>
      <c r="C57" s="10"/>
      <c r="D57" s="10"/>
      <c r="E57" s="10"/>
      <c r="F57" s="17"/>
    </row>
    <row r="58" spans="1:6" ht="37.5" customHeight="1">
      <c r="A58" s="54">
        <v>46</v>
      </c>
      <c r="B58" s="12"/>
      <c r="C58" s="12"/>
      <c r="D58" s="12"/>
      <c r="E58" s="12"/>
      <c r="F58" s="17"/>
    </row>
    <row r="59" spans="1:6" ht="37.5" customHeight="1">
      <c r="A59" s="62">
        <v>47</v>
      </c>
      <c r="B59" s="9"/>
      <c r="C59" s="9"/>
      <c r="D59" s="9"/>
      <c r="E59" s="9"/>
      <c r="F59" s="17"/>
    </row>
    <row r="60" spans="1:6" ht="37.5" customHeight="1">
      <c r="A60" s="62">
        <v>48</v>
      </c>
      <c r="B60" s="9"/>
      <c r="C60" s="9"/>
      <c r="D60" s="9"/>
      <c r="E60" s="9"/>
      <c r="F60" s="17"/>
    </row>
    <row r="61" spans="1:6" ht="37.5" customHeight="1">
      <c r="A61" s="62">
        <v>49</v>
      </c>
      <c r="B61" s="9"/>
      <c r="C61" s="9"/>
      <c r="D61" s="9"/>
      <c r="E61" s="9"/>
      <c r="F61" s="17"/>
    </row>
    <row r="62" spans="1:6" ht="37.5" customHeight="1">
      <c r="A62" s="63">
        <v>50</v>
      </c>
      <c r="B62" s="10"/>
      <c r="C62" s="10"/>
      <c r="D62" s="10"/>
      <c r="E62" s="10"/>
      <c r="F62" s="17"/>
    </row>
  </sheetData>
  <sheetProtection password="DC56" sheet="1" objects="1" scenarios="1" insertColumns="0" insertRows="0" insertHyperlinks="0" deleteColumns="0" deleteRows="0" sort="0"/>
  <mergeCells count="2">
    <mergeCell ref="B3:C3"/>
    <mergeCell ref="B4:C4"/>
  </mergeCells>
  <phoneticPr fontId="3"/>
  <conditionalFormatting sqref="B13:B17 B58 D58:E58 D13:E17">
    <cfRule type="cellIs" dxfId="46" priority="65" operator="equal">
      <formula>""</formula>
    </cfRule>
  </conditionalFormatting>
  <conditionalFormatting sqref="B59:B62 D59:E62">
    <cfRule type="cellIs" dxfId="45" priority="46" operator="equal">
      <formula>""</formula>
    </cfRule>
  </conditionalFormatting>
  <conditionalFormatting sqref="B39:B42 D39:E42">
    <cfRule type="cellIs" dxfId="44" priority="37" operator="equal">
      <formula>""</formula>
    </cfRule>
  </conditionalFormatting>
  <conditionalFormatting sqref="B38 D38:E38">
    <cfRule type="cellIs" dxfId="43" priority="38" operator="equal">
      <formula>""</formula>
    </cfRule>
  </conditionalFormatting>
  <conditionalFormatting sqref="B34:B37 D34:E37">
    <cfRule type="cellIs" dxfId="42" priority="35" operator="equal">
      <formula>""</formula>
    </cfRule>
  </conditionalFormatting>
  <conditionalFormatting sqref="B33 D33:E33">
    <cfRule type="cellIs" dxfId="41" priority="36" operator="equal">
      <formula>""</formula>
    </cfRule>
  </conditionalFormatting>
  <conditionalFormatting sqref="B29:B32 D29:E32">
    <cfRule type="cellIs" dxfId="40" priority="33" operator="equal">
      <formula>""</formula>
    </cfRule>
  </conditionalFormatting>
  <conditionalFormatting sqref="B28 D28:E28">
    <cfRule type="cellIs" dxfId="39" priority="34" operator="equal">
      <formula>""</formula>
    </cfRule>
  </conditionalFormatting>
  <conditionalFormatting sqref="B24:B27 D24:E27">
    <cfRule type="cellIs" dxfId="38" priority="31" operator="equal">
      <formula>""</formula>
    </cfRule>
  </conditionalFormatting>
  <conditionalFormatting sqref="B23 D23:E23">
    <cfRule type="cellIs" dxfId="37" priority="32" operator="equal">
      <formula>""</formula>
    </cfRule>
  </conditionalFormatting>
  <conditionalFormatting sqref="B44:B47 D44:E47">
    <cfRule type="cellIs" dxfId="36" priority="27" operator="equal">
      <formula>""</formula>
    </cfRule>
  </conditionalFormatting>
  <conditionalFormatting sqref="B43 D43:E43">
    <cfRule type="cellIs" dxfId="35" priority="28" operator="equal">
      <formula>""</formula>
    </cfRule>
  </conditionalFormatting>
  <conditionalFormatting sqref="B19:B22 D19:E22">
    <cfRule type="cellIs" dxfId="34" priority="29" operator="equal">
      <formula>""</formula>
    </cfRule>
  </conditionalFormatting>
  <conditionalFormatting sqref="B18 D18:E18">
    <cfRule type="cellIs" dxfId="33" priority="30" operator="equal">
      <formula>""</formula>
    </cfRule>
  </conditionalFormatting>
  <conditionalFormatting sqref="B49:B52 D49:E52">
    <cfRule type="cellIs" dxfId="32" priority="25" operator="equal">
      <formula>""</formula>
    </cfRule>
  </conditionalFormatting>
  <conditionalFormatting sqref="B48 D48:E48">
    <cfRule type="cellIs" dxfId="31" priority="26" operator="equal">
      <formula>""</formula>
    </cfRule>
  </conditionalFormatting>
  <conditionalFormatting sqref="C49:C52">
    <cfRule type="cellIs" dxfId="30" priority="7" operator="equal">
      <formula>""</formula>
    </cfRule>
  </conditionalFormatting>
  <conditionalFormatting sqref="C43">
    <cfRule type="cellIs" dxfId="29" priority="10" operator="equal">
      <formula>""</formula>
    </cfRule>
  </conditionalFormatting>
  <conditionalFormatting sqref="C44:C47">
    <cfRule type="cellIs" dxfId="28" priority="9" operator="equal">
      <formula>""</formula>
    </cfRule>
  </conditionalFormatting>
  <conditionalFormatting sqref="B54:B57 D54:E57">
    <cfRule type="cellIs" dxfId="27" priority="23" operator="equal">
      <formula>""</formula>
    </cfRule>
  </conditionalFormatting>
  <conditionalFormatting sqref="B53 D53:E53">
    <cfRule type="cellIs" dxfId="26" priority="24" operator="equal">
      <formula>""</formula>
    </cfRule>
  </conditionalFormatting>
  <conditionalFormatting sqref="C48">
    <cfRule type="cellIs" dxfId="25" priority="8" operator="equal">
      <formula>""</formula>
    </cfRule>
  </conditionalFormatting>
  <conditionalFormatting sqref="C53">
    <cfRule type="cellIs" dxfId="24" priority="6" operator="equal">
      <formula>""</formula>
    </cfRule>
  </conditionalFormatting>
  <conditionalFormatting sqref="C54:C57">
    <cfRule type="cellIs" dxfId="23" priority="5" operator="equal">
      <formula>""</formula>
    </cfRule>
  </conditionalFormatting>
  <conditionalFormatting sqref="C58 C13:C17">
    <cfRule type="cellIs" dxfId="22" priority="22" operator="equal">
      <formula>""</formula>
    </cfRule>
  </conditionalFormatting>
  <conditionalFormatting sqref="C59:C62">
    <cfRule type="cellIs" dxfId="21" priority="21" operator="equal">
      <formula>""</formula>
    </cfRule>
  </conditionalFormatting>
  <conditionalFormatting sqref="C39:C42">
    <cfRule type="cellIs" dxfId="20" priority="19" operator="equal">
      <formula>""</formula>
    </cfRule>
  </conditionalFormatting>
  <conditionalFormatting sqref="C38">
    <cfRule type="cellIs" dxfId="19" priority="20" operator="equal">
      <formula>""</formula>
    </cfRule>
  </conditionalFormatting>
  <conditionalFormatting sqref="C34:C37">
    <cfRule type="cellIs" dxfId="18" priority="17" operator="equal">
      <formula>""</formula>
    </cfRule>
  </conditionalFormatting>
  <conditionalFormatting sqref="C33">
    <cfRule type="cellIs" dxfId="17" priority="18" operator="equal">
      <formula>""</formula>
    </cfRule>
  </conditionalFormatting>
  <conditionalFormatting sqref="C29:C32">
    <cfRule type="cellIs" dxfId="16" priority="15" operator="equal">
      <formula>""</formula>
    </cfRule>
  </conditionalFormatting>
  <conditionalFormatting sqref="C28">
    <cfRule type="cellIs" dxfId="15" priority="16" operator="equal">
      <formula>""</formula>
    </cfRule>
  </conditionalFormatting>
  <conditionalFormatting sqref="C24:C27">
    <cfRule type="cellIs" dxfId="14" priority="13" operator="equal">
      <formula>""</formula>
    </cfRule>
  </conditionalFormatting>
  <conditionalFormatting sqref="C23">
    <cfRule type="cellIs" dxfId="13" priority="14" operator="equal">
      <formula>""</formula>
    </cfRule>
  </conditionalFormatting>
  <conditionalFormatting sqref="C19:C22">
    <cfRule type="cellIs" dxfId="12" priority="11" operator="equal">
      <formula>""</formula>
    </cfRule>
  </conditionalFormatting>
  <conditionalFormatting sqref="C18">
    <cfRule type="cellIs" dxfId="11" priority="12" operator="equal">
      <formula>""</formula>
    </cfRule>
  </conditionalFormatting>
  <conditionalFormatting sqref="E8">
    <cfRule type="expression" dxfId="10" priority="1">
      <formula>IF(A4="Ｄ",$E$8&gt;=3000000)</formula>
    </cfRule>
    <cfRule type="expression" dxfId="9" priority="2">
      <formula>IF(A4="Ｃ",$E$8&gt;=3000000)</formula>
    </cfRule>
    <cfRule type="expression" dxfId="8" priority="3">
      <formula>IF(A4="Ｂ",$E$8&gt;=6000000)</formula>
    </cfRule>
    <cfRule type="expression" dxfId="7" priority="4">
      <formula>IF(A4="Ａ",$E$8&gt;=6000000)</formula>
    </cfRule>
  </conditionalFormatting>
  <dataValidations count="1">
    <dataValidation type="custom" allowBlank="1" showInputMessage="1" sqref="E13:E62">
      <formula1>AND(#REF!="●",E13=F13)</formula1>
    </dataValidation>
  </dataValidations>
  <printOptions horizontalCentered="1"/>
  <pageMargins left="0.78740157480314965" right="0" top="0.74803149606299213" bottom="0.74803149606299213" header="0.31496062992125984" footer="0.31496062992125984"/>
  <pageSetup paperSize="9" scale="65" orientation="portrait" r:id="rId1"/>
  <headerFooter>
    <oddHeader>&amp;R&amp;"ＭＳ 明朝,標準"&amp;A &amp;P頁/ &amp;N頁</oddHeader>
  </headerFooter>
  <rowBreaks count="1" manualBreakCount="1">
    <brk id="37" max="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プルダウン!$C$2:$C$5</xm:f>
          </x14:formula1>
          <xm:sqref>B13:B62</xm:sqref>
        </x14:dataValidation>
        <x14:dataValidation type="list" allowBlank="1" showInputMessage="1" showErrorMessage="1">
          <x14:formula1>
            <xm:f>プルダウン!$E$2:$E$5</xm:f>
          </x14:formula1>
          <xm:sqref>A4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view="pageBreakPreview" zoomScaleNormal="100" zoomScaleSheetLayoutView="100" workbookViewId="0"/>
  </sheetViews>
  <sheetFormatPr defaultRowHeight="14.25"/>
  <cols>
    <col min="1" max="1" width="6.5" style="74" customWidth="1"/>
    <col min="2" max="4" width="15.5" style="74" customWidth="1"/>
    <col min="5" max="5" width="8" style="74" customWidth="1"/>
    <col min="6" max="6" width="15.5" style="74" customWidth="1"/>
    <col min="7" max="7" width="17.125" style="74" customWidth="1"/>
    <col min="8" max="16384" width="9" style="74"/>
  </cols>
  <sheetData>
    <row r="1" spans="1:7">
      <c r="A1" s="118" t="s">
        <v>109</v>
      </c>
      <c r="B1" s="118"/>
      <c r="C1" s="118"/>
      <c r="D1" s="118"/>
      <c r="E1" s="118"/>
      <c r="F1" s="180" t="s">
        <v>240</v>
      </c>
      <c r="G1" s="180"/>
    </row>
    <row r="2" spans="1:7">
      <c r="A2" s="118"/>
      <c r="B2" s="118"/>
      <c r="C2" s="118"/>
      <c r="D2" s="118"/>
      <c r="E2" s="118"/>
      <c r="F2" s="181" t="s">
        <v>249</v>
      </c>
      <c r="G2" s="181"/>
    </row>
    <row r="3" spans="1:7">
      <c r="A3" s="118"/>
      <c r="B3" s="118"/>
      <c r="C3" s="118"/>
      <c r="D3" s="118"/>
      <c r="E3" s="118"/>
      <c r="F3" s="116"/>
      <c r="G3" s="116"/>
    </row>
    <row r="4" spans="1:7">
      <c r="A4" s="118" t="s">
        <v>111</v>
      </c>
      <c r="B4" s="118"/>
      <c r="C4" s="118"/>
      <c r="D4" s="118"/>
      <c r="E4" s="118"/>
      <c r="F4" s="118"/>
      <c r="G4" s="116"/>
    </row>
    <row r="5" spans="1:7">
      <c r="A5" s="118" t="s">
        <v>110</v>
      </c>
      <c r="B5" s="118"/>
      <c r="C5" s="118"/>
      <c r="D5" s="118"/>
      <c r="E5" s="118"/>
      <c r="F5" s="118"/>
      <c r="G5" s="116"/>
    </row>
    <row r="6" spans="1:7">
      <c r="A6" s="118"/>
      <c r="B6" s="118"/>
      <c r="C6" s="118"/>
      <c r="D6" s="118"/>
      <c r="E6" s="118"/>
      <c r="F6" s="118"/>
      <c r="G6" s="116"/>
    </row>
    <row r="7" spans="1:7" ht="54.75" customHeight="1">
      <c r="A7" s="118"/>
      <c r="B7" s="118"/>
      <c r="C7" s="118"/>
      <c r="D7" s="118"/>
      <c r="E7" s="115" t="s">
        <v>112</v>
      </c>
      <c r="F7" s="182" t="str">
        <f>'（別添２）事業者基本情報'!C4</f>
        <v>東京都△△△区●●１丁目１番１号
●●●ビル７階</v>
      </c>
      <c r="G7" s="182"/>
    </row>
    <row r="8" spans="1:7">
      <c r="A8" s="118"/>
      <c r="B8" s="118"/>
      <c r="C8" s="118"/>
      <c r="D8" s="118"/>
      <c r="E8" s="116" t="s">
        <v>108</v>
      </c>
      <c r="F8" s="127" t="str">
        <f>'（別添２）事業者基本情報'!C3</f>
        <v>株式会社●●●</v>
      </c>
      <c r="G8" s="127"/>
    </row>
    <row r="9" spans="1:7">
      <c r="A9" s="118"/>
      <c r="B9" s="118"/>
      <c r="C9" s="118"/>
      <c r="D9" s="118"/>
      <c r="E9" s="116" t="s">
        <v>136</v>
      </c>
      <c r="F9" s="127" t="str">
        <f>'（別添２）事業者基本情報'!C5</f>
        <v>代表取締役</v>
      </c>
      <c r="G9" s="127"/>
    </row>
    <row r="10" spans="1:7">
      <c r="A10" s="118"/>
      <c r="B10" s="118"/>
      <c r="C10" s="118"/>
      <c r="D10" s="118"/>
      <c r="E10" s="116" t="s">
        <v>137</v>
      </c>
      <c r="F10" s="127" t="str">
        <f>'（別添２）事業者基本情報'!C6</f>
        <v>●●　●●</v>
      </c>
      <c r="G10" s="128"/>
    </row>
    <row r="11" spans="1:7">
      <c r="A11" s="118"/>
      <c r="B11" s="118"/>
      <c r="C11" s="118"/>
      <c r="D11" s="118"/>
      <c r="E11" s="118"/>
      <c r="F11" s="118"/>
      <c r="G11" s="117" t="s">
        <v>107</v>
      </c>
    </row>
    <row r="12" spans="1:7" ht="37.5" customHeight="1">
      <c r="A12" s="118"/>
      <c r="B12" s="118"/>
      <c r="C12" s="118"/>
      <c r="D12" s="118"/>
      <c r="E12" s="118"/>
      <c r="F12" s="118"/>
      <c r="G12" s="119"/>
    </row>
    <row r="13" spans="1:7" ht="30" customHeight="1">
      <c r="A13" s="177" t="s">
        <v>271</v>
      </c>
      <c r="B13" s="178"/>
      <c r="C13" s="178"/>
      <c r="D13" s="178"/>
      <c r="E13" s="178"/>
      <c r="F13" s="178"/>
      <c r="G13" s="178"/>
    </row>
    <row r="14" spans="1:7" ht="89.25" customHeight="1">
      <c r="A14" s="183" t="s">
        <v>270</v>
      </c>
      <c r="B14" s="183"/>
      <c r="C14" s="183"/>
      <c r="D14" s="183"/>
      <c r="E14" s="183"/>
      <c r="F14" s="183"/>
      <c r="G14" s="183"/>
    </row>
    <row r="15" spans="1:7">
      <c r="A15" s="118"/>
      <c r="B15" s="118"/>
      <c r="C15" s="118"/>
      <c r="D15" s="118"/>
      <c r="E15" s="118"/>
      <c r="F15" s="118"/>
      <c r="G15" s="118"/>
    </row>
    <row r="16" spans="1:7">
      <c r="A16" s="118"/>
      <c r="B16" s="118"/>
      <c r="C16" s="118"/>
      <c r="D16" s="118"/>
      <c r="E16" s="118"/>
      <c r="F16" s="118"/>
      <c r="G16" s="118"/>
    </row>
    <row r="17" spans="1:8">
      <c r="A17" s="118"/>
      <c r="B17" s="118"/>
      <c r="C17" s="118"/>
      <c r="D17" s="118"/>
      <c r="E17" s="118"/>
      <c r="F17" s="118"/>
      <c r="G17" s="118"/>
    </row>
    <row r="18" spans="1:8">
      <c r="A18" s="178" t="s">
        <v>5</v>
      </c>
      <c r="B18" s="178"/>
      <c r="C18" s="178"/>
      <c r="D18" s="178"/>
      <c r="E18" s="178"/>
      <c r="F18" s="178"/>
      <c r="G18" s="178"/>
    </row>
    <row r="19" spans="1:8">
      <c r="A19" s="118"/>
      <c r="B19" s="118"/>
      <c r="C19" s="118"/>
      <c r="D19" s="118"/>
      <c r="E19" s="118"/>
      <c r="F19" s="118"/>
      <c r="G19" s="118"/>
    </row>
    <row r="20" spans="1:8">
      <c r="A20" s="118"/>
      <c r="B20" s="118"/>
      <c r="C20" s="118"/>
      <c r="D20" s="118"/>
      <c r="E20" s="118"/>
      <c r="F20" s="118"/>
      <c r="G20" s="118"/>
    </row>
    <row r="21" spans="1:8">
      <c r="A21" s="118" t="s">
        <v>113</v>
      </c>
      <c r="B21" s="118"/>
      <c r="C21" s="118"/>
      <c r="D21" s="118"/>
      <c r="E21" s="118"/>
      <c r="F21" s="118"/>
      <c r="G21" s="118"/>
    </row>
    <row r="22" spans="1:8" ht="39.950000000000003" customHeight="1">
      <c r="A22" s="120"/>
      <c r="B22" s="179" t="s">
        <v>272</v>
      </c>
      <c r="C22" s="179"/>
      <c r="D22" s="179"/>
      <c r="E22" s="179"/>
      <c r="F22" s="179"/>
      <c r="G22" s="120"/>
    </row>
    <row r="23" spans="1:8">
      <c r="A23" s="118" t="s">
        <v>114</v>
      </c>
      <c r="B23" s="118"/>
      <c r="C23" s="118"/>
      <c r="D23" s="118"/>
      <c r="E23" s="118"/>
      <c r="F23" s="118"/>
      <c r="G23" s="118"/>
    </row>
    <row r="24" spans="1:8" ht="39.950000000000003" customHeight="1">
      <c r="A24" s="120"/>
      <c r="B24" s="121" t="s">
        <v>251</v>
      </c>
      <c r="C24" s="120"/>
      <c r="D24" s="120"/>
      <c r="E24" s="120"/>
      <c r="F24" s="120"/>
      <c r="G24" s="120"/>
    </row>
    <row r="25" spans="1:8">
      <c r="A25" s="118" t="s">
        <v>115</v>
      </c>
      <c r="B25" s="118"/>
      <c r="C25" s="118"/>
      <c r="D25" s="118"/>
      <c r="E25" s="118"/>
      <c r="F25" s="118"/>
      <c r="G25" s="118"/>
    </row>
    <row r="26" spans="1:8" ht="39.950000000000003" customHeight="1">
      <c r="A26" s="120"/>
      <c r="B26" s="121" t="s">
        <v>250</v>
      </c>
      <c r="C26" s="163" t="s">
        <v>252</v>
      </c>
      <c r="D26" s="120"/>
      <c r="E26" s="120"/>
      <c r="F26" s="120"/>
      <c r="G26" s="120"/>
    </row>
    <row r="27" spans="1:8">
      <c r="A27" s="118" t="s">
        <v>116</v>
      </c>
      <c r="B27" s="118"/>
      <c r="C27" s="118"/>
      <c r="D27" s="118"/>
      <c r="E27" s="118"/>
      <c r="F27" s="118"/>
      <c r="G27" s="118"/>
    </row>
    <row r="28" spans="1:8">
      <c r="A28" s="118"/>
      <c r="B28" s="118"/>
      <c r="C28" s="118"/>
      <c r="D28" s="118"/>
      <c r="E28" s="118"/>
      <c r="F28" s="118"/>
      <c r="G28" s="118"/>
    </row>
    <row r="29" spans="1:8" ht="13.5" customHeight="1">
      <c r="A29" s="120"/>
      <c r="B29" s="120"/>
      <c r="C29" s="120"/>
      <c r="D29" s="120"/>
      <c r="E29" s="120"/>
      <c r="F29" s="122" t="s">
        <v>253</v>
      </c>
      <c r="G29" s="116"/>
    </row>
    <row r="30" spans="1:8" ht="47.25" customHeight="1">
      <c r="A30" s="123"/>
      <c r="B30" s="111" t="s">
        <v>241</v>
      </c>
      <c r="C30" s="112" t="s">
        <v>242</v>
      </c>
      <c r="D30" s="112" t="s">
        <v>243</v>
      </c>
      <c r="E30" s="112" t="s">
        <v>244</v>
      </c>
      <c r="F30" s="112" t="s">
        <v>245</v>
      </c>
      <c r="G30" s="123"/>
      <c r="H30" s="110"/>
    </row>
    <row r="31" spans="1:8" ht="71.25" customHeight="1">
      <c r="A31" s="123"/>
      <c r="B31" s="111" t="s">
        <v>246</v>
      </c>
      <c r="C31" s="114">
        <f>$D$31</f>
        <v>51374000</v>
      </c>
      <c r="D31" s="114">
        <f>'（別添３）支出計画書'!$E$10</f>
        <v>51374000</v>
      </c>
      <c r="E31" s="113" t="s">
        <v>247</v>
      </c>
      <c r="F31" s="114">
        <f>'（別添３）支出計画書'!$G$10</f>
        <v>34249333</v>
      </c>
      <c r="G31" s="123"/>
    </row>
    <row r="32" spans="1:8" ht="48.75" customHeight="1">
      <c r="A32" s="123"/>
      <c r="B32" s="111" t="s">
        <v>248</v>
      </c>
      <c r="C32" s="114">
        <f>$C$31</f>
        <v>51374000</v>
      </c>
      <c r="D32" s="114">
        <f>$D$31</f>
        <v>51374000</v>
      </c>
      <c r="E32" s="113" t="s">
        <v>247</v>
      </c>
      <c r="F32" s="114">
        <f>$F$31</f>
        <v>34249333</v>
      </c>
      <c r="G32" s="123"/>
    </row>
    <row r="33" spans="1:7">
      <c r="A33" s="118"/>
      <c r="B33" s="118"/>
      <c r="C33" s="118"/>
      <c r="D33" s="118"/>
      <c r="E33" s="118"/>
      <c r="F33" s="118"/>
      <c r="G33" s="118"/>
    </row>
    <row r="34" spans="1:7">
      <c r="A34" s="118" t="s">
        <v>117</v>
      </c>
      <c r="B34" s="118"/>
      <c r="C34" s="118"/>
      <c r="D34" s="118"/>
      <c r="E34" s="118"/>
      <c r="F34" s="118"/>
      <c r="G34" s="118"/>
    </row>
    <row r="35" spans="1:7">
      <c r="A35" s="124" t="s">
        <v>273</v>
      </c>
      <c r="B35" s="118"/>
      <c r="C35" s="118"/>
      <c r="D35" s="118"/>
      <c r="E35" s="118"/>
      <c r="F35" s="118"/>
      <c r="G35" s="118"/>
    </row>
    <row r="36" spans="1:7">
      <c r="A36" s="124" t="s">
        <v>118</v>
      </c>
      <c r="B36" s="118"/>
      <c r="C36" s="118"/>
      <c r="D36" s="118"/>
      <c r="E36" s="118"/>
      <c r="F36" s="118"/>
      <c r="G36" s="118"/>
    </row>
  </sheetData>
  <sheetProtection password="DC56" sheet="1" objects="1" scenarios="1"/>
  <mergeCells count="7">
    <mergeCell ref="A13:G13"/>
    <mergeCell ref="A18:G18"/>
    <mergeCell ref="B22:F22"/>
    <mergeCell ref="F1:G1"/>
    <mergeCell ref="F2:G2"/>
    <mergeCell ref="F7:G7"/>
    <mergeCell ref="A14:G14"/>
  </mergeCells>
  <phoneticPr fontId="3"/>
  <conditionalFormatting sqref="F2 F8">
    <cfRule type="cellIs" dxfId="6" priority="4" operator="equal">
      <formula>""</formula>
    </cfRule>
  </conditionalFormatting>
  <conditionalFormatting sqref="B22">
    <cfRule type="cellIs" dxfId="5" priority="3" operator="equal">
      <formula>""</formula>
    </cfRule>
  </conditionalFormatting>
  <conditionalFormatting sqref="B24">
    <cfRule type="cellIs" dxfId="4" priority="2" operator="equal">
      <formula>""</formula>
    </cfRule>
  </conditionalFormatting>
  <conditionalFormatting sqref="C26">
    <cfRule type="cellIs" dxfId="3" priority="1" operator="equal">
      <formula>""</formula>
    </cfRule>
  </conditionalFormatting>
  <pageMargins left="0.78740157480314965" right="0" top="0.74803149606299213" bottom="0.74803149606299213" header="0.31496062992125984" footer="0.31496062992125984"/>
  <pageSetup paperSize="9" scale="93" orientation="portrait" r:id="rId1"/>
  <rowBreaks count="2" manualBreakCount="2">
    <brk id="16" max="10" man="1"/>
    <brk id="3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zoomScaleNormal="100" zoomScaleSheetLayoutView="100" workbookViewId="0"/>
  </sheetViews>
  <sheetFormatPr defaultRowHeight="13.5"/>
  <cols>
    <col min="1" max="2" width="16.75" style="75" customWidth="1"/>
    <col min="3" max="7" width="5.25" style="75" customWidth="1"/>
    <col min="8" max="9" width="16.75" style="75" customWidth="1"/>
    <col min="10" max="16384" width="9" style="75"/>
  </cols>
  <sheetData>
    <row r="1" spans="1:9">
      <c r="A1" s="75" t="s">
        <v>119</v>
      </c>
    </row>
    <row r="3" spans="1:9">
      <c r="A3" s="75" t="s">
        <v>120</v>
      </c>
    </row>
    <row r="4" spans="1:9">
      <c r="A4" s="185" t="s">
        <v>121</v>
      </c>
      <c r="B4" s="185" t="s">
        <v>122</v>
      </c>
      <c r="C4" s="185" t="s">
        <v>123</v>
      </c>
      <c r="D4" s="185"/>
      <c r="E4" s="185"/>
      <c r="F4" s="185"/>
      <c r="G4" s="185" t="s">
        <v>128</v>
      </c>
      <c r="H4" s="185" t="s">
        <v>129</v>
      </c>
      <c r="I4" s="185" t="s">
        <v>130</v>
      </c>
    </row>
    <row r="5" spans="1:9">
      <c r="A5" s="185"/>
      <c r="B5" s="185"/>
      <c r="C5" s="76" t="s">
        <v>124</v>
      </c>
      <c r="D5" s="76" t="s">
        <v>125</v>
      </c>
      <c r="E5" s="76" t="s">
        <v>126</v>
      </c>
      <c r="F5" s="76" t="s">
        <v>127</v>
      </c>
      <c r="G5" s="185"/>
      <c r="H5" s="185"/>
      <c r="I5" s="185"/>
    </row>
    <row r="6" spans="1:9" ht="22.5" customHeight="1">
      <c r="A6" s="77"/>
      <c r="B6" s="77"/>
      <c r="C6" s="76"/>
      <c r="D6" s="76"/>
      <c r="E6" s="76"/>
      <c r="F6" s="76"/>
      <c r="G6" s="76"/>
      <c r="H6" s="77"/>
      <c r="I6" s="77"/>
    </row>
    <row r="7" spans="1:9" ht="22.5" customHeight="1">
      <c r="A7" s="77"/>
      <c r="B7" s="77"/>
      <c r="C7" s="76"/>
      <c r="D7" s="76"/>
      <c r="E7" s="76"/>
      <c r="F7" s="76"/>
      <c r="G7" s="76"/>
      <c r="H7" s="77"/>
      <c r="I7" s="77"/>
    </row>
    <row r="8" spans="1:9" ht="22.5" customHeight="1">
      <c r="A8" s="77"/>
      <c r="B8" s="77"/>
      <c r="C8" s="76"/>
      <c r="D8" s="76"/>
      <c r="E8" s="76"/>
      <c r="F8" s="76"/>
      <c r="G8" s="76"/>
      <c r="H8" s="77"/>
      <c r="I8" s="77"/>
    </row>
    <row r="9" spans="1:9" ht="22.5" customHeight="1">
      <c r="A9" s="77"/>
      <c r="B9" s="77"/>
      <c r="C9" s="76"/>
      <c r="D9" s="76"/>
      <c r="E9" s="76"/>
      <c r="F9" s="76"/>
      <c r="G9" s="76"/>
      <c r="H9" s="77"/>
      <c r="I9" s="77"/>
    </row>
    <row r="10" spans="1:9" ht="22.5" customHeight="1">
      <c r="A10" s="77"/>
      <c r="B10" s="77"/>
      <c r="C10" s="76"/>
      <c r="D10" s="76"/>
      <c r="E10" s="76"/>
      <c r="F10" s="76"/>
      <c r="G10" s="76"/>
      <c r="H10" s="77"/>
      <c r="I10" s="77"/>
    </row>
    <row r="11" spans="1:9" ht="22.5" customHeight="1">
      <c r="A11" s="77"/>
      <c r="B11" s="77"/>
      <c r="C11" s="76"/>
      <c r="D11" s="76"/>
      <c r="E11" s="76"/>
      <c r="F11" s="76"/>
      <c r="G11" s="76"/>
      <c r="H11" s="77"/>
      <c r="I11" s="77"/>
    </row>
    <row r="12" spans="1:9" ht="22.5" customHeight="1">
      <c r="A12" s="77"/>
      <c r="B12" s="77"/>
      <c r="C12" s="76"/>
      <c r="D12" s="76"/>
      <c r="E12" s="76"/>
      <c r="F12" s="76"/>
      <c r="G12" s="76"/>
      <c r="H12" s="77"/>
      <c r="I12" s="77"/>
    </row>
    <row r="13" spans="1:9" ht="22.5" customHeight="1">
      <c r="A13" s="77"/>
      <c r="B13" s="77"/>
      <c r="C13" s="76"/>
      <c r="D13" s="76"/>
      <c r="E13" s="76"/>
      <c r="F13" s="76"/>
      <c r="G13" s="76"/>
      <c r="H13" s="77"/>
      <c r="I13" s="77"/>
    </row>
    <row r="14" spans="1:9" ht="22.5" customHeight="1">
      <c r="A14" s="77"/>
      <c r="B14" s="77"/>
      <c r="C14" s="76"/>
      <c r="D14" s="76"/>
      <c r="E14" s="76"/>
      <c r="F14" s="76"/>
      <c r="G14" s="76"/>
      <c r="H14" s="77"/>
      <c r="I14" s="77"/>
    </row>
    <row r="15" spans="1:9" ht="22.5" customHeight="1">
      <c r="A15" s="77"/>
      <c r="B15" s="77"/>
      <c r="C15" s="76"/>
      <c r="D15" s="76"/>
      <c r="E15" s="76"/>
      <c r="F15" s="76"/>
      <c r="G15" s="76"/>
      <c r="H15" s="77"/>
      <c r="I15" s="77"/>
    </row>
    <row r="16" spans="1:9" ht="22.5" customHeight="1">
      <c r="A16" s="77"/>
      <c r="B16" s="77"/>
      <c r="C16" s="76"/>
      <c r="D16" s="76"/>
      <c r="E16" s="76"/>
      <c r="F16" s="76"/>
      <c r="G16" s="76"/>
      <c r="H16" s="77"/>
      <c r="I16" s="77"/>
    </row>
    <row r="17" spans="1:9" ht="22.5" customHeight="1">
      <c r="A17" s="77"/>
      <c r="B17" s="77"/>
      <c r="C17" s="76"/>
      <c r="D17" s="76"/>
      <c r="E17" s="76"/>
      <c r="F17" s="76"/>
      <c r="G17" s="76"/>
      <c r="H17" s="77"/>
      <c r="I17" s="77"/>
    </row>
    <row r="18" spans="1:9" ht="22.5" customHeight="1">
      <c r="A18" s="77"/>
      <c r="B18" s="77"/>
      <c r="C18" s="76"/>
      <c r="D18" s="76"/>
      <c r="E18" s="76"/>
      <c r="F18" s="76"/>
      <c r="G18" s="76"/>
      <c r="H18" s="77"/>
      <c r="I18" s="77"/>
    </row>
    <row r="19" spans="1:9" ht="22.5" customHeight="1">
      <c r="A19" s="77"/>
      <c r="B19" s="77"/>
      <c r="C19" s="76"/>
      <c r="D19" s="76"/>
      <c r="E19" s="76"/>
      <c r="F19" s="76"/>
      <c r="G19" s="76"/>
      <c r="H19" s="77"/>
      <c r="I19" s="77"/>
    </row>
    <row r="20" spans="1:9" ht="22.5" customHeight="1">
      <c r="A20" s="77"/>
      <c r="B20" s="77"/>
      <c r="C20" s="76"/>
      <c r="D20" s="76"/>
      <c r="E20" s="76"/>
      <c r="F20" s="76"/>
      <c r="G20" s="76"/>
      <c r="H20" s="77"/>
      <c r="I20" s="77"/>
    </row>
    <row r="21" spans="1:9" ht="22.5" customHeight="1">
      <c r="A21" s="77"/>
      <c r="B21" s="77"/>
      <c r="C21" s="76"/>
      <c r="D21" s="76"/>
      <c r="E21" s="76"/>
      <c r="F21" s="76"/>
      <c r="G21" s="76"/>
      <c r="H21" s="77"/>
      <c r="I21" s="77"/>
    </row>
    <row r="22" spans="1:9" ht="22.5" customHeight="1">
      <c r="A22" s="77"/>
      <c r="B22" s="77"/>
      <c r="C22" s="76"/>
      <c r="D22" s="76"/>
      <c r="E22" s="76"/>
      <c r="F22" s="76"/>
      <c r="G22" s="76"/>
      <c r="H22" s="77"/>
      <c r="I22" s="77"/>
    </row>
    <row r="23" spans="1:9" ht="22.5" customHeight="1">
      <c r="A23" s="77"/>
      <c r="B23" s="77"/>
      <c r="C23" s="76"/>
      <c r="D23" s="76"/>
      <c r="E23" s="76"/>
      <c r="F23" s="76"/>
      <c r="G23" s="76"/>
      <c r="H23" s="77"/>
      <c r="I23" s="77"/>
    </row>
    <row r="24" spans="1:9" ht="22.5" customHeight="1">
      <c r="A24" s="77"/>
      <c r="B24" s="77"/>
      <c r="C24" s="76"/>
      <c r="D24" s="76"/>
      <c r="E24" s="76"/>
      <c r="F24" s="76"/>
      <c r="G24" s="76"/>
      <c r="H24" s="77"/>
      <c r="I24" s="77"/>
    </row>
    <row r="25" spans="1:9" ht="22.5" customHeight="1">
      <c r="A25" s="77"/>
      <c r="B25" s="77"/>
      <c r="C25" s="76"/>
      <c r="D25" s="76"/>
      <c r="E25" s="76"/>
      <c r="F25" s="76"/>
      <c r="G25" s="76"/>
      <c r="H25" s="77"/>
      <c r="I25" s="77"/>
    </row>
    <row r="26" spans="1:9" ht="22.5" customHeight="1">
      <c r="A26" s="77"/>
      <c r="B26" s="77"/>
      <c r="C26" s="76"/>
      <c r="D26" s="76"/>
      <c r="E26" s="76"/>
      <c r="F26" s="76"/>
      <c r="G26" s="76"/>
      <c r="H26" s="77"/>
      <c r="I26" s="77"/>
    </row>
    <row r="27" spans="1:9" ht="22.5" customHeight="1">
      <c r="A27" s="77"/>
      <c r="B27" s="77"/>
      <c r="C27" s="76"/>
      <c r="D27" s="76"/>
      <c r="E27" s="76"/>
      <c r="F27" s="76"/>
      <c r="G27" s="76"/>
      <c r="H27" s="77"/>
      <c r="I27" s="77"/>
    </row>
    <row r="28" spans="1:9" ht="22.5" customHeight="1">
      <c r="A28" s="77"/>
      <c r="B28" s="77"/>
      <c r="C28" s="76"/>
      <c r="D28" s="76"/>
      <c r="E28" s="76"/>
      <c r="F28" s="76"/>
      <c r="G28" s="76"/>
      <c r="H28" s="77"/>
      <c r="I28" s="77"/>
    </row>
    <row r="29" spans="1:9" ht="22.5" customHeight="1">
      <c r="A29" s="77"/>
      <c r="B29" s="77"/>
      <c r="C29" s="76"/>
      <c r="D29" s="76"/>
      <c r="E29" s="76"/>
      <c r="F29" s="76"/>
      <c r="G29" s="76"/>
      <c r="H29" s="77"/>
      <c r="I29" s="77"/>
    </row>
    <row r="30" spans="1:9" ht="22.5" customHeight="1">
      <c r="A30" s="77"/>
      <c r="B30" s="77"/>
      <c r="C30" s="76"/>
      <c r="D30" s="76"/>
      <c r="E30" s="76"/>
      <c r="F30" s="76"/>
      <c r="G30" s="76"/>
      <c r="H30" s="77"/>
      <c r="I30" s="77"/>
    </row>
    <row r="31" spans="1:9" ht="22.5" customHeight="1">
      <c r="A31" s="77"/>
      <c r="B31" s="77"/>
      <c r="C31" s="76"/>
      <c r="D31" s="76"/>
      <c r="E31" s="76"/>
      <c r="F31" s="76"/>
      <c r="G31" s="76"/>
      <c r="H31" s="77"/>
      <c r="I31" s="77"/>
    </row>
    <row r="33" spans="1:9">
      <c r="A33" s="75" t="s">
        <v>131</v>
      </c>
    </row>
    <row r="34" spans="1:9" ht="13.5" customHeight="1">
      <c r="A34" s="184" t="s">
        <v>132</v>
      </c>
      <c r="B34" s="184"/>
      <c r="C34" s="184"/>
      <c r="D34" s="184"/>
      <c r="E34" s="184"/>
      <c r="F34" s="184"/>
      <c r="G34" s="184"/>
      <c r="H34" s="184"/>
      <c r="I34" s="184"/>
    </row>
    <row r="35" spans="1:9">
      <c r="A35" s="184"/>
      <c r="B35" s="184"/>
      <c r="C35" s="184"/>
      <c r="D35" s="184"/>
      <c r="E35" s="184"/>
      <c r="F35" s="184"/>
      <c r="G35" s="184"/>
      <c r="H35" s="184"/>
      <c r="I35" s="184"/>
    </row>
    <row r="36" spans="1:9">
      <c r="A36" s="184"/>
      <c r="B36" s="184"/>
      <c r="C36" s="184"/>
      <c r="D36" s="184"/>
      <c r="E36" s="184"/>
      <c r="F36" s="184"/>
      <c r="G36" s="184"/>
      <c r="H36" s="184"/>
      <c r="I36" s="184"/>
    </row>
    <row r="37" spans="1:9">
      <c r="A37" s="184"/>
      <c r="B37" s="184"/>
      <c r="C37" s="184"/>
      <c r="D37" s="184"/>
      <c r="E37" s="184"/>
      <c r="F37" s="184"/>
      <c r="G37" s="184"/>
      <c r="H37" s="184"/>
      <c r="I37" s="184"/>
    </row>
    <row r="38" spans="1:9">
      <c r="A38" s="184"/>
      <c r="B38" s="184"/>
      <c r="C38" s="184"/>
      <c r="D38" s="184"/>
      <c r="E38" s="184"/>
      <c r="F38" s="184"/>
      <c r="G38" s="184"/>
      <c r="H38" s="184"/>
      <c r="I38" s="184"/>
    </row>
    <row r="39" spans="1:9">
      <c r="A39" s="184"/>
      <c r="B39" s="184"/>
      <c r="C39" s="184"/>
      <c r="D39" s="184"/>
      <c r="E39" s="184"/>
      <c r="F39" s="184"/>
      <c r="G39" s="184"/>
      <c r="H39" s="184"/>
      <c r="I39" s="184"/>
    </row>
  </sheetData>
  <mergeCells count="7">
    <mergeCell ref="A34:I39"/>
    <mergeCell ref="C4:F4"/>
    <mergeCell ref="I4:I5"/>
    <mergeCell ref="H4:H5"/>
    <mergeCell ref="G4:G5"/>
    <mergeCell ref="B4:B5"/>
    <mergeCell ref="A4:A5"/>
  </mergeCells>
  <phoneticPr fontId="3"/>
  <pageMargins left="0.78740157480314965" right="0"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showGridLines="0" showWhiteSpace="0" view="pageBreakPreview" zoomScale="70" zoomScaleNormal="55" zoomScaleSheetLayoutView="70" workbookViewId="0"/>
  </sheetViews>
  <sheetFormatPr defaultRowHeight="12"/>
  <cols>
    <col min="1" max="1" width="3.625" style="18" customWidth="1"/>
    <col min="2" max="2" width="25.625" style="18" customWidth="1"/>
    <col min="3" max="3" width="16.5" style="18" customWidth="1"/>
    <col min="4" max="4" width="15.5" style="18" customWidth="1"/>
    <col min="5" max="5" width="16.75" style="18" customWidth="1"/>
    <col min="6" max="6" width="23.5" style="18" customWidth="1"/>
    <col min="7" max="7" width="19.875" style="18" customWidth="1"/>
    <col min="8" max="8" width="34.25" style="18" customWidth="1"/>
    <col min="9" max="9" width="3.25" style="18" customWidth="1"/>
    <col min="10" max="16384" width="9" style="18"/>
  </cols>
  <sheetData>
    <row r="1" spans="1:11" ht="47.25" customHeight="1"/>
    <row r="2" spans="1:11" ht="19.5" customHeight="1">
      <c r="B2" s="41" t="s">
        <v>267</v>
      </c>
      <c r="C2" s="20"/>
      <c r="D2" s="20"/>
      <c r="E2" s="20"/>
      <c r="F2" s="20"/>
      <c r="G2" s="20"/>
      <c r="H2" s="21" t="s">
        <v>40</v>
      </c>
    </row>
    <row r="3" spans="1:11" ht="7.5" customHeight="1">
      <c r="B3" s="20"/>
      <c r="C3" s="20"/>
      <c r="D3" s="20"/>
      <c r="E3" s="20"/>
      <c r="F3" s="20"/>
      <c r="G3" s="20"/>
      <c r="H3" s="22"/>
    </row>
    <row r="4" spans="1:11" ht="25.5">
      <c r="B4" s="195" t="s">
        <v>0</v>
      </c>
      <c r="C4" s="195"/>
      <c r="D4" s="195"/>
      <c r="E4" s="195"/>
      <c r="F4" s="195"/>
      <c r="G4" s="195"/>
      <c r="H4" s="195"/>
    </row>
    <row r="5" spans="1:11" ht="17.25" customHeight="1">
      <c r="B5" s="23"/>
      <c r="C5" s="23"/>
      <c r="D5" s="23"/>
      <c r="E5" s="23"/>
      <c r="F5" s="23"/>
      <c r="G5" s="23"/>
      <c r="H5" s="23"/>
    </row>
    <row r="6" spans="1:11" ht="33" customHeight="1">
      <c r="B6" s="42" t="s">
        <v>1</v>
      </c>
      <c r="C6" s="23"/>
      <c r="D6" s="23"/>
      <c r="E6" s="23"/>
      <c r="F6" s="23"/>
      <c r="G6" s="23"/>
      <c r="H6" s="23"/>
    </row>
    <row r="7" spans="1:11" ht="42.75" customHeight="1">
      <c r="E7" s="43"/>
      <c r="F7" s="125" t="s">
        <v>274</v>
      </c>
      <c r="G7" s="201" t="str">
        <f>'（別添２）事業者基本情報'!C4</f>
        <v>東京都△△△区●●１丁目１番１号
●●●ビル７階</v>
      </c>
      <c r="H7" s="201"/>
      <c r="J7" s="30"/>
      <c r="K7" s="30"/>
    </row>
    <row r="8" spans="1:11" ht="35.25" customHeight="1">
      <c r="C8" s="25"/>
      <c r="E8" s="43"/>
      <c r="F8" s="44" t="s">
        <v>2</v>
      </c>
      <c r="G8" s="164" t="str">
        <f>'（別添２）事業者基本情報'!C3</f>
        <v>株式会社●●●</v>
      </c>
      <c r="H8" s="165"/>
      <c r="J8" s="30"/>
      <c r="K8" s="30"/>
    </row>
    <row r="9" spans="1:11" ht="35.25" customHeight="1">
      <c r="C9" s="25"/>
      <c r="E9" s="43"/>
      <c r="F9" s="44" t="s">
        <v>3</v>
      </c>
      <c r="G9" s="196" t="s">
        <v>71</v>
      </c>
      <c r="H9" s="196"/>
      <c r="J9" s="51" t="s">
        <v>38</v>
      </c>
      <c r="K9" s="30"/>
    </row>
    <row r="10" spans="1:11" ht="48" customHeight="1">
      <c r="C10" s="25"/>
      <c r="F10" s="24"/>
      <c r="G10" s="26"/>
      <c r="H10" s="45" t="s">
        <v>4</v>
      </c>
      <c r="J10" s="51" t="s">
        <v>39</v>
      </c>
      <c r="K10" s="30"/>
    </row>
    <row r="11" spans="1:11" ht="24">
      <c r="B11" s="197" t="s">
        <v>5</v>
      </c>
      <c r="C11" s="197"/>
      <c r="D11" s="197"/>
      <c r="E11" s="197"/>
      <c r="F11" s="197"/>
      <c r="G11" s="197"/>
      <c r="H11" s="197"/>
      <c r="J11" s="52"/>
      <c r="K11" s="30"/>
    </row>
    <row r="12" spans="1:11" ht="18.75">
      <c r="C12" s="25"/>
      <c r="F12" s="24"/>
      <c r="G12" s="27"/>
      <c r="H12" s="26"/>
      <c r="J12" s="30" t="s">
        <v>6</v>
      </c>
      <c r="K12" s="30"/>
    </row>
    <row r="13" spans="1:11" ht="19.5" customHeight="1">
      <c r="B13" s="46" t="s">
        <v>7</v>
      </c>
      <c r="E13" s="28"/>
      <c r="J13" s="30"/>
      <c r="K13" s="30"/>
    </row>
    <row r="14" spans="1:11" ht="9.75" customHeight="1">
      <c r="J14" s="30"/>
      <c r="K14" s="30"/>
    </row>
    <row r="15" spans="1:11" ht="19.5" customHeight="1" thickBot="1">
      <c r="B15" s="47" t="s">
        <v>8</v>
      </c>
      <c r="C15" s="47" t="s">
        <v>43</v>
      </c>
      <c r="D15" s="47" t="s">
        <v>9</v>
      </c>
      <c r="E15" s="47" t="s">
        <v>10</v>
      </c>
      <c r="F15" s="198" t="s">
        <v>11</v>
      </c>
      <c r="G15" s="199"/>
      <c r="H15" s="200"/>
      <c r="J15" s="30"/>
      <c r="K15" s="30"/>
    </row>
    <row r="16" spans="1:11" s="29" customFormat="1" ht="19.5" customHeight="1" thickTop="1">
      <c r="A16" s="35">
        <f>IF(COUNTA(B16)&lt;1,"",COUNTA($B$16:B16))</f>
        <v>1</v>
      </c>
      <c r="B16" s="65" t="s">
        <v>69</v>
      </c>
      <c r="C16" s="65">
        <v>24</v>
      </c>
      <c r="D16" s="65">
        <v>1</v>
      </c>
      <c r="E16" s="36">
        <f>IF(OR(C16="",D16=""),"",IF(AND(D16&lt;4,0&lt;D16),VLOOKUP($C16,健保等級単価一覧表!$B:$D,3,FALSE),(VLOOKUP($C16,健保等級単価一覧表!$B:$D,2,FALSE))))</f>
        <v>2720</v>
      </c>
      <c r="F16" s="202"/>
      <c r="G16" s="203"/>
      <c r="H16" s="204"/>
      <c r="I16" s="18"/>
      <c r="J16" s="30" t="s">
        <v>12</v>
      </c>
      <c r="K16" s="53"/>
    </row>
    <row r="17" spans="1:11" s="29" customFormat="1" ht="19.5" customHeight="1">
      <c r="A17" s="35">
        <f>IF(COUNTA(B17)&lt;1,"",COUNTA($B$16:B17))</f>
        <v>2</v>
      </c>
      <c r="B17" s="66" t="s">
        <v>104</v>
      </c>
      <c r="C17" s="67">
        <v>26</v>
      </c>
      <c r="D17" s="67">
        <v>1</v>
      </c>
      <c r="E17" s="36">
        <f>IF(OR(C17="",D17=""),"",IF(AND(D17&lt;4,0&lt;D17),VLOOKUP($C17,健保等級単価一覧表!$B:$D,3,FALSE),(VLOOKUP($C17,健保等級単価一覧表!$B:$D,2,FALSE))))</f>
        <v>3040</v>
      </c>
      <c r="F17" s="205" t="s">
        <v>70</v>
      </c>
      <c r="G17" s="206"/>
      <c r="H17" s="207"/>
      <c r="J17" s="53"/>
      <c r="K17" s="53"/>
    </row>
    <row r="18" spans="1:11" s="29" customFormat="1" ht="19.5" customHeight="1">
      <c r="A18" s="35" t="str">
        <f>IF(COUNTA(B18)&lt;1,"",COUNTA($B$16:B18))</f>
        <v/>
      </c>
      <c r="B18" s="11"/>
      <c r="C18" s="11"/>
      <c r="D18" s="11"/>
      <c r="E18" s="36" t="str">
        <f>IF(OR(C18="",D18=""),"",IF(AND(D18&lt;4,0&lt;D18),VLOOKUP($C18,健保等級単価一覧表!$B:$D,3,FALSE),(VLOOKUP($C18,健保等級単価一覧表!$B:$D,2,FALSE))))</f>
        <v/>
      </c>
      <c r="F18" s="188"/>
      <c r="G18" s="189"/>
      <c r="H18" s="190"/>
      <c r="J18" s="53"/>
      <c r="K18" s="53"/>
    </row>
    <row r="19" spans="1:11" s="29" customFormat="1" ht="19.5" customHeight="1">
      <c r="A19" s="35" t="str">
        <f>IF(COUNTA(B19)&lt;1,"",COUNTA($B$16:B19))</f>
        <v/>
      </c>
      <c r="B19" s="11"/>
      <c r="C19" s="11"/>
      <c r="D19" s="11"/>
      <c r="E19" s="36" t="str">
        <f>IF(OR(C19="",D19=""),"",IF(AND(D19&lt;4,0&lt;D19),VLOOKUP($C19,健保等級単価一覧表!$B:$D,3,FALSE),(VLOOKUP($C19,健保等級単価一覧表!$B:$D,2,FALSE))))</f>
        <v/>
      </c>
      <c r="F19" s="188"/>
      <c r="G19" s="189"/>
      <c r="H19" s="190"/>
      <c r="J19" s="53"/>
      <c r="K19" s="53"/>
    </row>
    <row r="20" spans="1:11" s="29" customFormat="1" ht="19.5" customHeight="1">
      <c r="A20" s="35" t="str">
        <f>IF(COUNTA(B20)&lt;1,"",COUNTA($B$16:B20))</f>
        <v/>
      </c>
      <c r="B20" s="11"/>
      <c r="C20" s="11"/>
      <c r="D20" s="11"/>
      <c r="E20" s="36" t="str">
        <f>IF(OR(C20="",D20=""),"",IF(AND(D20&lt;4,0&lt;D20),VLOOKUP($C20,健保等級単価一覧表!$B:$D,3,FALSE),(VLOOKUP($C20,健保等級単価一覧表!$B:$D,2,FALSE))))</f>
        <v/>
      </c>
      <c r="F20" s="188"/>
      <c r="G20" s="189"/>
      <c r="H20" s="190"/>
      <c r="J20" s="53"/>
      <c r="K20" s="53"/>
    </row>
    <row r="21" spans="1:11" s="29" customFormat="1" ht="19.5" customHeight="1">
      <c r="A21" s="35" t="str">
        <f>IF(COUNTA(B21)&lt;1,"",COUNTA($B$16:B21))</f>
        <v/>
      </c>
      <c r="B21" s="11"/>
      <c r="C21" s="11"/>
      <c r="D21" s="11"/>
      <c r="E21" s="36" t="str">
        <f>IF(OR(C21="",D21=""),"",IF(AND(D21&lt;4,0&lt;D21),VLOOKUP($C21,健保等級単価一覧表!$B:$D,3,FALSE),(VLOOKUP($C21,健保等級単価一覧表!$B:$D,2,FALSE))))</f>
        <v/>
      </c>
      <c r="F21" s="188"/>
      <c r="G21" s="189"/>
      <c r="H21" s="190"/>
      <c r="J21" s="53"/>
      <c r="K21" s="53"/>
    </row>
    <row r="22" spans="1:11" s="29" customFormat="1" ht="19.5" customHeight="1">
      <c r="A22" s="35" t="str">
        <f>IF(COUNTA(B22)&lt;1,"",COUNTA($B$16:B22))</f>
        <v/>
      </c>
      <c r="B22" s="11"/>
      <c r="C22" s="11"/>
      <c r="D22" s="11"/>
      <c r="E22" s="36" t="str">
        <f>IF(OR(C22="",D22=""),"",IF(AND(D22&lt;4,0&lt;D22),VLOOKUP($C22,健保等級単価一覧表!$B:$D,3,FALSE),(VLOOKUP($C22,健保等級単価一覧表!$B:$D,2,FALSE))))</f>
        <v/>
      </c>
      <c r="F22" s="194"/>
      <c r="G22" s="194"/>
      <c r="H22" s="194"/>
      <c r="J22" s="53"/>
      <c r="K22" s="53"/>
    </row>
    <row r="23" spans="1:11" s="29" customFormat="1" ht="19.5" customHeight="1">
      <c r="A23" s="35" t="str">
        <f>IF(COUNTA(B23)&lt;1,"",COUNTA($B$16:B23))</f>
        <v/>
      </c>
      <c r="B23" s="11"/>
      <c r="C23" s="11"/>
      <c r="D23" s="11"/>
      <c r="E23" s="36" t="str">
        <f>IF(OR(C23="",D23=""),"",IF(AND(D23&lt;4,0&lt;D23),VLOOKUP($C23,健保等級単価一覧表!$B:$D,3,FALSE),(VLOOKUP($C23,健保等級単価一覧表!$B:$D,2,FALSE))))</f>
        <v/>
      </c>
      <c r="F23" s="194"/>
      <c r="G23" s="194"/>
      <c r="H23" s="194"/>
      <c r="J23" s="53"/>
      <c r="K23" s="53"/>
    </row>
    <row r="24" spans="1:11" s="29" customFormat="1" ht="19.5" customHeight="1">
      <c r="A24" s="35" t="str">
        <f>IF(COUNTA(B24)&lt;1,"",COUNTA($B$16:B24))</f>
        <v/>
      </c>
      <c r="B24" s="11"/>
      <c r="C24" s="11"/>
      <c r="D24" s="11"/>
      <c r="E24" s="36" t="str">
        <f>IF(OR(C24="",D24=""),"",IF(AND(D24&lt;4,0&lt;D24),VLOOKUP($C24,健保等級単価一覧表!$B:$D,3,FALSE),(VLOOKUP($C24,健保等級単価一覧表!$B:$D,2,FALSE))))</f>
        <v/>
      </c>
      <c r="F24" s="194"/>
      <c r="G24" s="194"/>
      <c r="H24" s="194"/>
      <c r="J24" s="53"/>
      <c r="K24" s="53"/>
    </row>
    <row r="25" spans="1:11" s="29" customFormat="1" ht="19.5" customHeight="1">
      <c r="A25" s="35" t="str">
        <f>IF(COUNTA(B25)&lt;1,"",COUNTA($B$16:B25))</f>
        <v/>
      </c>
      <c r="B25" s="11"/>
      <c r="C25" s="11"/>
      <c r="D25" s="11"/>
      <c r="E25" s="36" t="str">
        <f>IF(OR(C25="",D25=""),"",IF(AND(D25&lt;4,0&lt;D25),VLOOKUP($C25,健保等級単価一覧表!$B:$D,3,FALSE),(VLOOKUP($C25,健保等級単価一覧表!$B:$D,2,FALSE))))</f>
        <v/>
      </c>
      <c r="F25" s="194"/>
      <c r="G25" s="194"/>
      <c r="H25" s="194"/>
      <c r="J25" s="53"/>
      <c r="K25" s="53"/>
    </row>
    <row r="26" spans="1:11" s="29" customFormat="1" ht="19.5" customHeight="1">
      <c r="A26" s="35" t="str">
        <f>IF(COUNTA(B26)&lt;1,"",COUNTA($B$16:B26))</f>
        <v/>
      </c>
      <c r="B26" s="11"/>
      <c r="C26" s="11"/>
      <c r="D26" s="11"/>
      <c r="E26" s="36" t="str">
        <f>IF(OR(C26="",D26=""),"",IF(AND(D26&lt;4,0&lt;D26),VLOOKUP($C26,健保等級単価一覧表!$B:$D,3,FALSE),(VLOOKUP($C26,健保等級単価一覧表!$B:$D,2,FALSE))))</f>
        <v/>
      </c>
      <c r="F26" s="194"/>
      <c r="G26" s="194"/>
      <c r="H26" s="194"/>
      <c r="J26" s="53"/>
      <c r="K26" s="53"/>
    </row>
    <row r="27" spans="1:11" s="29" customFormat="1" ht="19.5" customHeight="1">
      <c r="A27" s="35" t="str">
        <f>IF(COUNTA(B27)&lt;1,"",COUNTA($B$16:B27))</f>
        <v/>
      </c>
      <c r="B27" s="11"/>
      <c r="C27" s="11"/>
      <c r="D27" s="11"/>
      <c r="E27" s="36" t="str">
        <f>IF(OR(C27="",D27=""),"",IF(AND(D27&lt;4,0&lt;D27),VLOOKUP($C27,健保等級単価一覧表!$B:$D,3,FALSE),(VLOOKUP($C27,健保等級単価一覧表!$B:$D,2,FALSE))))</f>
        <v/>
      </c>
      <c r="F27" s="194"/>
      <c r="G27" s="194"/>
      <c r="H27" s="194"/>
      <c r="J27" s="53"/>
      <c r="K27" s="53"/>
    </row>
    <row r="28" spans="1:11" s="29" customFormat="1" ht="19.5" customHeight="1">
      <c r="A28" s="35" t="str">
        <f>IF(COUNTA(B28)&lt;1,"",COUNTA($B$16:B28))</f>
        <v/>
      </c>
      <c r="B28" s="11"/>
      <c r="C28" s="11"/>
      <c r="D28" s="11"/>
      <c r="E28" s="36" t="str">
        <f>IF(OR(C28="",D28=""),"",IF(AND(D28&lt;4,0&lt;D28),VLOOKUP($C28,健保等級単価一覧表!$B:$D,3,FALSE),(VLOOKUP($C28,健保等級単価一覧表!$B:$D,2,FALSE))))</f>
        <v/>
      </c>
      <c r="F28" s="194"/>
      <c r="G28" s="194"/>
      <c r="H28" s="194"/>
      <c r="J28" s="53"/>
      <c r="K28" s="53"/>
    </row>
    <row r="29" spans="1:11" s="29" customFormat="1" ht="19.5" customHeight="1">
      <c r="A29" s="35" t="str">
        <f>IF(COUNTA(B29)&lt;1,"",COUNTA($B$16:B29))</f>
        <v/>
      </c>
      <c r="B29" s="11"/>
      <c r="C29" s="11"/>
      <c r="D29" s="11"/>
      <c r="E29" s="36" t="str">
        <f>IF(OR(C29="",D29=""),"",IF(AND(D29&lt;4,0&lt;D29),VLOOKUP($C29,健保等級単価一覧表!$B:$D,3,FALSE),(VLOOKUP($C29,健保等級単価一覧表!$B:$D,2,FALSE))))</f>
        <v/>
      </c>
      <c r="F29" s="194"/>
      <c r="G29" s="194"/>
      <c r="H29" s="194"/>
      <c r="J29" s="53"/>
      <c r="K29" s="53"/>
    </row>
    <row r="30" spans="1:11" s="29" customFormat="1" ht="19.5" customHeight="1">
      <c r="A30" s="35" t="str">
        <f>IF(COUNTA(B30)&lt;1,"",COUNTA($B$16:B30))</f>
        <v/>
      </c>
      <c r="B30" s="11"/>
      <c r="C30" s="11"/>
      <c r="D30" s="11"/>
      <c r="E30" s="36" t="str">
        <f>IF(OR(C30="",D30=""),"",IF(AND(D30&lt;4,0&lt;D30),VLOOKUP($C30,健保等級単価一覧表!$B:$D,3,FALSE),(VLOOKUP($C30,健保等級単価一覧表!$B:$D,2,FALSE))))</f>
        <v/>
      </c>
      <c r="F30" s="188"/>
      <c r="G30" s="189"/>
      <c r="H30" s="190"/>
      <c r="J30" s="53"/>
      <c r="K30" s="53"/>
    </row>
    <row r="31" spans="1:11" s="29" customFormat="1" ht="19.5" customHeight="1">
      <c r="A31" s="35" t="str">
        <f>IF(COUNTA(B31)&lt;1,"",COUNTA($B$16:B31))</f>
        <v/>
      </c>
      <c r="B31" s="11"/>
      <c r="C31" s="11"/>
      <c r="D31" s="11"/>
      <c r="E31" s="36" t="str">
        <f>IF(OR(C31="",D31=""),"",IF(AND(D31&lt;4,0&lt;D31),VLOOKUP($C31,健保等級単価一覧表!$B:$D,3,FALSE),(VLOOKUP($C31,健保等級単価一覧表!$B:$D,2,FALSE))))</f>
        <v/>
      </c>
      <c r="F31" s="188"/>
      <c r="G31" s="189"/>
      <c r="H31" s="190"/>
      <c r="J31" s="53"/>
      <c r="K31" s="53"/>
    </row>
    <row r="32" spans="1:11" s="29" customFormat="1" ht="19.5" customHeight="1">
      <c r="A32" s="35" t="str">
        <f>IF(COUNTA(B32)&lt;1,"",COUNTA($B$16:B32))</f>
        <v/>
      </c>
      <c r="B32" s="11"/>
      <c r="C32" s="11"/>
      <c r="D32" s="11"/>
      <c r="E32" s="36" t="str">
        <f>IF(OR(C32="",D32=""),"",IF(AND(D32&lt;4,0&lt;D32),VLOOKUP($C32,健保等級単価一覧表!$B:$D,3,FALSE),(VLOOKUP($C32,健保等級単価一覧表!$B:$D,2,FALSE))))</f>
        <v/>
      </c>
      <c r="F32" s="188"/>
      <c r="G32" s="189"/>
      <c r="H32" s="190"/>
      <c r="J32" s="53"/>
      <c r="K32" s="53"/>
    </row>
    <row r="33" spans="1:11" ht="7.5" customHeight="1">
      <c r="J33" s="30"/>
      <c r="K33" s="30"/>
    </row>
    <row r="34" spans="1:11" ht="19.5" customHeight="1">
      <c r="B34" s="48" t="s">
        <v>13</v>
      </c>
      <c r="C34" s="48"/>
      <c r="D34" s="48"/>
      <c r="E34" s="48"/>
      <c r="F34" s="48"/>
      <c r="G34" s="49"/>
      <c r="H34" s="43"/>
      <c r="J34" s="30"/>
      <c r="K34" s="30"/>
    </row>
    <row r="35" spans="1:11" ht="14.25">
      <c r="B35" s="191" t="s">
        <v>14</v>
      </c>
      <c r="C35" s="191"/>
      <c r="D35" s="191"/>
      <c r="E35" s="191"/>
      <c r="F35" s="191"/>
      <c r="G35" s="43"/>
      <c r="H35" s="43"/>
      <c r="J35" s="30"/>
      <c r="K35" s="30"/>
    </row>
    <row r="36" spans="1:11" ht="14.25">
      <c r="B36" s="48" t="s">
        <v>54</v>
      </c>
      <c r="C36" s="48"/>
      <c r="D36" s="48"/>
      <c r="E36" s="48"/>
      <c r="F36" s="48"/>
      <c r="G36" s="43"/>
      <c r="H36" s="43"/>
      <c r="J36" s="30"/>
      <c r="K36" s="30"/>
    </row>
    <row r="37" spans="1:11" ht="19.5" customHeight="1">
      <c r="B37" s="43"/>
      <c r="C37" s="43"/>
      <c r="D37" s="43"/>
      <c r="E37" s="43"/>
      <c r="F37" s="43"/>
      <c r="G37" s="43"/>
      <c r="H37" s="43"/>
      <c r="J37" s="30"/>
      <c r="K37" s="30"/>
    </row>
    <row r="38" spans="1:11" ht="19.5" customHeight="1">
      <c r="B38" s="46" t="s">
        <v>15</v>
      </c>
      <c r="C38" s="43"/>
      <c r="D38" s="43"/>
      <c r="E38" s="43"/>
      <c r="F38" s="43"/>
      <c r="G38" s="43"/>
      <c r="H38" s="43"/>
      <c r="J38" s="30"/>
      <c r="K38" s="30"/>
    </row>
    <row r="39" spans="1:11" ht="9.75" customHeight="1">
      <c r="B39" s="48"/>
      <c r="C39" s="43"/>
      <c r="D39" s="43"/>
      <c r="E39" s="43"/>
      <c r="F39" s="43"/>
      <c r="G39" s="43"/>
      <c r="H39" s="43"/>
      <c r="J39" s="30"/>
      <c r="K39" s="30"/>
    </row>
    <row r="40" spans="1:11" ht="19.5" customHeight="1" thickBot="1">
      <c r="B40" s="47" t="s">
        <v>8</v>
      </c>
      <c r="C40" s="47" t="s">
        <v>16</v>
      </c>
      <c r="D40" s="50" t="s">
        <v>43</v>
      </c>
      <c r="E40" s="47" t="s">
        <v>10</v>
      </c>
      <c r="F40" s="192" t="s">
        <v>48</v>
      </c>
      <c r="G40" s="192"/>
      <c r="H40" s="192"/>
      <c r="J40" s="30"/>
      <c r="K40" s="30"/>
    </row>
    <row r="41" spans="1:11" s="29" customFormat="1" ht="19.5" customHeight="1" thickTop="1">
      <c r="A41" s="35">
        <f>IF(COUNTA(B41)&lt;1,"",COUNTA($B$16:$B$32)+COUNTA($B$41:B41))</f>
        <v>3</v>
      </c>
      <c r="B41" s="65" t="s">
        <v>72</v>
      </c>
      <c r="C41" s="65">
        <v>300000</v>
      </c>
      <c r="D41" s="37">
        <f>IF(C41="","",VLOOKUP(C41,健保等級単価一覧表!G2:J51,4))</f>
        <v>18</v>
      </c>
      <c r="E41" s="36">
        <f>IF(C41="","",VLOOKUP(C41,健保等級単価一覧表!G2:J51,3))</f>
        <v>1760</v>
      </c>
      <c r="F41" s="187" t="s">
        <v>74</v>
      </c>
      <c r="G41" s="187"/>
      <c r="H41" s="187"/>
      <c r="I41" s="18"/>
      <c r="J41" s="30" t="s">
        <v>17</v>
      </c>
      <c r="K41" s="53"/>
    </row>
    <row r="42" spans="1:11" s="29" customFormat="1" ht="19.5" customHeight="1">
      <c r="A42" s="35">
        <f>IF(COUNTA(B42)&lt;1,"",COUNTA($B$16:$B$32)+COUNTA($B$41:B42))</f>
        <v>4</v>
      </c>
      <c r="B42" s="66" t="s">
        <v>73</v>
      </c>
      <c r="C42" s="67">
        <v>200000</v>
      </c>
      <c r="D42" s="36">
        <f>IF(C42="","",VLOOKUP(C42,健保等級単価一覧表!G3:J52,4))</f>
        <v>12</v>
      </c>
      <c r="E42" s="36">
        <f>IF(C42="","",VLOOKUP(C42,健保等級単価一覧表!G3:J52,3))</f>
        <v>1200</v>
      </c>
      <c r="F42" s="193" t="s">
        <v>74</v>
      </c>
      <c r="G42" s="193"/>
      <c r="H42" s="193"/>
      <c r="J42" s="30"/>
      <c r="K42" s="53"/>
    </row>
    <row r="43" spans="1:11" s="29" customFormat="1" ht="19.5" customHeight="1">
      <c r="A43" s="35" t="str">
        <f>IF(COUNTA(B43)&lt;1,"",COUNTA($B$16:$B$32)+COUNTA($B$41:B43))</f>
        <v/>
      </c>
      <c r="B43" s="11"/>
      <c r="C43" s="11"/>
      <c r="D43" s="36" t="str">
        <f>IF(C43="","",VLOOKUP(C43,健保等級単価一覧表!G4:J53,4))</f>
        <v/>
      </c>
      <c r="E43" s="36" t="str">
        <f>IF(C43="","",VLOOKUP(C43,健保等級単価一覧表!G4:J53,3))</f>
        <v/>
      </c>
      <c r="F43" s="194"/>
      <c r="G43" s="194"/>
      <c r="H43" s="194"/>
      <c r="J43" s="53"/>
      <c r="K43" s="53"/>
    </row>
    <row r="44" spans="1:11" s="29" customFormat="1" ht="19.5" customHeight="1">
      <c r="A44" s="35" t="str">
        <f>IF(COUNTA(B44)&lt;1,"",COUNTA($B$16:$B$32)+COUNTA($B$41:B44))</f>
        <v/>
      </c>
      <c r="B44" s="11"/>
      <c r="C44" s="11"/>
      <c r="D44" s="36" t="str">
        <f>IF(C44="","",VLOOKUP(C44,健保等級単価一覧表!G5:J54,4))</f>
        <v/>
      </c>
      <c r="E44" s="36" t="str">
        <f>IF(C44="","",VLOOKUP(C44,健保等級単価一覧表!G5:J54,3))</f>
        <v/>
      </c>
      <c r="F44" s="194"/>
      <c r="G44" s="194"/>
      <c r="H44" s="194"/>
      <c r="J44" s="53"/>
      <c r="K44" s="53"/>
    </row>
    <row r="45" spans="1:11" s="29" customFormat="1" ht="19.5" customHeight="1">
      <c r="A45" s="35" t="str">
        <f>IF(COUNTA(B45)&lt;1,"",COUNTA($B$16:$B$32)+COUNTA($B$41:B45))</f>
        <v/>
      </c>
      <c r="B45" s="11"/>
      <c r="C45" s="11"/>
      <c r="D45" s="36" t="str">
        <f>IF(C45="","",VLOOKUP(C45,健保等級単価一覧表!G6:J55,4))</f>
        <v/>
      </c>
      <c r="E45" s="36" t="str">
        <f>IF(C45="","",VLOOKUP(C45,健保等級単価一覧表!G6:J55,3))</f>
        <v/>
      </c>
      <c r="F45" s="194"/>
      <c r="G45" s="194"/>
      <c r="H45" s="194"/>
      <c r="J45" s="53"/>
      <c r="K45" s="53"/>
    </row>
    <row r="46" spans="1:11" s="29" customFormat="1" ht="19.5" customHeight="1">
      <c r="A46" s="35" t="str">
        <f>IF(COUNTA(B46)&lt;1,"",COUNTA($B$16:$B$32)+COUNTA($B$41:B46))</f>
        <v/>
      </c>
      <c r="B46" s="11"/>
      <c r="C46" s="11"/>
      <c r="D46" s="36" t="str">
        <f>IF(C46="","",VLOOKUP(C46,健保等級単価一覧表!G7:J56,4))</f>
        <v/>
      </c>
      <c r="E46" s="36" t="str">
        <f>IF(C46="","",VLOOKUP(C46,健保等級単価一覧表!G7:J56,3))</f>
        <v/>
      </c>
      <c r="F46" s="194"/>
      <c r="G46" s="194"/>
      <c r="H46" s="194"/>
      <c r="J46" s="53"/>
      <c r="K46" s="53"/>
    </row>
    <row r="47" spans="1:11" s="29" customFormat="1" ht="19.5" customHeight="1">
      <c r="A47" s="35" t="str">
        <f>IF(COUNTA(B47)&lt;1,"",COUNTA($B$16:$B$32)+COUNTA($B$41:B47))</f>
        <v/>
      </c>
      <c r="B47" s="11"/>
      <c r="C47" s="11"/>
      <c r="D47" s="36" t="str">
        <f>IF(C47="","",VLOOKUP(C47,健保等級単価一覧表!G5:J54,4))</f>
        <v/>
      </c>
      <c r="E47" s="36" t="str">
        <f>IF(C47="","",VLOOKUP(C47,健保等級単価一覧表!G5:J54,3))</f>
        <v/>
      </c>
      <c r="F47" s="194"/>
      <c r="G47" s="194"/>
      <c r="H47" s="194"/>
      <c r="J47" s="53"/>
      <c r="K47" s="53"/>
    </row>
    <row r="48" spans="1:11" s="29" customFormat="1" ht="19.5" customHeight="1">
      <c r="A48" s="35" t="str">
        <f>IF(COUNTA(B48)&lt;1,"",COUNTA($B$16:$B$32)+COUNTA($B$41:B48))</f>
        <v/>
      </c>
      <c r="B48" s="11"/>
      <c r="C48" s="11"/>
      <c r="D48" s="36" t="str">
        <f>IF(C48="","",VLOOKUP(C48,健保等級単価一覧表!G6:J55,4))</f>
        <v/>
      </c>
      <c r="E48" s="36" t="str">
        <f>IF(C48="","",VLOOKUP(C48,健保等級単価一覧表!G6:J55,3))</f>
        <v/>
      </c>
      <c r="F48" s="194"/>
      <c r="G48" s="194"/>
      <c r="H48" s="194"/>
      <c r="J48" s="53"/>
      <c r="K48" s="53"/>
    </row>
    <row r="49" spans="1:11" s="29" customFormat="1" ht="19.5" customHeight="1">
      <c r="A49" s="35" t="str">
        <f>IF(COUNTA(B49)&lt;1,"",COUNTA($B$16:$B$32)+COUNTA($B$41:B49))</f>
        <v/>
      </c>
      <c r="B49" s="11"/>
      <c r="C49" s="11"/>
      <c r="D49" s="36" t="str">
        <f>IF(C49="","",VLOOKUP(C49,健保等級単価一覧表!G7:J56,4))</f>
        <v/>
      </c>
      <c r="E49" s="36" t="str">
        <f>IF(C49="","",VLOOKUP(C49,健保等級単価一覧表!G7:J56,3))</f>
        <v/>
      </c>
      <c r="F49" s="194"/>
      <c r="G49" s="194"/>
      <c r="H49" s="194"/>
      <c r="J49" s="53"/>
      <c r="K49" s="53"/>
    </row>
    <row r="50" spans="1:11" s="29" customFormat="1" ht="19.5" customHeight="1">
      <c r="A50" s="35" t="str">
        <f>IF(COUNTA(B50)&lt;1,"",COUNTA($B$16:$B$32)+COUNTA($B$41:B50))</f>
        <v/>
      </c>
      <c r="B50" s="11"/>
      <c r="C50" s="11"/>
      <c r="D50" s="36" t="str">
        <f>IF(C50="","",VLOOKUP(C50,健保等級単価一覧表!G8:J57,4))</f>
        <v/>
      </c>
      <c r="E50" s="36" t="str">
        <f>IF(C50="","",VLOOKUP(C50,健保等級単価一覧表!G8:J57,3))</f>
        <v/>
      </c>
      <c r="F50" s="194"/>
      <c r="G50" s="194"/>
      <c r="H50" s="194"/>
      <c r="J50" s="53"/>
      <c r="K50" s="53"/>
    </row>
    <row r="51" spans="1:11" ht="19.5" customHeight="1">
      <c r="J51" s="30"/>
      <c r="K51" s="30"/>
    </row>
    <row r="52" spans="1:11" ht="14.25">
      <c r="B52" s="48" t="s">
        <v>18</v>
      </c>
      <c r="C52" s="43"/>
      <c r="D52" s="43"/>
      <c r="E52" s="43"/>
      <c r="F52" s="43"/>
      <c r="G52" s="43"/>
      <c r="H52" s="43"/>
      <c r="J52" s="30"/>
      <c r="K52" s="30"/>
    </row>
    <row r="53" spans="1:11" ht="14.25">
      <c r="B53" s="48" t="s">
        <v>19</v>
      </c>
      <c r="C53" s="43"/>
      <c r="D53" s="43"/>
      <c r="E53" s="43"/>
      <c r="F53" s="43"/>
      <c r="G53" s="43"/>
      <c r="H53" s="43"/>
      <c r="J53" s="30"/>
      <c r="K53" s="30"/>
    </row>
    <row r="54" spans="1:11" ht="19.5" customHeight="1">
      <c r="J54" s="30"/>
      <c r="K54" s="30"/>
    </row>
    <row r="55" spans="1:11" ht="19.5" customHeight="1">
      <c r="B55" s="46" t="s">
        <v>20</v>
      </c>
      <c r="C55" s="43"/>
      <c r="D55" s="43"/>
      <c r="E55" s="43"/>
      <c r="F55" s="43"/>
      <c r="G55" s="43"/>
      <c r="H55" s="43"/>
      <c r="J55" s="30"/>
      <c r="K55" s="30"/>
    </row>
    <row r="56" spans="1:11" ht="9.75" customHeight="1">
      <c r="B56" s="48"/>
      <c r="C56" s="43"/>
      <c r="D56" s="43"/>
      <c r="E56" s="43"/>
      <c r="F56" s="43"/>
      <c r="G56" s="43"/>
      <c r="H56" s="43"/>
      <c r="J56" s="30"/>
      <c r="K56" s="30"/>
    </row>
    <row r="57" spans="1:11" ht="19.5" customHeight="1" thickBot="1">
      <c r="B57" s="47" t="s">
        <v>8</v>
      </c>
      <c r="C57" s="47" t="s">
        <v>44</v>
      </c>
      <c r="D57" s="47" t="s">
        <v>45</v>
      </c>
      <c r="E57" s="47" t="s">
        <v>46</v>
      </c>
      <c r="F57" s="186" t="s">
        <v>11</v>
      </c>
      <c r="G57" s="186"/>
      <c r="H57" s="186"/>
      <c r="J57" s="30"/>
      <c r="K57" s="30"/>
    </row>
    <row r="58" spans="1:11" ht="19.5" customHeight="1" thickTop="1">
      <c r="A58" s="35">
        <f>IF(COUNTA(B58)&lt;1,"",COUNTA($B$16:$B$32)+COUNTA($B$41:$B$50)+COUNTA($B$58:B58))</f>
        <v>5</v>
      </c>
      <c r="B58" s="66" t="s">
        <v>75</v>
      </c>
      <c r="C58" s="66">
        <v>8800</v>
      </c>
      <c r="D58" s="66">
        <v>8</v>
      </c>
      <c r="E58" s="36">
        <f t="shared" ref="E58:E67" si="0">IF(D58="","",INT(C58/D58))</f>
        <v>1100</v>
      </c>
      <c r="F58" s="187" t="s">
        <v>77</v>
      </c>
      <c r="G58" s="187"/>
      <c r="H58" s="187"/>
      <c r="J58" s="30" t="s">
        <v>21</v>
      </c>
      <c r="K58" s="30"/>
    </row>
    <row r="59" spans="1:11" ht="19.5" customHeight="1">
      <c r="A59" s="35">
        <f>IF(COUNTA(B59)&lt;1,"",COUNTA($B$16:$B$32)+COUNTA($B$41:$B$50)+COUNTA($B$58:B59))</f>
        <v>6</v>
      </c>
      <c r="B59" s="66" t="s">
        <v>76</v>
      </c>
      <c r="C59" s="66">
        <v>7800</v>
      </c>
      <c r="D59" s="66">
        <v>7</v>
      </c>
      <c r="E59" s="36">
        <f t="shared" si="0"/>
        <v>1114</v>
      </c>
      <c r="F59" s="193" t="s">
        <v>78</v>
      </c>
      <c r="G59" s="193"/>
      <c r="H59" s="193"/>
      <c r="J59" s="30"/>
      <c r="K59" s="30"/>
    </row>
    <row r="60" spans="1:11" ht="19.5" customHeight="1">
      <c r="A60" s="35" t="str">
        <f>IF(COUNTA(B60)&lt;1,"",COUNTA($B$16:$B$32)+COUNTA($B$41:$B$50)+COUNTA($B$58:B60))</f>
        <v/>
      </c>
      <c r="B60" s="11"/>
      <c r="C60" s="11"/>
      <c r="D60" s="11"/>
      <c r="E60" s="36" t="str">
        <f t="shared" si="0"/>
        <v/>
      </c>
      <c r="F60" s="194"/>
      <c r="G60" s="194"/>
      <c r="H60" s="194"/>
      <c r="J60" s="30"/>
      <c r="K60" s="30"/>
    </row>
    <row r="61" spans="1:11" ht="19.5" customHeight="1">
      <c r="A61" s="35" t="str">
        <f>IF(COUNTA(B61)&lt;1,"",COUNTA($B$16:$B$32)+COUNTA($B$41:$B$50)+COUNTA($B$58:B61))</f>
        <v/>
      </c>
      <c r="B61" s="11"/>
      <c r="C61" s="11"/>
      <c r="D61" s="11"/>
      <c r="E61" s="36" t="str">
        <f t="shared" si="0"/>
        <v/>
      </c>
      <c r="F61" s="194"/>
      <c r="G61" s="194"/>
      <c r="H61" s="194"/>
      <c r="J61" s="30"/>
      <c r="K61" s="30"/>
    </row>
    <row r="62" spans="1:11" ht="19.5" customHeight="1">
      <c r="A62" s="35" t="str">
        <f>IF(COUNTA(B62)&lt;1,"",COUNTA($B$16:$B$32)+COUNTA($B$41:$B$50)+COUNTA($B$58:B62))</f>
        <v/>
      </c>
      <c r="B62" s="11"/>
      <c r="C62" s="11"/>
      <c r="D62" s="11"/>
      <c r="E62" s="36" t="str">
        <f t="shared" si="0"/>
        <v/>
      </c>
      <c r="F62" s="194"/>
      <c r="G62" s="194"/>
      <c r="H62" s="194"/>
      <c r="J62" s="30"/>
      <c r="K62" s="30"/>
    </row>
    <row r="63" spans="1:11" ht="19.5" customHeight="1">
      <c r="A63" s="35" t="str">
        <f>IF(COUNTA(B63)&lt;1,"",COUNTA($B$16:$B$32)+COUNTA($B$41:$B$50)+COUNTA($B$58:B63))</f>
        <v/>
      </c>
      <c r="B63" s="11"/>
      <c r="C63" s="11"/>
      <c r="D63" s="11"/>
      <c r="E63" s="36" t="str">
        <f t="shared" si="0"/>
        <v/>
      </c>
      <c r="F63" s="194"/>
      <c r="G63" s="194"/>
      <c r="H63" s="194"/>
      <c r="J63" s="30"/>
      <c r="K63" s="30"/>
    </row>
    <row r="64" spans="1:11" ht="19.5" customHeight="1">
      <c r="A64" s="35" t="str">
        <f>IF(COUNTA(B64)&lt;1,"",COUNTA($B$16:$B$32)+COUNTA($B$41:$B$50)+COUNTA($B$58:B64))</f>
        <v/>
      </c>
      <c r="B64" s="11"/>
      <c r="C64" s="11"/>
      <c r="D64" s="11"/>
      <c r="E64" s="36" t="str">
        <f t="shared" si="0"/>
        <v/>
      </c>
      <c r="F64" s="194"/>
      <c r="G64" s="194"/>
      <c r="H64" s="194"/>
      <c r="J64" s="30"/>
      <c r="K64" s="30"/>
    </row>
    <row r="65" spans="1:11" ht="19.5" customHeight="1">
      <c r="A65" s="35" t="str">
        <f>IF(COUNTA(B65)&lt;1,"",COUNTA($B$16:$B$32)+COUNTA($B$41:$B$50)+COUNTA($B$58:B65))</f>
        <v/>
      </c>
      <c r="B65" s="11"/>
      <c r="C65" s="11"/>
      <c r="D65" s="11"/>
      <c r="E65" s="36" t="str">
        <f t="shared" si="0"/>
        <v/>
      </c>
      <c r="F65" s="194"/>
      <c r="G65" s="194"/>
      <c r="H65" s="194"/>
      <c r="J65" s="30"/>
      <c r="K65" s="30"/>
    </row>
    <row r="66" spans="1:11" ht="19.5" customHeight="1">
      <c r="A66" s="35" t="str">
        <f>IF(COUNTA(B66)&lt;1,"",COUNTA($B$16:$B$32)+COUNTA($B$41:$B$50)+COUNTA($B$58:B66))</f>
        <v/>
      </c>
      <c r="B66" s="11"/>
      <c r="C66" s="11"/>
      <c r="D66" s="11"/>
      <c r="E66" s="36" t="str">
        <f t="shared" si="0"/>
        <v/>
      </c>
      <c r="F66" s="194"/>
      <c r="G66" s="194"/>
      <c r="H66" s="194"/>
      <c r="J66" s="30"/>
      <c r="K66" s="30"/>
    </row>
    <row r="67" spans="1:11" ht="19.5" customHeight="1">
      <c r="A67" s="35" t="str">
        <f>IF(COUNTA(B67)&lt;1,"",COUNTA($B$16:$B$32)+COUNTA($B$41:$B$50)+COUNTA($B$58:B67))</f>
        <v/>
      </c>
      <c r="B67" s="11"/>
      <c r="C67" s="11"/>
      <c r="D67" s="11"/>
      <c r="E67" s="36" t="str">
        <f t="shared" si="0"/>
        <v/>
      </c>
      <c r="F67" s="194"/>
      <c r="G67" s="194"/>
      <c r="H67" s="194"/>
      <c r="J67" s="30"/>
      <c r="K67" s="30"/>
    </row>
    <row r="68" spans="1:11" ht="14.25">
      <c r="J68" s="30"/>
      <c r="K68" s="30"/>
    </row>
    <row r="69" spans="1:11" ht="14.25">
      <c r="B69" s="208" t="s">
        <v>22</v>
      </c>
      <c r="C69" s="208"/>
      <c r="D69" s="208"/>
      <c r="E69" s="208"/>
      <c r="F69" s="208"/>
      <c r="G69" s="208"/>
      <c r="H69" s="208"/>
      <c r="J69" s="30"/>
      <c r="K69" s="30"/>
    </row>
    <row r="70" spans="1:11" ht="14.25">
      <c r="B70" s="48" t="s">
        <v>23</v>
      </c>
      <c r="C70" s="48"/>
      <c r="D70" s="48"/>
      <c r="E70" s="48"/>
      <c r="F70" s="48"/>
      <c r="G70" s="48"/>
      <c r="H70" s="48"/>
      <c r="J70" s="30"/>
      <c r="K70" s="30"/>
    </row>
    <row r="71" spans="1:11" ht="19.5" customHeight="1">
      <c r="B71" s="48" t="s">
        <v>24</v>
      </c>
      <c r="C71" s="48"/>
      <c r="D71" s="48"/>
      <c r="E71" s="48"/>
      <c r="F71" s="48"/>
      <c r="G71" s="48"/>
      <c r="H71" s="48"/>
      <c r="J71" s="30"/>
      <c r="K71" s="30"/>
    </row>
    <row r="72" spans="1:11" ht="19.5" customHeight="1">
      <c r="A72" s="31"/>
      <c r="B72" s="48" t="s">
        <v>47</v>
      </c>
      <c r="C72" s="48"/>
      <c r="D72" s="48"/>
      <c r="E72" s="48"/>
      <c r="F72" s="48"/>
      <c r="G72" s="48"/>
      <c r="H72" s="48"/>
      <c r="J72" s="30"/>
      <c r="K72" s="30"/>
    </row>
    <row r="73" spans="1:11" ht="14.25">
      <c r="A73" s="31"/>
      <c r="B73" s="48" t="s">
        <v>29</v>
      </c>
      <c r="C73" s="48"/>
      <c r="D73" s="48"/>
      <c r="E73" s="48"/>
      <c r="F73" s="48"/>
      <c r="G73" s="48"/>
      <c r="H73" s="48"/>
      <c r="J73" s="30"/>
      <c r="K73" s="30"/>
    </row>
    <row r="74" spans="1:11" ht="14.25">
      <c r="A74" s="31"/>
      <c r="B74" s="48"/>
      <c r="C74" s="48"/>
      <c r="D74" s="48"/>
      <c r="E74" s="48"/>
      <c r="F74" s="48"/>
      <c r="G74" s="48"/>
      <c r="H74" s="48"/>
      <c r="J74" s="30"/>
      <c r="K74" s="30"/>
    </row>
    <row r="75" spans="1:11" ht="14.25">
      <c r="A75" s="31"/>
      <c r="B75" s="48" t="s">
        <v>25</v>
      </c>
      <c r="C75" s="48"/>
      <c r="D75" s="48"/>
      <c r="E75" s="48"/>
      <c r="F75" s="48"/>
      <c r="G75" s="48"/>
      <c r="H75" s="48"/>
      <c r="J75" s="30"/>
      <c r="K75" s="30"/>
    </row>
    <row r="76" spans="1:11" ht="14.25">
      <c r="A76" s="31"/>
      <c r="B76" s="30"/>
      <c r="C76" s="30"/>
      <c r="D76" s="30"/>
      <c r="E76" s="30"/>
      <c r="F76" s="30"/>
      <c r="G76" s="30"/>
      <c r="H76" s="30"/>
      <c r="J76" s="30"/>
      <c r="K76" s="30"/>
    </row>
    <row r="77" spans="1:11" ht="17.25">
      <c r="B77" s="32"/>
      <c r="C77" s="32"/>
      <c r="D77" s="32"/>
      <c r="E77" s="32"/>
      <c r="F77" s="32"/>
      <c r="G77" s="32"/>
      <c r="H77" s="32"/>
    </row>
    <row r="78" spans="1:11" ht="17.25">
      <c r="B78" s="32"/>
      <c r="C78" s="33"/>
      <c r="D78" s="33"/>
      <c r="E78" s="33"/>
      <c r="F78" s="19"/>
      <c r="G78" s="19"/>
      <c r="H78" s="32"/>
    </row>
    <row r="79" spans="1:11" ht="32.25" customHeight="1">
      <c r="C79" s="31"/>
      <c r="D79" s="31"/>
    </row>
    <row r="80" spans="1:11" ht="3" customHeight="1">
      <c r="C80" s="31"/>
      <c r="D80" s="31"/>
    </row>
    <row r="81" spans="2:2" ht="32.25" customHeight="1"/>
    <row r="82" spans="2:2" ht="3" customHeight="1"/>
    <row r="83" spans="2:2" ht="32.25" customHeight="1"/>
    <row r="85" spans="2:2" ht="17.25">
      <c r="B85" s="34"/>
    </row>
  </sheetData>
  <sheetProtection password="DC56" sheet="1" objects="1" scenarios="1" formatCells="0" insertRows="0"/>
  <mergeCells count="46">
    <mergeCell ref="B69:H69"/>
    <mergeCell ref="F45:H45"/>
    <mergeCell ref="F46:H46"/>
    <mergeCell ref="F61:H61"/>
    <mergeCell ref="F59:H59"/>
    <mergeCell ref="F60:H60"/>
    <mergeCell ref="F64:H64"/>
    <mergeCell ref="F65:H65"/>
    <mergeCell ref="F66:H66"/>
    <mergeCell ref="F67:H67"/>
    <mergeCell ref="F47:H47"/>
    <mergeCell ref="F48:H48"/>
    <mergeCell ref="F49:H49"/>
    <mergeCell ref="F62:H62"/>
    <mergeCell ref="F63:H63"/>
    <mergeCell ref="F50:H50"/>
    <mergeCell ref="F21:H21"/>
    <mergeCell ref="F16:H16"/>
    <mergeCell ref="F17:H17"/>
    <mergeCell ref="F18:H18"/>
    <mergeCell ref="F19:H19"/>
    <mergeCell ref="B4:H4"/>
    <mergeCell ref="G9:H9"/>
    <mergeCell ref="B11:H11"/>
    <mergeCell ref="F15:H15"/>
    <mergeCell ref="F20:H20"/>
    <mergeCell ref="G7:H7"/>
    <mergeCell ref="F24:H24"/>
    <mergeCell ref="F28:H28"/>
    <mergeCell ref="F29:H29"/>
    <mergeCell ref="F30:H30"/>
    <mergeCell ref="F22:H22"/>
    <mergeCell ref="F23:H23"/>
    <mergeCell ref="F25:H25"/>
    <mergeCell ref="F26:H26"/>
    <mergeCell ref="F27:H27"/>
    <mergeCell ref="F57:H57"/>
    <mergeCell ref="F58:H58"/>
    <mergeCell ref="F32:H32"/>
    <mergeCell ref="F31:H31"/>
    <mergeCell ref="B35:F35"/>
    <mergeCell ref="F40:H40"/>
    <mergeCell ref="F41:H41"/>
    <mergeCell ref="F42:H42"/>
    <mergeCell ref="F43:H43"/>
    <mergeCell ref="F44:H44"/>
  </mergeCells>
  <phoneticPr fontId="3"/>
  <conditionalFormatting sqref="B16:D32 F16:H32 G9:H9 B41:C50 F41:H50 B58:D67 F58:H67">
    <cfRule type="cellIs" dxfId="2" priority="1" operator="equal">
      <formula>""</formula>
    </cfRule>
  </conditionalFormatting>
  <dataValidations count="1">
    <dataValidation type="whole" imeMode="off" operator="greaterThanOrEqual" allowBlank="1" showInputMessage="1" showErrorMessage="1" sqref="C16:D32 C41:C50 C58:D67">
      <formula1>0</formula1>
    </dataValidation>
  </dataValidations>
  <printOptions horizontalCentered="1" verticalCentered="1"/>
  <pageMargins left="0.78740157480314965" right="0" top="0.74803149606299213" bottom="0.74803149606299213"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70" zoomScaleNormal="85" zoomScaleSheetLayoutView="70" workbookViewId="0">
      <pane ySplit="3" topLeftCell="A4" activePane="bottomLeft" state="frozen"/>
      <selection pane="bottomLeft"/>
    </sheetView>
  </sheetViews>
  <sheetFormatPr defaultRowHeight="13.5"/>
  <cols>
    <col min="1" max="1" width="39.25" style="39" customWidth="1"/>
    <col min="2" max="2" width="17.25" style="39" customWidth="1"/>
    <col min="3" max="3" width="19.375" style="38" customWidth="1"/>
    <col min="4" max="4" width="19.375" style="40" customWidth="1"/>
    <col min="5" max="5" width="19.375" style="38" customWidth="1"/>
    <col min="6" max="16384" width="9" style="38"/>
  </cols>
  <sheetData>
    <row r="1" spans="1:5" s="14" customFormat="1" ht="33.75" customHeight="1">
      <c r="A1" s="59" t="s">
        <v>268</v>
      </c>
      <c r="D1" s="15"/>
      <c r="E1" s="15"/>
    </row>
    <row r="2" spans="1:5" s="14" customFormat="1" ht="33.75" customHeight="1">
      <c r="D2" s="61" t="s">
        <v>42</v>
      </c>
      <c r="E2" s="155">
        <f>SUM(E4:E27)</f>
        <v>4544000</v>
      </c>
    </row>
    <row r="3" spans="1:5" s="14" customFormat="1" ht="27">
      <c r="A3" s="57" t="s">
        <v>63</v>
      </c>
      <c r="B3" s="57" t="s">
        <v>64</v>
      </c>
      <c r="C3" s="57" t="s">
        <v>65</v>
      </c>
      <c r="D3" s="60" t="s">
        <v>66</v>
      </c>
      <c r="E3" s="60" t="s">
        <v>41</v>
      </c>
    </row>
    <row r="4" spans="1:5" ht="39" customHeight="1">
      <c r="A4" s="68" t="s">
        <v>105</v>
      </c>
      <c r="B4" s="68" t="s">
        <v>68</v>
      </c>
      <c r="C4" s="166">
        <f>IFERROR(VLOOKUP(B4,'（別添３－１）人件費単価計算書'!$B$16:$H$76,4,FALSE),"")</f>
        <v>2720</v>
      </c>
      <c r="D4" s="69">
        <v>1000</v>
      </c>
      <c r="E4" s="166">
        <f>IFERROR(C4*D4,"")</f>
        <v>2720000</v>
      </c>
    </row>
    <row r="5" spans="1:5" ht="39" customHeight="1">
      <c r="A5" s="64" t="s">
        <v>106</v>
      </c>
      <c r="B5" s="64" t="s">
        <v>103</v>
      </c>
      <c r="C5" s="167">
        <f>IFERROR(VLOOKUP(B5,'（別添３－１）人件費単価計算書'!$B$16:$H$76,4,FALSE),"")</f>
        <v>3040</v>
      </c>
      <c r="D5" s="70">
        <v>600</v>
      </c>
      <c r="E5" s="167">
        <f t="shared" ref="E5:E27" si="0">IFERROR(C5*D5,"")</f>
        <v>1824000</v>
      </c>
    </row>
    <row r="6" spans="1:5" ht="39" customHeight="1">
      <c r="A6" s="9"/>
      <c r="B6" s="9"/>
      <c r="C6" s="167" t="str">
        <f>IFERROR(VLOOKUP(B6,'（別添３－１）人件費単価計算書'!$B$16:$H$76,4,FALSE),"")</f>
        <v/>
      </c>
      <c r="D6" s="6"/>
      <c r="E6" s="167" t="str">
        <f t="shared" si="0"/>
        <v/>
      </c>
    </row>
    <row r="7" spans="1:5" ht="39" customHeight="1">
      <c r="A7" s="9"/>
      <c r="B7" s="9"/>
      <c r="C7" s="167" t="str">
        <f>IFERROR(VLOOKUP(B7,'（別添３－１）人件費単価計算書'!$B$16:$H$76,4,FALSE),"")</f>
        <v/>
      </c>
      <c r="D7" s="6"/>
      <c r="E7" s="167" t="str">
        <f t="shared" si="0"/>
        <v/>
      </c>
    </row>
    <row r="8" spans="1:5" ht="39" customHeight="1">
      <c r="A8" s="9"/>
      <c r="B8" s="9"/>
      <c r="C8" s="167" t="str">
        <f>IFERROR(VLOOKUP(B8,'（別添３－１）人件費単価計算書'!$B$16:$H$76,4,FALSE),"")</f>
        <v/>
      </c>
      <c r="D8" s="6"/>
      <c r="E8" s="167" t="str">
        <f t="shared" si="0"/>
        <v/>
      </c>
    </row>
    <row r="9" spans="1:5" ht="39" customHeight="1">
      <c r="A9" s="9"/>
      <c r="B9" s="9"/>
      <c r="C9" s="167" t="str">
        <f>IFERROR(VLOOKUP(B9,'（別添３－１）人件費単価計算書'!$B$16:$H$76,4,FALSE),"")</f>
        <v/>
      </c>
      <c r="D9" s="6"/>
      <c r="E9" s="167" t="str">
        <f t="shared" si="0"/>
        <v/>
      </c>
    </row>
    <row r="10" spans="1:5" ht="39" customHeight="1">
      <c r="A10" s="9"/>
      <c r="B10" s="9"/>
      <c r="C10" s="167" t="str">
        <f>IFERROR(VLOOKUP(B10,'（別添３－１）人件費単価計算書'!$B$16:$H$76,4,FALSE),"")</f>
        <v/>
      </c>
      <c r="D10" s="6"/>
      <c r="E10" s="167" t="str">
        <f t="shared" si="0"/>
        <v/>
      </c>
    </row>
    <row r="11" spans="1:5" ht="39" customHeight="1">
      <c r="A11" s="9"/>
      <c r="B11" s="9"/>
      <c r="C11" s="167" t="str">
        <f>IFERROR(VLOOKUP(B11,'（別添３－１）人件費単価計算書'!$B$16:$H$76,4,FALSE),"")</f>
        <v/>
      </c>
      <c r="D11" s="6"/>
      <c r="E11" s="167" t="str">
        <f t="shared" si="0"/>
        <v/>
      </c>
    </row>
    <row r="12" spans="1:5" ht="39" customHeight="1">
      <c r="A12" s="9"/>
      <c r="B12" s="9"/>
      <c r="C12" s="167" t="str">
        <f>IFERROR(VLOOKUP(B12,'（別添３－１）人件費単価計算書'!$B$16:$H$76,4,FALSE),"")</f>
        <v/>
      </c>
      <c r="D12" s="6"/>
      <c r="E12" s="167" t="str">
        <f t="shared" si="0"/>
        <v/>
      </c>
    </row>
    <row r="13" spans="1:5" ht="39" customHeight="1">
      <c r="A13" s="9"/>
      <c r="B13" s="9"/>
      <c r="C13" s="167" t="str">
        <f>IFERROR(VLOOKUP(B13,'（別添３－１）人件費単価計算書'!$B$16:$H$76,4,FALSE),"")</f>
        <v/>
      </c>
      <c r="D13" s="6"/>
      <c r="E13" s="167" t="str">
        <f t="shared" si="0"/>
        <v/>
      </c>
    </row>
    <row r="14" spans="1:5" ht="39" customHeight="1">
      <c r="A14" s="9"/>
      <c r="B14" s="9"/>
      <c r="C14" s="167" t="str">
        <f>IFERROR(VLOOKUP(B14,'（別添３－１）人件費単価計算書'!$B$16:$H$76,4,FALSE),"")</f>
        <v/>
      </c>
      <c r="D14" s="6"/>
      <c r="E14" s="167" t="str">
        <f t="shared" si="0"/>
        <v/>
      </c>
    </row>
    <row r="15" spans="1:5" ht="39" customHeight="1">
      <c r="A15" s="9"/>
      <c r="B15" s="9"/>
      <c r="C15" s="167" t="str">
        <f>IFERROR(VLOOKUP(B15,'（別添３－１）人件費単価計算書'!$B$16:$H$76,4,FALSE),"")</f>
        <v/>
      </c>
      <c r="D15" s="6"/>
      <c r="E15" s="167" t="str">
        <f t="shared" si="0"/>
        <v/>
      </c>
    </row>
    <row r="16" spans="1:5" ht="39" customHeight="1">
      <c r="A16" s="9"/>
      <c r="B16" s="9"/>
      <c r="C16" s="167" t="str">
        <f>IFERROR(VLOOKUP(B16,'（別添３－１）人件費単価計算書'!$B$16:$H$76,4,FALSE),"")</f>
        <v/>
      </c>
      <c r="D16" s="6"/>
      <c r="E16" s="167" t="str">
        <f t="shared" si="0"/>
        <v/>
      </c>
    </row>
    <row r="17" spans="1:5" ht="39" customHeight="1">
      <c r="A17" s="9"/>
      <c r="B17" s="9"/>
      <c r="C17" s="167" t="str">
        <f>IFERROR(VLOOKUP(B17,'（別添３－１）人件費単価計算書'!$B$16:$H$76,4,FALSE),"")</f>
        <v/>
      </c>
      <c r="D17" s="6"/>
      <c r="E17" s="167" t="str">
        <f t="shared" si="0"/>
        <v/>
      </c>
    </row>
    <row r="18" spans="1:5" ht="39" customHeight="1">
      <c r="A18" s="9"/>
      <c r="B18" s="9"/>
      <c r="C18" s="167" t="str">
        <f>IFERROR(VLOOKUP(B18,'（別添３－１）人件費単価計算書'!$B$16:$H$76,4,FALSE),"")</f>
        <v/>
      </c>
      <c r="D18" s="6"/>
      <c r="E18" s="167" t="str">
        <f t="shared" si="0"/>
        <v/>
      </c>
    </row>
    <row r="19" spans="1:5" ht="39" customHeight="1">
      <c r="A19" s="9"/>
      <c r="B19" s="9"/>
      <c r="C19" s="167" t="str">
        <f>IFERROR(VLOOKUP(B19,'（別添３－１）人件費単価計算書'!$B$16:$H$76,4,FALSE),"")</f>
        <v/>
      </c>
      <c r="D19" s="6"/>
      <c r="E19" s="167" t="str">
        <f t="shared" si="0"/>
        <v/>
      </c>
    </row>
    <row r="20" spans="1:5" ht="39" customHeight="1">
      <c r="A20" s="9"/>
      <c r="B20" s="9"/>
      <c r="C20" s="167" t="str">
        <f>IFERROR(VLOOKUP(B20,'（別添３－１）人件費単価計算書'!$B$16:$H$76,4,FALSE),"")</f>
        <v/>
      </c>
      <c r="D20" s="6"/>
      <c r="E20" s="167" t="str">
        <f t="shared" si="0"/>
        <v/>
      </c>
    </row>
    <row r="21" spans="1:5" ht="39" customHeight="1">
      <c r="A21" s="9"/>
      <c r="B21" s="9"/>
      <c r="C21" s="167" t="str">
        <f>IFERROR(VLOOKUP(B21,'（別添３－１）人件費単価計算書'!$B$16:$H$76,4,FALSE),"")</f>
        <v/>
      </c>
      <c r="D21" s="6"/>
      <c r="E21" s="167" t="str">
        <f t="shared" si="0"/>
        <v/>
      </c>
    </row>
    <row r="22" spans="1:5" ht="39" customHeight="1">
      <c r="A22" s="9"/>
      <c r="B22" s="9"/>
      <c r="C22" s="167" t="str">
        <f>IFERROR(VLOOKUP(B22,'（別添３－１）人件費単価計算書'!$B$16:$H$76,4,FALSE),"")</f>
        <v/>
      </c>
      <c r="D22" s="6"/>
      <c r="E22" s="167" t="str">
        <f t="shared" si="0"/>
        <v/>
      </c>
    </row>
    <row r="23" spans="1:5" ht="39" customHeight="1">
      <c r="A23" s="9"/>
      <c r="B23" s="9"/>
      <c r="C23" s="167" t="str">
        <f>IFERROR(VLOOKUP(B23,'（別添３－１）人件費単価計算書'!$B$16:$H$76,4,FALSE),"")</f>
        <v/>
      </c>
      <c r="D23" s="6"/>
      <c r="E23" s="167" t="str">
        <f t="shared" si="0"/>
        <v/>
      </c>
    </row>
    <row r="24" spans="1:5" ht="39" customHeight="1">
      <c r="A24" s="9"/>
      <c r="B24" s="9"/>
      <c r="C24" s="167" t="str">
        <f>IFERROR(VLOOKUP(B24,'（別添３－１）人件費単価計算書'!$B$16:$H$76,4,FALSE),"")</f>
        <v/>
      </c>
      <c r="D24" s="6"/>
      <c r="E24" s="167" t="str">
        <f t="shared" si="0"/>
        <v/>
      </c>
    </row>
    <row r="25" spans="1:5" ht="39" customHeight="1">
      <c r="A25" s="9"/>
      <c r="B25" s="9"/>
      <c r="C25" s="167" t="str">
        <f>IFERROR(VLOOKUP(B25,'（別添３－１）人件費単価計算書'!$B$16:$H$76,4,FALSE),"")</f>
        <v/>
      </c>
      <c r="D25" s="6"/>
      <c r="E25" s="167" t="str">
        <f t="shared" si="0"/>
        <v/>
      </c>
    </row>
    <row r="26" spans="1:5" ht="39" customHeight="1">
      <c r="A26" s="9"/>
      <c r="B26" s="9"/>
      <c r="C26" s="167" t="str">
        <f>IFERROR(VLOOKUP(B26,'（別添３－１）人件費単価計算書'!$B$16:$H$76,4,FALSE),"")</f>
        <v/>
      </c>
      <c r="D26" s="6"/>
      <c r="E26" s="167" t="str">
        <f t="shared" si="0"/>
        <v/>
      </c>
    </row>
    <row r="27" spans="1:5" ht="39" customHeight="1">
      <c r="A27" s="10"/>
      <c r="B27" s="10"/>
      <c r="C27" s="168" t="str">
        <f>IFERROR(VLOOKUP(B27,'（別添３－１）人件費単価計算書'!$B$16:$H$76,4,FALSE),"")</f>
        <v/>
      </c>
      <c r="D27" s="7"/>
      <c r="E27" s="168" t="str">
        <f t="shared" si="0"/>
        <v/>
      </c>
    </row>
  </sheetData>
  <sheetProtection password="DC56" sheet="1" objects="1" scenarios="1"/>
  <phoneticPr fontId="3"/>
  <conditionalFormatting sqref="A4:B27 D4:D27">
    <cfRule type="cellIs" dxfId="1" priority="32" operator="equal">
      <formula>""</formula>
    </cfRule>
  </conditionalFormatting>
  <printOptions horizontalCentered="1"/>
  <pageMargins left="0.78740157480314965" right="0" top="0.74803149606299213" bottom="0.39370078740157483" header="0.31496062992125984" footer="0.31496062992125984"/>
  <pageSetup paperSize="9" scale="81" orientation="portrait" r:id="rId1"/>
  <headerFooter>
    <oddHeader>&amp;R&amp;"ＭＳ 明朝,標準"&amp;A &amp;P頁/ &amp;N頁</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プルダウン!$C$7:$C$47</xm:f>
          </x14:formula1>
          <xm:sqref>B4:B27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Normal="85" zoomScaleSheetLayoutView="100" workbookViewId="0"/>
  </sheetViews>
  <sheetFormatPr defaultRowHeight="12"/>
  <cols>
    <col min="1" max="2" width="9" style="84"/>
    <col min="3" max="3" width="19.5" style="84" customWidth="1"/>
    <col min="4" max="15" width="11.5" style="84" customWidth="1"/>
    <col min="16" max="16384" width="9" style="84"/>
  </cols>
  <sheetData>
    <row r="1" spans="1:15">
      <c r="A1" s="83" t="s">
        <v>269</v>
      </c>
    </row>
    <row r="3" spans="1:15" ht="27.75" customHeight="1">
      <c r="A3" s="215" t="s">
        <v>58</v>
      </c>
      <c r="B3" s="216"/>
      <c r="C3" s="217"/>
      <c r="D3" s="218" t="str">
        <f>'（別添２）事業者基本情報'!C3</f>
        <v>株式会社●●●</v>
      </c>
      <c r="E3" s="218"/>
      <c r="F3" s="218"/>
      <c r="G3" s="218"/>
      <c r="H3" s="218"/>
      <c r="I3" s="85"/>
      <c r="J3" s="219" t="s">
        <v>177</v>
      </c>
      <c r="K3" s="219"/>
      <c r="L3" s="220"/>
      <c r="M3" s="220"/>
      <c r="N3" s="220"/>
      <c r="O3" s="220"/>
    </row>
    <row r="4" spans="1:15" ht="21.75" customHeight="1">
      <c r="A4" s="85"/>
      <c r="B4" s="85"/>
      <c r="C4" s="85"/>
      <c r="D4" s="85"/>
      <c r="E4" s="85"/>
      <c r="F4" s="85"/>
      <c r="G4" s="85"/>
      <c r="H4" s="85"/>
      <c r="I4" s="85"/>
      <c r="J4" s="85"/>
      <c r="K4" s="85"/>
      <c r="L4" s="85"/>
      <c r="M4" s="85"/>
      <c r="N4" s="85"/>
      <c r="O4" s="85"/>
    </row>
    <row r="5" spans="1:15" ht="20.25" customHeight="1">
      <c r="A5" s="86" t="s">
        <v>178</v>
      </c>
      <c r="B5" s="87"/>
      <c r="C5" s="88" t="s">
        <v>179</v>
      </c>
      <c r="D5" s="89" t="s">
        <v>180</v>
      </c>
      <c r="E5" s="90"/>
      <c r="F5" s="90"/>
      <c r="G5" s="90"/>
      <c r="H5" s="90"/>
      <c r="I5" s="90"/>
      <c r="J5" s="90"/>
      <c r="K5" s="91"/>
      <c r="L5" s="89" t="s">
        <v>181</v>
      </c>
      <c r="M5" s="90"/>
      <c r="N5" s="90"/>
      <c r="O5" s="91"/>
    </row>
    <row r="6" spans="1:15" ht="20.25" customHeight="1">
      <c r="A6" s="92"/>
      <c r="B6" s="93"/>
      <c r="C6" s="94"/>
      <c r="D6" s="95" t="s">
        <v>182</v>
      </c>
      <c r="E6" s="95" t="s">
        <v>183</v>
      </c>
      <c r="F6" s="95" t="s">
        <v>184</v>
      </c>
      <c r="G6" s="95" t="s">
        <v>185</v>
      </c>
      <c r="H6" s="95" t="s">
        <v>186</v>
      </c>
      <c r="I6" s="95" t="s">
        <v>187</v>
      </c>
      <c r="J6" s="95" t="s">
        <v>188</v>
      </c>
      <c r="K6" s="95" t="s">
        <v>189</v>
      </c>
      <c r="L6" s="95" t="s">
        <v>190</v>
      </c>
      <c r="M6" s="95" t="s">
        <v>191</v>
      </c>
      <c r="N6" s="95" t="s">
        <v>192</v>
      </c>
      <c r="O6" s="95" t="s">
        <v>193</v>
      </c>
    </row>
    <row r="7" spans="1:15" ht="20.25" customHeight="1">
      <c r="A7" s="96" t="s">
        <v>194</v>
      </c>
      <c r="B7" s="97" t="s">
        <v>195</v>
      </c>
      <c r="C7" s="97" t="s">
        <v>196</v>
      </c>
      <c r="D7" s="169">
        <v>1000000</v>
      </c>
      <c r="E7" s="169">
        <v>0</v>
      </c>
      <c r="F7" s="169">
        <v>0</v>
      </c>
      <c r="G7" s="169">
        <v>0</v>
      </c>
      <c r="H7" s="169">
        <v>1000000</v>
      </c>
      <c r="I7" s="169">
        <v>0</v>
      </c>
      <c r="J7" s="169">
        <v>0</v>
      </c>
      <c r="K7" s="169">
        <v>0</v>
      </c>
      <c r="L7" s="169">
        <v>1000000</v>
      </c>
      <c r="M7" s="169">
        <v>0</v>
      </c>
      <c r="N7" s="169">
        <v>0</v>
      </c>
      <c r="O7" s="169">
        <v>0</v>
      </c>
    </row>
    <row r="8" spans="1:15" ht="20.25" customHeight="1">
      <c r="A8" s="98" t="s">
        <v>197</v>
      </c>
      <c r="B8" s="97" t="s">
        <v>198</v>
      </c>
      <c r="C8" s="97" t="s">
        <v>199</v>
      </c>
      <c r="D8" s="169">
        <v>-2000000</v>
      </c>
      <c r="E8" s="169">
        <v>-20000</v>
      </c>
      <c r="F8" s="169">
        <v>-20000</v>
      </c>
      <c r="G8" s="169">
        <v>-20000</v>
      </c>
      <c r="H8" s="169">
        <v>-20000</v>
      </c>
      <c r="I8" s="169">
        <v>-20000</v>
      </c>
      <c r="J8" s="169">
        <v>-20000</v>
      </c>
      <c r="K8" s="169">
        <v>-20000</v>
      </c>
      <c r="L8" s="169">
        <v>-2000000</v>
      </c>
      <c r="M8" s="169">
        <v>-20000</v>
      </c>
      <c r="N8" s="169">
        <v>-20000</v>
      </c>
      <c r="O8" s="169">
        <v>-20000</v>
      </c>
    </row>
    <row r="9" spans="1:15" ht="20.25" customHeight="1">
      <c r="A9" s="98"/>
      <c r="B9" s="97" t="s">
        <v>198</v>
      </c>
      <c r="C9" s="97" t="s">
        <v>200</v>
      </c>
      <c r="D9" s="169">
        <v>-900000</v>
      </c>
      <c r="E9" s="169">
        <v>-900000</v>
      </c>
      <c r="F9" s="169">
        <v>-900000</v>
      </c>
      <c r="G9" s="169">
        <v>-900000</v>
      </c>
      <c r="H9" s="169">
        <v>-900000</v>
      </c>
      <c r="I9" s="169">
        <v>-900000</v>
      </c>
      <c r="J9" s="169">
        <v>-1200000</v>
      </c>
      <c r="K9" s="169">
        <v>-1200000</v>
      </c>
      <c r="L9" s="169">
        <v>-1200000</v>
      </c>
      <c r="M9" s="169">
        <v>-1200000</v>
      </c>
      <c r="N9" s="169">
        <v>-1200000</v>
      </c>
      <c r="O9" s="169">
        <v>-1200000</v>
      </c>
    </row>
    <row r="10" spans="1:15" ht="20.25" customHeight="1">
      <c r="A10" s="96" t="s">
        <v>201</v>
      </c>
      <c r="B10" s="97" t="s">
        <v>202</v>
      </c>
      <c r="C10" s="97" t="s">
        <v>203</v>
      </c>
      <c r="D10" s="169">
        <v>0</v>
      </c>
      <c r="E10" s="169">
        <v>0</v>
      </c>
      <c r="F10" s="169">
        <v>0</v>
      </c>
      <c r="G10" s="169">
        <v>0</v>
      </c>
      <c r="H10" s="169">
        <v>0</v>
      </c>
      <c r="I10" s="169">
        <v>0</v>
      </c>
      <c r="J10" s="169">
        <v>0</v>
      </c>
      <c r="K10" s="169">
        <v>0</v>
      </c>
      <c r="L10" s="169">
        <v>0</v>
      </c>
      <c r="M10" s="169">
        <v>0</v>
      </c>
      <c r="N10" s="169">
        <v>0</v>
      </c>
      <c r="O10" s="169">
        <v>0</v>
      </c>
    </row>
    <row r="11" spans="1:15" ht="20.25" customHeight="1">
      <c r="A11" s="98" t="s">
        <v>197</v>
      </c>
      <c r="B11" s="97" t="s">
        <v>198</v>
      </c>
      <c r="C11" s="97" t="s">
        <v>204</v>
      </c>
      <c r="D11" s="169">
        <v>0</v>
      </c>
      <c r="E11" s="169">
        <v>0</v>
      </c>
      <c r="F11" s="169">
        <v>0</v>
      </c>
      <c r="G11" s="169">
        <v>0</v>
      </c>
      <c r="H11" s="169">
        <v>0</v>
      </c>
      <c r="I11" s="169">
        <v>0</v>
      </c>
      <c r="J11" s="169">
        <v>0</v>
      </c>
      <c r="K11" s="169">
        <v>0</v>
      </c>
      <c r="L11" s="169">
        <v>0</v>
      </c>
      <c r="M11" s="169">
        <v>0</v>
      </c>
      <c r="N11" s="169">
        <v>0</v>
      </c>
      <c r="O11" s="169">
        <v>0</v>
      </c>
    </row>
    <row r="12" spans="1:15" ht="20.25" customHeight="1">
      <c r="A12" s="96" t="s">
        <v>205</v>
      </c>
      <c r="B12" s="97" t="s">
        <v>202</v>
      </c>
      <c r="C12" s="97" t="s">
        <v>206</v>
      </c>
      <c r="D12" s="169">
        <v>0</v>
      </c>
      <c r="E12" s="169">
        <v>0</v>
      </c>
      <c r="F12" s="169">
        <v>0</v>
      </c>
      <c r="G12" s="169">
        <v>0</v>
      </c>
      <c r="H12" s="169">
        <v>0</v>
      </c>
      <c r="I12" s="169">
        <v>50000000</v>
      </c>
      <c r="J12" s="169">
        <v>0</v>
      </c>
      <c r="K12" s="169">
        <v>0</v>
      </c>
      <c r="L12" s="169">
        <v>0</v>
      </c>
      <c r="M12" s="169">
        <v>0</v>
      </c>
      <c r="N12" s="169">
        <v>0</v>
      </c>
      <c r="O12" s="169">
        <v>0</v>
      </c>
    </row>
    <row r="13" spans="1:15" ht="20.25" customHeight="1">
      <c r="A13" s="98" t="s">
        <v>197</v>
      </c>
      <c r="B13" s="97" t="s">
        <v>198</v>
      </c>
      <c r="C13" s="97" t="s">
        <v>207</v>
      </c>
      <c r="D13" s="169">
        <v>0</v>
      </c>
      <c r="E13" s="169">
        <v>0</v>
      </c>
      <c r="F13" s="169">
        <v>0</v>
      </c>
      <c r="G13" s="169">
        <v>0</v>
      </c>
      <c r="H13" s="169">
        <v>0</v>
      </c>
      <c r="I13" s="169">
        <v>0</v>
      </c>
      <c r="J13" s="169">
        <v>0</v>
      </c>
      <c r="K13" s="169">
        <v>0</v>
      </c>
      <c r="L13" s="169">
        <v>500</v>
      </c>
      <c r="M13" s="169">
        <v>0</v>
      </c>
      <c r="N13" s="169">
        <v>0</v>
      </c>
      <c r="O13" s="169">
        <v>0</v>
      </c>
    </row>
    <row r="14" spans="1:15" ht="20.25" customHeight="1">
      <c r="A14" s="98"/>
      <c r="B14" s="97" t="s">
        <v>198</v>
      </c>
      <c r="C14" s="97" t="s">
        <v>208</v>
      </c>
      <c r="D14" s="169">
        <v>-200000</v>
      </c>
      <c r="E14" s="169">
        <v>-200000</v>
      </c>
      <c r="F14" s="169">
        <v>-200000</v>
      </c>
      <c r="G14" s="169">
        <v>-200000</v>
      </c>
      <c r="H14" s="169">
        <v>-200000</v>
      </c>
      <c r="I14" s="169">
        <v>-200000</v>
      </c>
      <c r="J14" s="169">
        <v>-200000</v>
      </c>
      <c r="K14" s="169">
        <v>-200000</v>
      </c>
      <c r="L14" s="169">
        <v>-200000</v>
      </c>
      <c r="M14" s="169">
        <v>-200000</v>
      </c>
      <c r="N14" s="169">
        <v>-200000</v>
      </c>
      <c r="O14" s="169">
        <v>-200000</v>
      </c>
    </row>
    <row r="15" spans="1:15" ht="20.25" customHeight="1">
      <c r="A15" s="99" t="s">
        <v>209</v>
      </c>
      <c r="B15" s="100"/>
      <c r="C15" s="101"/>
      <c r="D15" s="169">
        <v>0</v>
      </c>
      <c r="E15" s="169">
        <v>0</v>
      </c>
      <c r="F15" s="169">
        <v>0</v>
      </c>
      <c r="G15" s="169">
        <v>0</v>
      </c>
      <c r="H15" s="169">
        <v>0</v>
      </c>
      <c r="I15" s="169">
        <v>0</v>
      </c>
      <c r="J15" s="169">
        <v>0</v>
      </c>
      <c r="K15" s="169">
        <v>0</v>
      </c>
      <c r="L15" s="169">
        <v>0</v>
      </c>
      <c r="M15" s="169">
        <v>0</v>
      </c>
      <c r="N15" s="169">
        <v>0</v>
      </c>
      <c r="O15" s="169">
        <v>0</v>
      </c>
    </row>
    <row r="16" spans="1:15" ht="20.25" customHeight="1">
      <c r="A16" s="129" t="s">
        <v>210</v>
      </c>
      <c r="B16" s="102"/>
      <c r="C16" s="103"/>
      <c r="D16" s="104">
        <f>-SUM(D$7:D$9)-D$11-D$14-D$15</f>
        <v>2100000</v>
      </c>
      <c r="E16" s="104">
        <f t="shared" ref="E16:O16" si="0">-SUM(E$7:E$9)-E$11-E$14-E$15</f>
        <v>1120000</v>
      </c>
      <c r="F16" s="104">
        <f t="shared" si="0"/>
        <v>1120000</v>
      </c>
      <c r="G16" s="104">
        <f t="shared" si="0"/>
        <v>1120000</v>
      </c>
      <c r="H16" s="104">
        <f t="shared" si="0"/>
        <v>120000</v>
      </c>
      <c r="I16" s="104">
        <f t="shared" si="0"/>
        <v>1120000</v>
      </c>
      <c r="J16" s="104">
        <f t="shared" si="0"/>
        <v>1420000</v>
      </c>
      <c r="K16" s="104">
        <f t="shared" si="0"/>
        <v>1420000</v>
      </c>
      <c r="L16" s="104">
        <f t="shared" si="0"/>
        <v>2400000</v>
      </c>
      <c r="M16" s="104">
        <f t="shared" si="0"/>
        <v>1420000</v>
      </c>
      <c r="N16" s="104">
        <f t="shared" si="0"/>
        <v>1420000</v>
      </c>
      <c r="O16" s="104">
        <f t="shared" si="0"/>
        <v>1420000</v>
      </c>
    </row>
    <row r="17" spans="1:15" ht="20.25" customHeight="1">
      <c r="A17" s="85"/>
      <c r="B17" s="85"/>
      <c r="C17" s="85"/>
      <c r="D17" s="85"/>
      <c r="E17" s="85"/>
      <c r="F17" s="85"/>
      <c r="G17" s="85"/>
      <c r="H17" s="85"/>
      <c r="I17" s="85"/>
      <c r="J17" s="85"/>
      <c r="K17" s="85"/>
      <c r="L17" s="85"/>
      <c r="M17" s="85"/>
      <c r="N17" s="85"/>
      <c r="O17" s="85"/>
    </row>
    <row r="18" spans="1:15" ht="20.25" customHeight="1">
      <c r="A18" s="85"/>
      <c r="B18" s="85"/>
      <c r="C18" s="85"/>
      <c r="D18" s="85"/>
      <c r="E18" s="85"/>
      <c r="F18" s="85"/>
      <c r="G18" s="85"/>
      <c r="H18" s="85"/>
      <c r="I18" s="85"/>
      <c r="J18" s="85"/>
      <c r="K18" s="211" t="s">
        <v>293</v>
      </c>
      <c r="L18" s="211"/>
      <c r="M18" s="211"/>
      <c r="N18" s="221">
        <v>20000000</v>
      </c>
      <c r="O18" s="221"/>
    </row>
    <row r="19" spans="1:15" ht="20.25" customHeight="1">
      <c r="A19" s="85"/>
      <c r="B19" s="85"/>
      <c r="C19" s="85"/>
      <c r="D19" s="85"/>
      <c r="E19" s="85"/>
      <c r="F19" s="85"/>
      <c r="G19" s="85"/>
      <c r="H19" s="85"/>
      <c r="I19" s="85"/>
      <c r="J19" s="85"/>
      <c r="K19" s="211" t="s">
        <v>211</v>
      </c>
      <c r="L19" s="211"/>
      <c r="M19" s="211"/>
      <c r="N19" s="212">
        <f>AVERAGE(D16:O16)</f>
        <v>1350000</v>
      </c>
      <c r="O19" s="213"/>
    </row>
    <row r="20" spans="1:15" ht="20.25" customHeight="1">
      <c r="A20" s="85"/>
      <c r="B20" s="85"/>
      <c r="C20" s="85"/>
      <c r="D20" s="85"/>
      <c r="E20" s="85"/>
      <c r="F20" s="85"/>
      <c r="G20" s="85"/>
      <c r="H20" s="85"/>
      <c r="I20" s="85"/>
      <c r="J20" s="85"/>
      <c r="K20" s="211" t="s">
        <v>212</v>
      </c>
      <c r="L20" s="211"/>
      <c r="M20" s="211"/>
      <c r="N20" s="214">
        <f>N18/N19</f>
        <v>14.814814814814815</v>
      </c>
      <c r="O20" s="214"/>
    </row>
    <row r="21" spans="1:15">
      <c r="A21" s="85"/>
      <c r="B21" s="85"/>
      <c r="C21" s="85"/>
      <c r="D21" s="85"/>
      <c r="E21" s="85"/>
      <c r="F21" s="85"/>
      <c r="G21" s="85"/>
      <c r="H21" s="85"/>
      <c r="I21" s="85"/>
      <c r="J21" s="85"/>
      <c r="K21" s="85"/>
      <c r="L21" s="85"/>
      <c r="M21" s="85"/>
      <c r="N21" s="85"/>
      <c r="O21" s="85"/>
    </row>
    <row r="22" spans="1:15" ht="98.25" customHeight="1">
      <c r="A22" s="209" t="s">
        <v>213</v>
      </c>
      <c r="B22" s="209"/>
      <c r="C22" s="209"/>
      <c r="D22" s="210"/>
      <c r="E22" s="210"/>
      <c r="F22" s="210"/>
      <c r="G22" s="210"/>
      <c r="H22" s="210"/>
      <c r="I22" s="210"/>
      <c r="J22" s="210"/>
      <c r="K22" s="210"/>
      <c r="L22" s="210"/>
      <c r="M22" s="210"/>
      <c r="N22" s="210"/>
      <c r="O22" s="210"/>
    </row>
    <row r="23" spans="1:15" ht="98.25" customHeight="1">
      <c r="A23" s="209" t="s">
        <v>292</v>
      </c>
      <c r="B23" s="209"/>
      <c r="C23" s="209"/>
      <c r="D23" s="210"/>
      <c r="E23" s="210"/>
      <c r="F23" s="210"/>
      <c r="G23" s="210"/>
      <c r="H23" s="210"/>
      <c r="I23" s="210"/>
      <c r="J23" s="210"/>
      <c r="K23" s="210"/>
      <c r="L23" s="210"/>
      <c r="M23" s="210"/>
      <c r="N23" s="210"/>
      <c r="O23" s="210"/>
    </row>
  </sheetData>
  <sheetProtection password="DC56" sheet="1" objects="1" scenarios="1"/>
  <mergeCells count="14">
    <mergeCell ref="A3:C3"/>
    <mergeCell ref="D3:H3"/>
    <mergeCell ref="J3:K3"/>
    <mergeCell ref="L3:O3"/>
    <mergeCell ref="K18:M18"/>
    <mergeCell ref="N18:O18"/>
    <mergeCell ref="A23:C23"/>
    <mergeCell ref="D23:O23"/>
    <mergeCell ref="K19:M19"/>
    <mergeCell ref="N19:O19"/>
    <mergeCell ref="K20:M20"/>
    <mergeCell ref="N20:O20"/>
    <mergeCell ref="A22:C22"/>
    <mergeCell ref="D22:O22"/>
  </mergeCells>
  <phoneticPr fontId="3"/>
  <conditionalFormatting sqref="N18:O18 D7:O15">
    <cfRule type="cellIs" dxfId="0" priority="1" operator="equal">
      <formula>""</formula>
    </cfRule>
  </conditionalFormatting>
  <pageMargins left="0.70866141732283472" right="0.70866141732283472" top="0.78740157480314965" bottom="0"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zoomScale="90" zoomScaleNormal="90" workbookViewId="0">
      <selection activeCell="Q45" sqref="Q45"/>
    </sheetView>
  </sheetViews>
  <sheetFormatPr defaultRowHeight="13.5"/>
  <cols>
    <col min="1" max="1" width="9" style="2" customWidth="1"/>
    <col min="2" max="6" width="9" style="2"/>
    <col min="7" max="7" width="9.25" style="2" bestFit="1" customWidth="1"/>
    <col min="8" max="11" width="9" style="2"/>
    <col min="12" max="12" width="9.25" style="2" bestFit="1" customWidth="1"/>
    <col min="13" max="252" width="9" style="2"/>
    <col min="253" max="253" width="9.25" style="2" bestFit="1" customWidth="1"/>
    <col min="254" max="508" width="9" style="2"/>
    <col min="509" max="509" width="9.25" style="2" bestFit="1" customWidth="1"/>
    <col min="510" max="764" width="9" style="2"/>
    <col min="765" max="765" width="9.25" style="2" bestFit="1" customWidth="1"/>
    <col min="766" max="1020" width="9" style="2"/>
    <col min="1021" max="1021" width="9.25" style="2" bestFit="1" customWidth="1"/>
    <col min="1022" max="1276" width="9" style="2"/>
    <col min="1277" max="1277" width="9.25" style="2" bestFit="1" customWidth="1"/>
    <col min="1278" max="1532" width="9" style="2"/>
    <col min="1533" max="1533" width="9.25" style="2" bestFit="1" customWidth="1"/>
    <col min="1534" max="1788" width="9" style="2"/>
    <col min="1789" max="1789" width="9.25" style="2" bestFit="1" customWidth="1"/>
    <col min="1790" max="2044" width="9" style="2"/>
    <col min="2045" max="2045" width="9.25" style="2" bestFit="1" customWidth="1"/>
    <col min="2046" max="2300" width="9" style="2"/>
    <col min="2301" max="2301" width="9.25" style="2" bestFit="1" customWidth="1"/>
    <col min="2302" max="2556" width="9" style="2"/>
    <col min="2557" max="2557" width="9.25" style="2" bestFit="1" customWidth="1"/>
    <col min="2558" max="2812" width="9" style="2"/>
    <col min="2813" max="2813" width="9.25" style="2" bestFit="1" customWidth="1"/>
    <col min="2814" max="3068" width="9" style="2"/>
    <col min="3069" max="3069" width="9.25" style="2" bestFit="1" customWidth="1"/>
    <col min="3070" max="3324" width="9" style="2"/>
    <col min="3325" max="3325" width="9.25" style="2" bestFit="1" customWidth="1"/>
    <col min="3326" max="3580" width="9" style="2"/>
    <col min="3581" max="3581" width="9.25" style="2" bestFit="1" customWidth="1"/>
    <col min="3582" max="3836" width="9" style="2"/>
    <col min="3837" max="3837" width="9.25" style="2" bestFit="1" customWidth="1"/>
    <col min="3838" max="4092" width="9" style="2"/>
    <col min="4093" max="4093" width="9.25" style="2" bestFit="1" customWidth="1"/>
    <col min="4094" max="4348" width="9" style="2"/>
    <col min="4349" max="4349" width="9.25" style="2" bestFit="1" customWidth="1"/>
    <col min="4350" max="4604" width="9" style="2"/>
    <col min="4605" max="4605" width="9.25" style="2" bestFit="1" customWidth="1"/>
    <col min="4606" max="4860" width="9" style="2"/>
    <col min="4861" max="4861" width="9.25" style="2" bestFit="1" customWidth="1"/>
    <col min="4862" max="5116" width="9" style="2"/>
    <col min="5117" max="5117" width="9.25" style="2" bestFit="1" customWidth="1"/>
    <col min="5118" max="5372" width="9" style="2"/>
    <col min="5373" max="5373" width="9.25" style="2" bestFit="1" customWidth="1"/>
    <col min="5374" max="5628" width="9" style="2"/>
    <col min="5629" max="5629" width="9.25" style="2" bestFit="1" customWidth="1"/>
    <col min="5630" max="5884" width="9" style="2"/>
    <col min="5885" max="5885" width="9.25" style="2" bestFit="1" customWidth="1"/>
    <col min="5886" max="6140" width="9" style="2"/>
    <col min="6141" max="6141" width="9.25" style="2" bestFit="1" customWidth="1"/>
    <col min="6142" max="6396" width="9" style="2"/>
    <col min="6397" max="6397" width="9.25" style="2" bestFit="1" customWidth="1"/>
    <col min="6398" max="6652" width="9" style="2"/>
    <col min="6653" max="6653" width="9.25" style="2" bestFit="1" customWidth="1"/>
    <col min="6654" max="6908" width="9" style="2"/>
    <col min="6909" max="6909" width="9.25" style="2" bestFit="1" customWidth="1"/>
    <col min="6910" max="7164" width="9" style="2"/>
    <col min="7165" max="7165" width="9.25" style="2" bestFit="1" customWidth="1"/>
    <col min="7166" max="7420" width="9" style="2"/>
    <col min="7421" max="7421" width="9.25" style="2" bestFit="1" customWidth="1"/>
    <col min="7422" max="7676" width="9" style="2"/>
    <col min="7677" max="7677" width="9.25" style="2" bestFit="1" customWidth="1"/>
    <col min="7678" max="7932" width="9" style="2"/>
    <col min="7933" max="7933" width="9.25" style="2" bestFit="1" customWidth="1"/>
    <col min="7934" max="8188" width="9" style="2"/>
    <col min="8189" max="8189" width="9.25" style="2" bestFit="1" customWidth="1"/>
    <col min="8190" max="8444" width="9" style="2"/>
    <col min="8445" max="8445" width="9.25" style="2" bestFit="1" customWidth="1"/>
    <col min="8446" max="8700" width="9" style="2"/>
    <col min="8701" max="8701" width="9.25" style="2" bestFit="1" customWidth="1"/>
    <col min="8702" max="8956" width="9" style="2"/>
    <col min="8957" max="8957" width="9.25" style="2" bestFit="1" customWidth="1"/>
    <col min="8958" max="9212" width="9" style="2"/>
    <col min="9213" max="9213" width="9.25" style="2" bestFit="1" customWidth="1"/>
    <col min="9214" max="9468" width="9" style="2"/>
    <col min="9469" max="9469" width="9.25" style="2" bestFit="1" customWidth="1"/>
    <col min="9470" max="9724" width="9" style="2"/>
    <col min="9725" max="9725" width="9.25" style="2" bestFit="1" customWidth="1"/>
    <col min="9726" max="9980" width="9" style="2"/>
    <col min="9981" max="9981" width="9.25" style="2" bestFit="1" customWidth="1"/>
    <col min="9982" max="10236" width="9" style="2"/>
    <col min="10237" max="10237" width="9.25" style="2" bestFit="1" customWidth="1"/>
    <col min="10238" max="10492" width="9" style="2"/>
    <col min="10493" max="10493" width="9.25" style="2" bestFit="1" customWidth="1"/>
    <col min="10494" max="10748" width="9" style="2"/>
    <col min="10749" max="10749" width="9.25" style="2" bestFit="1" customWidth="1"/>
    <col min="10750" max="11004" width="9" style="2"/>
    <col min="11005" max="11005" width="9.25" style="2" bestFit="1" customWidth="1"/>
    <col min="11006" max="11260" width="9" style="2"/>
    <col min="11261" max="11261" width="9.25" style="2" bestFit="1" customWidth="1"/>
    <col min="11262" max="11516" width="9" style="2"/>
    <col min="11517" max="11517" width="9.25" style="2" bestFit="1" customWidth="1"/>
    <col min="11518" max="11772" width="9" style="2"/>
    <col min="11773" max="11773" width="9.25" style="2" bestFit="1" customWidth="1"/>
    <col min="11774" max="12028" width="9" style="2"/>
    <col min="12029" max="12029" width="9.25" style="2" bestFit="1" customWidth="1"/>
    <col min="12030" max="12284" width="9" style="2"/>
    <col min="12285" max="12285" width="9.25" style="2" bestFit="1" customWidth="1"/>
    <col min="12286" max="12540" width="9" style="2"/>
    <col min="12541" max="12541" width="9.25" style="2" bestFit="1" customWidth="1"/>
    <col min="12542" max="12796" width="9" style="2"/>
    <col min="12797" max="12797" width="9.25" style="2" bestFit="1" customWidth="1"/>
    <col min="12798" max="13052" width="9" style="2"/>
    <col min="13053" max="13053" width="9.25" style="2" bestFit="1" customWidth="1"/>
    <col min="13054" max="13308" width="9" style="2"/>
    <col min="13309" max="13309" width="9.25" style="2" bestFit="1" customWidth="1"/>
    <col min="13310" max="13564" width="9" style="2"/>
    <col min="13565" max="13565" width="9.25" style="2" bestFit="1" customWidth="1"/>
    <col min="13566" max="13820" width="9" style="2"/>
    <col min="13821" max="13821" width="9.25" style="2" bestFit="1" customWidth="1"/>
    <col min="13822" max="14076" width="9" style="2"/>
    <col min="14077" max="14077" width="9.25" style="2" bestFit="1" customWidth="1"/>
    <col min="14078" max="14332" width="9" style="2"/>
    <col min="14333" max="14333" width="9.25" style="2" bestFit="1" customWidth="1"/>
    <col min="14334" max="14588" width="9" style="2"/>
    <col min="14589" max="14589" width="9.25" style="2" bestFit="1" customWidth="1"/>
    <col min="14590" max="14844" width="9" style="2"/>
    <col min="14845" max="14845" width="9.25" style="2" bestFit="1" customWidth="1"/>
    <col min="14846" max="15100" width="9" style="2"/>
    <col min="15101" max="15101" width="9.25" style="2" bestFit="1" customWidth="1"/>
    <col min="15102" max="15356" width="9" style="2"/>
    <col min="15357" max="15357" width="9.25" style="2" bestFit="1" customWidth="1"/>
    <col min="15358" max="15612" width="9" style="2"/>
    <col min="15613" max="15613" width="9.25" style="2" bestFit="1" customWidth="1"/>
    <col min="15614" max="15868" width="9" style="2"/>
    <col min="15869" max="15869" width="9.25" style="2" bestFit="1" customWidth="1"/>
    <col min="15870" max="16124" width="9" style="2"/>
    <col min="16125" max="16125" width="9.25" style="2" bestFit="1" customWidth="1"/>
    <col min="16126" max="16384" width="9" style="2"/>
  </cols>
  <sheetData>
    <row r="1" spans="2:12">
      <c r="B1" s="1" t="s">
        <v>30</v>
      </c>
      <c r="C1" s="1" t="s">
        <v>31</v>
      </c>
      <c r="D1" s="1" t="s">
        <v>32</v>
      </c>
      <c r="G1" s="1" t="s">
        <v>33</v>
      </c>
      <c r="H1" s="1" t="s">
        <v>34</v>
      </c>
      <c r="I1" s="1" t="s">
        <v>35</v>
      </c>
      <c r="J1" s="1" t="s">
        <v>30</v>
      </c>
    </row>
    <row r="2" spans="2:12">
      <c r="B2" s="2">
        <v>1</v>
      </c>
      <c r="C2" s="4">
        <v>340</v>
      </c>
      <c r="D2" s="4">
        <v>460</v>
      </c>
      <c r="G2" s="3">
        <v>1</v>
      </c>
      <c r="I2" s="4">
        <v>460</v>
      </c>
      <c r="J2" s="2">
        <v>1</v>
      </c>
      <c r="L2" s="4">
        <v>84420</v>
      </c>
    </row>
    <row r="3" spans="2:12">
      <c r="B3" s="2">
        <v>2</v>
      </c>
      <c r="C3" s="4">
        <v>400</v>
      </c>
      <c r="D3" s="4">
        <v>540</v>
      </c>
      <c r="G3" s="3">
        <v>84420</v>
      </c>
      <c r="I3" s="4">
        <v>540</v>
      </c>
      <c r="J3" s="2">
        <v>2</v>
      </c>
      <c r="L3" s="4">
        <v>97820</v>
      </c>
    </row>
    <row r="4" spans="2:12">
      <c r="B4" s="2">
        <v>3</v>
      </c>
      <c r="C4" s="4">
        <v>460</v>
      </c>
      <c r="D4" s="4">
        <v>620</v>
      </c>
      <c r="G4" s="3">
        <v>97820</v>
      </c>
      <c r="I4" s="4">
        <v>620</v>
      </c>
      <c r="J4" s="2">
        <v>3</v>
      </c>
      <c r="L4" s="4">
        <v>111220</v>
      </c>
    </row>
    <row r="5" spans="2:12">
      <c r="B5" s="2">
        <v>4</v>
      </c>
      <c r="C5" s="4">
        <v>520</v>
      </c>
      <c r="D5" s="4">
        <v>700</v>
      </c>
      <c r="G5" s="3">
        <v>111220</v>
      </c>
      <c r="I5" s="4">
        <v>700</v>
      </c>
      <c r="J5" s="2">
        <v>4</v>
      </c>
      <c r="L5" s="4">
        <v>124620</v>
      </c>
    </row>
    <row r="6" spans="2:12">
      <c r="B6" s="2">
        <v>5</v>
      </c>
      <c r="C6" s="4">
        <v>580</v>
      </c>
      <c r="D6" s="4">
        <v>780</v>
      </c>
      <c r="G6" s="3">
        <v>124620</v>
      </c>
      <c r="I6" s="4">
        <v>780</v>
      </c>
      <c r="J6" s="2">
        <v>5</v>
      </c>
      <c r="L6" s="4">
        <v>135340</v>
      </c>
    </row>
    <row r="7" spans="2:12">
      <c r="B7" s="2">
        <v>6</v>
      </c>
      <c r="C7" s="4">
        <v>620</v>
      </c>
      <c r="D7" s="4">
        <v>830</v>
      </c>
      <c r="G7" s="3">
        <v>135340</v>
      </c>
      <c r="I7" s="4">
        <v>830</v>
      </c>
      <c r="J7" s="2">
        <v>6</v>
      </c>
      <c r="L7" s="4">
        <v>143380</v>
      </c>
    </row>
    <row r="8" spans="2:12">
      <c r="B8" s="2">
        <v>7</v>
      </c>
      <c r="C8" s="4">
        <v>650</v>
      </c>
      <c r="D8" s="4">
        <v>880</v>
      </c>
      <c r="G8" s="3">
        <v>143380</v>
      </c>
      <c r="I8" s="4">
        <v>880</v>
      </c>
      <c r="J8" s="2">
        <v>7</v>
      </c>
      <c r="L8" s="4">
        <v>152760</v>
      </c>
    </row>
    <row r="9" spans="2:12">
      <c r="B9" s="2">
        <v>8</v>
      </c>
      <c r="C9" s="4">
        <v>700</v>
      </c>
      <c r="D9" s="4">
        <v>940</v>
      </c>
      <c r="G9" s="3">
        <v>152760</v>
      </c>
      <c r="I9" s="4">
        <v>940</v>
      </c>
      <c r="J9" s="2">
        <v>8</v>
      </c>
      <c r="L9" s="4">
        <v>163480</v>
      </c>
    </row>
    <row r="10" spans="2:12">
      <c r="B10" s="2">
        <v>9</v>
      </c>
      <c r="C10" s="4">
        <v>750</v>
      </c>
      <c r="D10" s="4">
        <v>1000</v>
      </c>
      <c r="G10" s="3">
        <v>163480</v>
      </c>
      <c r="I10" s="4">
        <v>1000</v>
      </c>
      <c r="J10" s="2">
        <v>9</v>
      </c>
      <c r="L10" s="4">
        <v>174200</v>
      </c>
    </row>
    <row r="11" spans="2:12">
      <c r="B11" s="2">
        <v>10</v>
      </c>
      <c r="C11" s="4">
        <v>800</v>
      </c>
      <c r="D11" s="4">
        <v>1070</v>
      </c>
      <c r="G11" s="3">
        <v>174200</v>
      </c>
      <c r="I11" s="4">
        <v>1070</v>
      </c>
      <c r="J11" s="2">
        <v>10</v>
      </c>
      <c r="L11" s="4">
        <v>184920</v>
      </c>
    </row>
    <row r="12" spans="2:12">
      <c r="B12" s="2">
        <v>11</v>
      </c>
      <c r="C12" s="4">
        <v>840</v>
      </c>
      <c r="D12" s="4">
        <v>1130</v>
      </c>
      <c r="G12" s="3">
        <v>184920</v>
      </c>
      <c r="I12" s="4">
        <v>1130</v>
      </c>
      <c r="J12" s="2">
        <v>11</v>
      </c>
      <c r="L12" s="4">
        <v>195640</v>
      </c>
    </row>
    <row r="13" spans="2:12">
      <c r="B13" s="2">
        <v>12</v>
      </c>
      <c r="C13" s="4">
        <v>890</v>
      </c>
      <c r="D13" s="4">
        <v>1200</v>
      </c>
      <c r="G13" s="3">
        <v>195640</v>
      </c>
      <c r="I13" s="4">
        <v>1200</v>
      </c>
      <c r="J13" s="2">
        <v>12</v>
      </c>
      <c r="L13" s="4">
        <v>207700</v>
      </c>
    </row>
    <row r="14" spans="2:12">
      <c r="B14" s="2">
        <v>13</v>
      </c>
      <c r="C14" s="4">
        <v>950</v>
      </c>
      <c r="D14" s="4">
        <v>1280</v>
      </c>
      <c r="G14" s="3">
        <v>207700</v>
      </c>
      <c r="I14" s="4">
        <v>1280</v>
      </c>
      <c r="J14" s="2">
        <v>13</v>
      </c>
      <c r="L14" s="4">
        <v>221100</v>
      </c>
    </row>
    <row r="15" spans="2:12">
      <c r="B15" s="2">
        <v>14</v>
      </c>
      <c r="C15" s="4">
        <v>1010</v>
      </c>
      <c r="D15" s="4">
        <v>1360</v>
      </c>
      <c r="G15" s="3">
        <v>221100</v>
      </c>
      <c r="I15" s="4">
        <v>1360</v>
      </c>
      <c r="J15" s="2">
        <v>14</v>
      </c>
      <c r="L15" s="4">
        <v>234500</v>
      </c>
    </row>
    <row r="16" spans="2:12">
      <c r="B16" s="2">
        <v>15</v>
      </c>
      <c r="C16" s="4">
        <v>1070</v>
      </c>
      <c r="D16" s="4">
        <v>1440</v>
      </c>
      <c r="G16" s="3">
        <v>234500</v>
      </c>
      <c r="I16" s="4">
        <v>1440</v>
      </c>
      <c r="J16" s="2">
        <v>15</v>
      </c>
      <c r="L16" s="4">
        <v>247900</v>
      </c>
    </row>
    <row r="17" spans="2:12">
      <c r="B17" s="2">
        <v>16</v>
      </c>
      <c r="C17" s="4">
        <v>1130</v>
      </c>
      <c r="D17" s="4">
        <v>1520</v>
      </c>
      <c r="G17" s="3">
        <v>247900</v>
      </c>
      <c r="I17" s="4">
        <v>1520</v>
      </c>
      <c r="J17" s="2">
        <v>16</v>
      </c>
      <c r="L17" s="4">
        <v>261300</v>
      </c>
    </row>
    <row r="18" spans="2:12">
      <c r="B18" s="2">
        <v>17</v>
      </c>
      <c r="C18" s="4">
        <v>1190</v>
      </c>
      <c r="D18" s="4">
        <v>1600</v>
      </c>
      <c r="G18" s="3">
        <v>261300</v>
      </c>
      <c r="I18" s="4">
        <v>1600</v>
      </c>
      <c r="J18" s="2">
        <v>17</v>
      </c>
      <c r="L18" s="4">
        <v>281400</v>
      </c>
    </row>
    <row r="19" spans="2:12">
      <c r="B19" s="2">
        <v>18</v>
      </c>
      <c r="C19" s="4">
        <v>1310</v>
      </c>
      <c r="D19" s="4">
        <v>1760</v>
      </c>
      <c r="G19" s="3">
        <v>281400</v>
      </c>
      <c r="I19" s="4">
        <v>1760</v>
      </c>
      <c r="J19" s="2">
        <v>18</v>
      </c>
      <c r="L19" s="4">
        <v>308200</v>
      </c>
    </row>
    <row r="20" spans="2:12">
      <c r="B20" s="2">
        <v>19</v>
      </c>
      <c r="C20" s="4">
        <v>1430</v>
      </c>
      <c r="D20" s="4">
        <v>1920</v>
      </c>
      <c r="G20" s="3">
        <v>308200</v>
      </c>
      <c r="I20" s="4">
        <v>1920</v>
      </c>
      <c r="J20" s="2">
        <v>19</v>
      </c>
      <c r="L20" s="4">
        <v>335000</v>
      </c>
    </row>
    <row r="21" spans="2:12">
      <c r="B21" s="2">
        <v>20</v>
      </c>
      <c r="C21" s="4">
        <v>1550</v>
      </c>
      <c r="D21" s="4">
        <v>2080</v>
      </c>
      <c r="G21" s="3">
        <v>335000</v>
      </c>
      <c r="I21" s="4">
        <v>2080</v>
      </c>
      <c r="J21" s="2">
        <v>20</v>
      </c>
      <c r="L21" s="4">
        <v>361800</v>
      </c>
    </row>
    <row r="22" spans="2:12">
      <c r="B22" s="2">
        <v>21</v>
      </c>
      <c r="C22" s="4">
        <v>1670</v>
      </c>
      <c r="D22" s="4">
        <v>2240</v>
      </c>
      <c r="G22" s="3">
        <v>361800</v>
      </c>
      <c r="I22" s="4">
        <v>2240</v>
      </c>
      <c r="J22" s="2">
        <v>21</v>
      </c>
      <c r="L22" s="4">
        <v>388600</v>
      </c>
    </row>
    <row r="23" spans="2:12">
      <c r="B23" s="2">
        <v>22</v>
      </c>
      <c r="C23" s="4">
        <v>1790</v>
      </c>
      <c r="D23" s="4">
        <v>2400</v>
      </c>
      <c r="G23" s="3">
        <v>388600</v>
      </c>
      <c r="I23" s="4">
        <v>2400</v>
      </c>
      <c r="J23" s="2">
        <v>22</v>
      </c>
      <c r="L23" s="4">
        <v>415400</v>
      </c>
    </row>
    <row r="24" spans="2:12">
      <c r="B24" s="2">
        <v>23</v>
      </c>
      <c r="C24" s="4">
        <v>1910</v>
      </c>
      <c r="D24" s="4">
        <v>2560</v>
      </c>
      <c r="G24" s="3">
        <v>415400</v>
      </c>
      <c r="I24" s="4">
        <v>2560</v>
      </c>
      <c r="J24" s="2">
        <v>23</v>
      </c>
      <c r="L24" s="4">
        <v>442200</v>
      </c>
    </row>
    <row r="25" spans="2:12">
      <c r="B25" s="2">
        <v>24</v>
      </c>
      <c r="C25" s="4">
        <v>2020</v>
      </c>
      <c r="D25" s="4">
        <v>2720</v>
      </c>
      <c r="G25" s="3">
        <v>442200</v>
      </c>
      <c r="I25" s="4">
        <v>2720</v>
      </c>
      <c r="J25" s="2">
        <v>24</v>
      </c>
      <c r="L25" s="4">
        <v>469000</v>
      </c>
    </row>
    <row r="26" spans="2:12">
      <c r="B26" s="2">
        <v>25</v>
      </c>
      <c r="C26" s="4">
        <v>2140</v>
      </c>
      <c r="D26" s="4">
        <v>2880</v>
      </c>
      <c r="G26" s="3">
        <v>469000</v>
      </c>
      <c r="I26" s="4">
        <v>2880</v>
      </c>
      <c r="J26" s="2">
        <v>25</v>
      </c>
      <c r="L26" s="4">
        <v>495800</v>
      </c>
    </row>
    <row r="27" spans="2:12">
      <c r="B27" s="2">
        <v>26</v>
      </c>
      <c r="C27" s="4">
        <v>2260</v>
      </c>
      <c r="D27" s="4">
        <v>3040</v>
      </c>
      <c r="G27" s="3">
        <v>495800</v>
      </c>
      <c r="I27" s="4">
        <v>3040</v>
      </c>
      <c r="J27" s="2">
        <v>26</v>
      </c>
      <c r="L27" s="4">
        <v>529300</v>
      </c>
    </row>
    <row r="28" spans="2:12">
      <c r="B28" s="2">
        <v>27</v>
      </c>
      <c r="C28" s="4">
        <v>2440</v>
      </c>
      <c r="D28" s="4">
        <v>3280</v>
      </c>
      <c r="G28" s="3">
        <v>529300</v>
      </c>
      <c r="I28" s="4">
        <v>3280</v>
      </c>
      <c r="J28" s="2">
        <v>27</v>
      </c>
      <c r="L28" s="4">
        <v>569500</v>
      </c>
    </row>
    <row r="29" spans="2:12">
      <c r="B29" s="2">
        <v>28</v>
      </c>
      <c r="C29" s="4">
        <v>2620</v>
      </c>
      <c r="D29" s="4">
        <v>3520</v>
      </c>
      <c r="G29" s="3">
        <v>569500</v>
      </c>
      <c r="I29" s="4">
        <v>3520</v>
      </c>
      <c r="J29" s="2">
        <v>28</v>
      </c>
      <c r="L29" s="4">
        <v>609700</v>
      </c>
    </row>
    <row r="30" spans="2:12">
      <c r="B30" s="2">
        <v>29</v>
      </c>
      <c r="C30" s="4">
        <v>2800</v>
      </c>
      <c r="D30" s="4">
        <v>3760</v>
      </c>
      <c r="G30" s="3">
        <v>609700</v>
      </c>
      <c r="I30" s="4">
        <v>3760</v>
      </c>
      <c r="J30" s="2">
        <v>29</v>
      </c>
      <c r="L30" s="4">
        <v>649900</v>
      </c>
    </row>
    <row r="31" spans="2:12">
      <c r="B31" s="2">
        <v>30</v>
      </c>
      <c r="C31" s="4">
        <v>2980</v>
      </c>
      <c r="D31" s="4">
        <v>4000</v>
      </c>
      <c r="G31" s="3">
        <v>649900</v>
      </c>
      <c r="I31" s="4">
        <v>4000</v>
      </c>
      <c r="J31" s="2">
        <v>30</v>
      </c>
      <c r="L31" s="4">
        <v>690100</v>
      </c>
    </row>
    <row r="32" spans="2:12">
      <c r="B32" s="2">
        <v>31</v>
      </c>
      <c r="C32" s="4">
        <v>3160</v>
      </c>
      <c r="D32" s="4">
        <v>4240</v>
      </c>
      <c r="G32" s="3">
        <v>690100</v>
      </c>
      <c r="I32" s="4">
        <v>4240</v>
      </c>
      <c r="J32" s="2">
        <v>31</v>
      </c>
      <c r="L32" s="4">
        <v>730300</v>
      </c>
    </row>
    <row r="33" spans="2:12">
      <c r="B33" s="2">
        <v>32</v>
      </c>
      <c r="C33" s="4">
        <v>3340</v>
      </c>
      <c r="D33" s="4">
        <v>4480</v>
      </c>
      <c r="G33" s="3">
        <v>730300</v>
      </c>
      <c r="I33" s="4">
        <v>4480</v>
      </c>
      <c r="J33" s="2">
        <v>32</v>
      </c>
      <c r="L33" s="4">
        <v>770500</v>
      </c>
    </row>
    <row r="34" spans="2:12">
      <c r="B34" s="2">
        <v>33</v>
      </c>
      <c r="C34" s="4">
        <v>3520</v>
      </c>
      <c r="D34" s="4">
        <v>4720</v>
      </c>
      <c r="G34" s="3">
        <v>770500</v>
      </c>
      <c r="I34" s="4">
        <v>4720</v>
      </c>
      <c r="J34" s="2">
        <v>33</v>
      </c>
      <c r="L34" s="4">
        <v>810700</v>
      </c>
    </row>
    <row r="35" spans="2:12">
      <c r="B35" s="2">
        <v>34</v>
      </c>
      <c r="C35" s="4">
        <v>3700</v>
      </c>
      <c r="D35" s="4">
        <v>4960</v>
      </c>
      <c r="G35" s="3">
        <v>810700</v>
      </c>
      <c r="I35" s="4">
        <v>4960</v>
      </c>
      <c r="J35" s="2">
        <v>34</v>
      </c>
      <c r="L35" s="4">
        <v>850900</v>
      </c>
    </row>
    <row r="36" spans="2:12">
      <c r="B36" s="2">
        <v>35</v>
      </c>
      <c r="C36" s="4">
        <v>3880</v>
      </c>
      <c r="D36" s="4">
        <v>5200</v>
      </c>
      <c r="G36" s="3">
        <v>850900</v>
      </c>
      <c r="I36" s="4">
        <v>5200</v>
      </c>
      <c r="J36" s="2">
        <v>35</v>
      </c>
      <c r="L36" s="4">
        <v>891100</v>
      </c>
    </row>
    <row r="37" spans="2:12">
      <c r="B37" s="2">
        <v>36</v>
      </c>
      <c r="C37" s="4">
        <v>4050</v>
      </c>
      <c r="D37" s="4">
        <v>5440</v>
      </c>
      <c r="G37" s="3">
        <v>891100</v>
      </c>
      <c r="I37" s="4">
        <v>5440</v>
      </c>
      <c r="J37" s="2">
        <v>36</v>
      </c>
      <c r="L37" s="4">
        <v>931300</v>
      </c>
    </row>
    <row r="38" spans="2:12">
      <c r="B38" s="2">
        <v>37</v>
      </c>
      <c r="C38" s="4">
        <v>4230</v>
      </c>
      <c r="D38" s="4">
        <v>5680</v>
      </c>
      <c r="G38" s="3">
        <v>931300</v>
      </c>
      <c r="I38" s="4">
        <v>5680</v>
      </c>
      <c r="J38" s="2">
        <v>37</v>
      </c>
      <c r="L38" s="4">
        <v>978200</v>
      </c>
    </row>
    <row r="39" spans="2:12">
      <c r="B39" s="2">
        <v>38</v>
      </c>
      <c r="C39" s="4">
        <v>4470</v>
      </c>
      <c r="D39" s="4">
        <v>6000</v>
      </c>
      <c r="G39" s="3">
        <v>978200</v>
      </c>
      <c r="I39" s="4">
        <v>6000</v>
      </c>
      <c r="J39" s="2">
        <v>38</v>
      </c>
      <c r="L39" s="4">
        <v>1031800</v>
      </c>
    </row>
    <row r="40" spans="2:12">
      <c r="B40" s="2">
        <v>39</v>
      </c>
      <c r="C40" s="4">
        <v>4710</v>
      </c>
      <c r="D40" s="4">
        <v>6320</v>
      </c>
      <c r="G40" s="3">
        <v>1031800</v>
      </c>
      <c r="I40" s="4">
        <v>6320</v>
      </c>
      <c r="J40" s="2">
        <v>39</v>
      </c>
      <c r="L40" s="4">
        <v>1085400</v>
      </c>
    </row>
    <row r="41" spans="2:12">
      <c r="B41" s="2">
        <v>40</v>
      </c>
      <c r="C41" s="4">
        <v>4950</v>
      </c>
      <c r="D41" s="4">
        <v>6640</v>
      </c>
      <c r="G41" s="3">
        <v>1085400</v>
      </c>
      <c r="I41" s="4">
        <v>6640</v>
      </c>
      <c r="J41" s="2">
        <v>40</v>
      </c>
      <c r="L41" s="4">
        <v>1145700</v>
      </c>
    </row>
    <row r="42" spans="2:12">
      <c r="B42" s="2">
        <v>41</v>
      </c>
      <c r="C42" s="4">
        <v>5250</v>
      </c>
      <c r="D42" s="4">
        <v>7040</v>
      </c>
      <c r="G42" s="3">
        <v>1145700</v>
      </c>
      <c r="I42" s="4">
        <v>7040</v>
      </c>
      <c r="J42" s="2">
        <v>41</v>
      </c>
      <c r="L42" s="4">
        <v>1212700</v>
      </c>
    </row>
    <row r="43" spans="2:12">
      <c r="B43" s="2">
        <v>42</v>
      </c>
      <c r="C43" s="4">
        <v>5550</v>
      </c>
      <c r="D43" s="4">
        <v>7440</v>
      </c>
      <c r="G43" s="3">
        <v>1212700</v>
      </c>
      <c r="I43" s="4">
        <v>7440</v>
      </c>
      <c r="J43" s="2">
        <v>42</v>
      </c>
      <c r="L43" s="4">
        <v>1279700</v>
      </c>
    </row>
    <row r="44" spans="2:12">
      <c r="B44" s="2">
        <v>43</v>
      </c>
      <c r="C44" s="4">
        <v>5850</v>
      </c>
      <c r="D44" s="4">
        <v>7840</v>
      </c>
      <c r="G44" s="3">
        <v>1279700</v>
      </c>
      <c r="I44" s="4">
        <v>7840</v>
      </c>
      <c r="J44" s="2">
        <v>43</v>
      </c>
      <c r="L44" s="4">
        <v>1346700</v>
      </c>
    </row>
    <row r="45" spans="2:12">
      <c r="B45" s="2">
        <v>44</v>
      </c>
      <c r="C45" s="4">
        <v>6140</v>
      </c>
      <c r="D45" s="4">
        <v>8240</v>
      </c>
      <c r="G45" s="3">
        <v>1346700</v>
      </c>
      <c r="I45" s="4">
        <v>8240</v>
      </c>
      <c r="J45" s="2">
        <v>44</v>
      </c>
      <c r="L45" s="4">
        <v>1413700</v>
      </c>
    </row>
    <row r="46" spans="2:12">
      <c r="B46" s="2">
        <v>45</v>
      </c>
      <c r="C46" s="4">
        <v>6500</v>
      </c>
      <c r="D46" s="4">
        <v>8720</v>
      </c>
      <c r="G46" s="3">
        <v>1413700</v>
      </c>
      <c r="I46" s="4">
        <v>8720</v>
      </c>
      <c r="J46" s="2">
        <v>45</v>
      </c>
      <c r="L46" s="4">
        <v>1494100</v>
      </c>
    </row>
    <row r="47" spans="2:12">
      <c r="B47" s="2">
        <v>46</v>
      </c>
      <c r="C47" s="4">
        <v>6860</v>
      </c>
      <c r="D47" s="4">
        <v>9200</v>
      </c>
      <c r="G47" s="3">
        <v>1494100</v>
      </c>
      <c r="I47" s="4">
        <v>9200</v>
      </c>
      <c r="J47" s="2">
        <v>46</v>
      </c>
      <c r="L47" s="4">
        <v>1574500</v>
      </c>
    </row>
    <row r="48" spans="2:12">
      <c r="B48" s="2">
        <v>47</v>
      </c>
      <c r="C48" s="4">
        <v>7220</v>
      </c>
      <c r="D48" s="4">
        <v>9680</v>
      </c>
      <c r="G48" s="3">
        <v>1574500</v>
      </c>
      <c r="I48" s="4">
        <v>9680</v>
      </c>
      <c r="J48" s="2">
        <v>47</v>
      </c>
      <c r="L48" s="4">
        <v>1654900</v>
      </c>
    </row>
    <row r="49" spans="2:12">
      <c r="B49" s="2">
        <v>48</v>
      </c>
      <c r="C49" s="4">
        <v>7580</v>
      </c>
      <c r="D49" s="4">
        <v>10160</v>
      </c>
      <c r="G49" s="3">
        <v>1654900</v>
      </c>
      <c r="I49" s="4">
        <v>10160</v>
      </c>
      <c r="J49" s="2">
        <v>48</v>
      </c>
      <c r="L49" s="4">
        <v>1735300</v>
      </c>
    </row>
    <row r="50" spans="2:12">
      <c r="B50" s="2">
        <v>49</v>
      </c>
      <c r="C50" s="4">
        <v>7940</v>
      </c>
      <c r="D50" s="4">
        <v>10640</v>
      </c>
      <c r="G50" s="3">
        <v>1735300</v>
      </c>
      <c r="I50" s="4">
        <v>10640</v>
      </c>
      <c r="J50" s="2">
        <v>49</v>
      </c>
      <c r="L50" s="4">
        <v>1815700</v>
      </c>
    </row>
    <row r="51" spans="2:12">
      <c r="B51" s="2">
        <v>50</v>
      </c>
      <c r="C51" s="4">
        <v>8290</v>
      </c>
      <c r="D51" s="4">
        <v>11120</v>
      </c>
      <c r="G51" s="3">
        <v>1815700</v>
      </c>
      <c r="I51" s="4">
        <v>11120</v>
      </c>
      <c r="J51" s="2">
        <v>50</v>
      </c>
      <c r="L51" s="4"/>
    </row>
  </sheetData>
  <phoneticPr fontId="3"/>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提出書類一覧</vt:lpstr>
      <vt:lpstr>（別添２）事業者基本情報</vt:lpstr>
      <vt:lpstr>（別添３）支出計画書</vt:lpstr>
      <vt:lpstr>（様式第１）交付申請書※要押印</vt:lpstr>
      <vt:lpstr>（別添）役員名簿</vt:lpstr>
      <vt:lpstr>（別添３－１）人件費単価計算書</vt:lpstr>
      <vt:lpstr>（別添３－２）人件費計算根拠</vt:lpstr>
      <vt:lpstr>（別添４）キャッシュフロー報告書および資金調達計画書</vt:lpstr>
      <vt:lpstr>健保等級単価一覧表</vt:lpstr>
      <vt:lpstr>プルダウン</vt:lpstr>
      <vt:lpstr>'（別添）役員名簿'!Print_Area</vt:lpstr>
      <vt:lpstr>'（別添２）事業者基本情報'!Print_Area</vt:lpstr>
      <vt:lpstr>'（別添３）支出計画書'!Print_Area</vt:lpstr>
      <vt:lpstr>'（別添３－１）人件費単価計算書'!Print_Area</vt:lpstr>
      <vt:lpstr>'（別添３－２）人件費計算根拠'!Print_Area</vt:lpstr>
      <vt:lpstr>'（様式第１）交付申請書※要押印'!Print_Area</vt:lpstr>
      <vt:lpstr>'（別添３）支出計画書'!Print_Titles</vt:lpstr>
      <vt:lpstr>'（別添３－２）人件費計算根拠'!Print_Titles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吉村 若菜</cp:lastModifiedBy>
  <cp:lastPrinted>2019-04-04T05:35:11Z</cp:lastPrinted>
  <dcterms:created xsi:type="dcterms:W3CDTF">2018-03-20T02:48:56Z</dcterms:created>
  <dcterms:modified xsi:type="dcterms:W3CDTF">2019-04-04T07:05:54Z</dcterms:modified>
</cp:coreProperties>
</file>